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Planillas\"/>
    </mc:Choice>
  </mc:AlternateContent>
  <xr:revisionPtr revIDLastSave="0" documentId="13_ncr:1_{8CA8DBF0-C971-4213-BEF9-B779A17A02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dicadores de Mercado" sheetId="1" r:id="rId1"/>
    <sheet name="Referencias" sheetId="2" r:id="rId2"/>
  </sheets>
  <definedNames>
    <definedName name="_ECO_RANGE_ID0709f75946ac4bfa8c91b599089c92a3" localSheetId="1" hidden="1">Referencias!$D$3:$D$219</definedName>
    <definedName name="_ECO_RANGE_ID0a01759aa28641efa0b61df8d8799876" localSheetId="0" hidden="1">'Indicadores de Mercado'!$L$10:$L$204</definedName>
    <definedName name="_ECO_RANGE_ID0b621fe8470348cb930758e47f8a7af4" localSheetId="0" hidden="1">'Indicadores de Mercado'!$T$10:$T$204</definedName>
    <definedName name="_ECO_RANGE_ID198a8ace977744e8a3b93fbfa190bbae" localSheetId="0" hidden="1">'Indicadores de Mercado'!$E$10:$E$204</definedName>
    <definedName name="_ECO_RANGE_ID1e7ad5880924448a91fb2049445fa17f" localSheetId="0" hidden="1">'Indicadores de Mercado'!$AX$10:$AX$204</definedName>
    <definedName name="_ECO_RANGE_ID281aedd41483472e834bc3a141ad6744" localSheetId="0" hidden="1">'Indicadores de Mercado'!$Q$10:$Q$204</definedName>
    <definedName name="_ECO_RANGE_ID478433aa0bfa4233953ca9e51ef64995" localSheetId="0" hidden="1">'Indicadores de Mercado'!$Y$10:$Y$204</definedName>
    <definedName name="_ECO_RANGE_ID48d0a0d0ea084476a2c8288f43c27b04" localSheetId="0" hidden="1">'Indicadores de Mercado'!$AZ$10:$AZ$204</definedName>
    <definedName name="_ECO_RANGE_ID4bd009b927fd4a4ba600c4be55d20e8e" localSheetId="0" hidden="1">'Indicadores de Mercado'!$BA$10:$BA$204</definedName>
    <definedName name="_ECO_RANGE_ID538dc115cde345d0ba1d6bfdcb312b15" localSheetId="0" hidden="1">'Indicadores de Mercado'!$X$10:$X$204</definedName>
    <definedName name="_ECO_RANGE_ID585c3ef7919a4841bbe6c6e35f1889bf" localSheetId="0" hidden="1">'Indicadores de Mercado'!$AJ$10:$AJ$204</definedName>
    <definedName name="_ECO_RANGE_ID67d6dd9f3d4a4ec3b55d07a18377352a" localSheetId="0" hidden="1">'Indicadores de Mercado'!$AP$10:$AP$204</definedName>
    <definedName name="_ECO_RANGE_ID689a42b566b642db84d8f056230e2468" localSheetId="0" hidden="1">'Indicadores de Mercado'!$P$10:$P$204</definedName>
    <definedName name="_ECO_RANGE_ID7342411fd7ef4c31b59dece4b2763401" localSheetId="0" hidden="1">'Indicadores de Mercado'!$C$10:$C$226</definedName>
    <definedName name="_ECO_RANGE_ID73887ba833bc42ef87806dc924066c48" localSheetId="1" hidden="1">Referencias!$C$3:$C$219</definedName>
    <definedName name="_ECO_RANGE_ID74736c505d58447b9c9652d9f9c2d55f" localSheetId="0" hidden="1">'Indicadores de Mercado'!$AH$10:$AH$204</definedName>
    <definedName name="_ECO_RANGE_ID785af4ad95224419ad4fed4071e212a8" localSheetId="0" hidden="1">'Indicadores de Mercado'!$Z$10:$Z$204</definedName>
    <definedName name="_ECO_RANGE_ID787f304bbf7340af85708f152e0faee5" localSheetId="0" hidden="1">'Indicadores de Mercado'!$J$10:$J$204</definedName>
    <definedName name="_ECO_RANGE_ID7f3aa105f2f04c8aaa9467552320e3d6" localSheetId="0" hidden="1">'Indicadores de Mercado'!$I$10:$I$204</definedName>
    <definedName name="_ECO_RANGE_ID7f4cdd0390f14c1f9fe64382bf47654e" localSheetId="0" hidden="1">'Indicadores de Mercado'!$D$10:$D$204</definedName>
    <definedName name="_ECO_RANGE_ID8ae317e21bd847fd852a2a5e6492be32" localSheetId="0" hidden="1">'Indicadores de Mercado'!$F$10:$F$204</definedName>
    <definedName name="_ECO_RANGE_IDa259d3a12228433d8d5e2a0a4eb32dde" localSheetId="0" hidden="1">'Indicadores de Mercado'!$B$10:$B$226</definedName>
    <definedName name="_ECO_RANGE_IDa89dceb2a2b4410f928d53d2aa24b9c6" localSheetId="0" hidden="1">'Indicadores de Mercado'!$AI$10:$AI$204</definedName>
    <definedName name="_ECO_RANGE_IDb193ed0aa03e49cc888ddc53097afb82" localSheetId="0" hidden="1">'Indicadores de Mercado'!$AW$10:$AW$204</definedName>
    <definedName name="_ECO_RANGE_IDb2aa3f6423b74626856a956fc921a843" localSheetId="0" hidden="1">'Indicadores de Mercado'!$K$10:$K$204</definedName>
    <definedName name="_ECO_RANGE_IDbf22055deb1243908c7e277250f83a82" localSheetId="0" hidden="1">'Indicadores de Mercado'!$AR$10:$AR$204</definedName>
    <definedName name="_ECO_RANGE_IDc613aa93727c40acafcc2526a6240ddc" localSheetId="0" hidden="1">'Indicadores de Mercado'!$AQ$10:$AQ$204</definedName>
    <definedName name="_ECO_RANGE_IDca9e473bc1bc4e78b37e78b90cab56d0" localSheetId="1" hidden="1">Referencias!$B$3:$B$219</definedName>
    <definedName name="_ECO_RANGE_IDd06a5676478a4bb1bd24c3c2cdbac9b2" localSheetId="0" hidden="1">'Indicadores de Mercado'!$AA$10:$AA$204</definedName>
    <definedName name="_ECO_RANGE_IDd6b8ef8f0254475dadfb373b8d9ccbfb" localSheetId="1" hidden="1">Referencias!$A$3:$A$219</definedName>
    <definedName name="_ECO_RANGE_IDdda4cc27be414c0e84546f061d2e274d" localSheetId="0" hidden="1">'Indicadores de Mercado'!$AY$10:$AY$204</definedName>
    <definedName name="_ECO_RANGE_IDdef98cf0955d4a49bcf1d47690d876f8" localSheetId="0" hidden="1">'Indicadores de Mercado'!$AG$10:$AG$204</definedName>
    <definedName name="_ECO_RANGE_IDe29ca649e95b404493f0810e2f030d7c" localSheetId="0" hidden="1">'Indicadores de Mercado'!$R$10:$R$204</definedName>
    <definedName name="_ECO_RANGE_IDe530fd89c7a94787996b567e041fa932" localSheetId="0" hidden="1">'Indicadores de Mercado'!$S$10:$S$204</definedName>
    <definedName name="_ECO_RANGE_IDeaba3e96700c4d1c9c15db45155e1c39" localSheetId="0" hidden="1">'Indicadores de Mercado'!$H$10:$H$204</definedName>
    <definedName name="_ECO_RANGE_IDeaf8a5a0b0014331ab023ef0db5c47de" localSheetId="0" hidden="1">'Indicadores de Mercado'!$AB$10:$AB$204</definedName>
    <definedName name="_ECO_RANGE_IDed403cd394944e5cab34328f6693b2da" localSheetId="0" hidden="1">'Indicadores de Mercado'!$AS$10:$AS$204</definedName>
    <definedName name="_ECO_RANGE_IDf686cee74d884ae98237557a61036477" localSheetId="0" hidden="1">'Indicadores de Mercado'!$AF$10:$AF$204</definedName>
    <definedName name="_ECO_RANGE_IDf9d5d6f2aa564db3afc0dfea1dbba508" localSheetId="0" hidden="1">'Indicadores de Mercado'!$AO$10:$AO$204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16" i="1" l="1"/>
  <c r="BC16" i="1"/>
  <c r="BB17" i="1"/>
  <c r="BC17" i="1"/>
  <c r="BB18" i="1"/>
  <c r="BC18" i="1"/>
  <c r="BB19" i="1"/>
  <c r="BC19" i="1"/>
  <c r="BB20" i="1"/>
  <c r="BC20" i="1"/>
  <c r="BB21" i="1"/>
  <c r="BC21" i="1"/>
  <c r="BB22" i="1"/>
  <c r="BC22" i="1"/>
  <c r="BB23" i="1"/>
  <c r="BC23" i="1"/>
  <c r="BB24" i="1"/>
  <c r="BC24" i="1"/>
  <c r="BB25" i="1"/>
  <c r="BC25" i="1"/>
  <c r="BB26" i="1"/>
  <c r="BC26" i="1"/>
  <c r="BB27" i="1"/>
  <c r="BC27" i="1"/>
  <c r="BB28" i="1"/>
  <c r="BC28" i="1"/>
  <c r="BB29" i="1"/>
  <c r="BC29" i="1"/>
  <c r="BB30" i="1"/>
  <c r="BC30" i="1"/>
  <c r="BB31" i="1"/>
  <c r="BC31" i="1"/>
  <c r="BB32" i="1"/>
  <c r="BC32" i="1"/>
  <c r="BB33" i="1"/>
  <c r="BC33" i="1"/>
  <c r="BB34" i="1"/>
  <c r="BC34" i="1"/>
  <c r="BB35" i="1"/>
  <c r="BC35" i="1"/>
  <c r="BB36" i="1"/>
  <c r="BC36" i="1"/>
  <c r="BB37" i="1"/>
  <c r="BC37" i="1"/>
  <c r="BB38" i="1"/>
  <c r="BC38" i="1"/>
  <c r="BB39" i="1"/>
  <c r="BC39" i="1"/>
  <c r="BB40" i="1"/>
  <c r="BC40" i="1"/>
  <c r="BB41" i="1"/>
  <c r="BC41" i="1"/>
  <c r="BB42" i="1"/>
  <c r="BC42" i="1"/>
  <c r="BB43" i="1"/>
  <c r="BC43" i="1"/>
  <c r="BB44" i="1"/>
  <c r="BC44" i="1"/>
  <c r="BB45" i="1"/>
  <c r="BC45" i="1"/>
  <c r="BB46" i="1"/>
  <c r="BC46" i="1"/>
  <c r="BB47" i="1"/>
  <c r="BC47" i="1"/>
  <c r="BB48" i="1"/>
  <c r="BC48" i="1"/>
  <c r="BB49" i="1"/>
  <c r="BC49" i="1"/>
  <c r="BB50" i="1"/>
  <c r="BC50" i="1"/>
  <c r="BB51" i="1"/>
  <c r="BC51" i="1"/>
  <c r="BB52" i="1"/>
  <c r="BC52" i="1"/>
  <c r="BB53" i="1"/>
  <c r="BC53" i="1"/>
  <c r="BB54" i="1"/>
  <c r="BC54" i="1"/>
  <c r="BB55" i="1"/>
  <c r="BC55" i="1"/>
  <c r="BB56" i="1"/>
  <c r="BC56" i="1"/>
  <c r="BB57" i="1"/>
  <c r="BC57" i="1"/>
  <c r="BB58" i="1"/>
  <c r="BC58" i="1"/>
  <c r="BB59" i="1"/>
  <c r="BC59" i="1"/>
  <c r="BB60" i="1"/>
  <c r="BC60" i="1"/>
  <c r="BB61" i="1"/>
  <c r="BC61" i="1"/>
  <c r="BB62" i="1"/>
  <c r="BC62" i="1"/>
  <c r="BB63" i="1"/>
  <c r="BC63" i="1"/>
  <c r="BB64" i="1"/>
  <c r="BC64" i="1"/>
  <c r="BB65" i="1"/>
  <c r="BC65" i="1"/>
  <c r="BB66" i="1"/>
  <c r="BC66" i="1"/>
  <c r="BB67" i="1"/>
  <c r="BC67" i="1"/>
  <c r="BB68" i="1"/>
  <c r="BC68" i="1"/>
  <c r="BB69" i="1"/>
  <c r="BC69" i="1"/>
  <c r="BB70" i="1"/>
  <c r="BC70" i="1"/>
  <c r="BB71" i="1"/>
  <c r="BC71" i="1"/>
  <c r="BB72" i="1"/>
  <c r="BC72" i="1"/>
  <c r="BB73" i="1"/>
  <c r="BC73" i="1"/>
  <c r="BB74" i="1"/>
  <c r="BC74" i="1"/>
  <c r="BB75" i="1"/>
  <c r="BC75" i="1"/>
  <c r="BB76" i="1"/>
  <c r="BC76" i="1"/>
  <c r="BB77" i="1"/>
  <c r="BC77" i="1"/>
  <c r="BB78" i="1"/>
  <c r="BC78" i="1"/>
  <c r="BB79" i="1"/>
  <c r="BC79" i="1"/>
  <c r="BB80" i="1"/>
  <c r="BC80" i="1"/>
  <c r="BB81" i="1"/>
  <c r="BC81" i="1"/>
  <c r="BB82" i="1"/>
  <c r="BC82" i="1"/>
  <c r="BB83" i="1"/>
  <c r="BC83" i="1"/>
  <c r="BB84" i="1"/>
  <c r="BC84" i="1"/>
  <c r="BB85" i="1"/>
  <c r="BC85" i="1"/>
  <c r="BB86" i="1"/>
  <c r="BC86" i="1"/>
  <c r="BB87" i="1"/>
  <c r="BC87" i="1"/>
  <c r="BB88" i="1"/>
  <c r="BC88" i="1"/>
  <c r="BB89" i="1"/>
  <c r="BC89" i="1"/>
  <c r="BB90" i="1"/>
  <c r="BC90" i="1"/>
  <c r="BB91" i="1"/>
  <c r="BC91" i="1"/>
  <c r="BB92" i="1"/>
  <c r="BC92" i="1"/>
  <c r="BB93" i="1"/>
  <c r="BC93" i="1"/>
  <c r="BB94" i="1"/>
  <c r="BC94" i="1"/>
  <c r="BB95" i="1"/>
  <c r="BC95" i="1"/>
  <c r="BB96" i="1"/>
  <c r="BC96" i="1"/>
  <c r="BB97" i="1"/>
  <c r="BC97" i="1"/>
  <c r="BB98" i="1"/>
  <c r="BC98" i="1"/>
  <c r="BB99" i="1"/>
  <c r="BC99" i="1"/>
  <c r="BB100" i="1"/>
  <c r="BC100" i="1"/>
  <c r="BB101" i="1"/>
  <c r="BC101" i="1"/>
  <c r="BB102" i="1"/>
  <c r="BC102" i="1"/>
  <c r="BB103" i="1"/>
  <c r="BC103" i="1"/>
  <c r="BB104" i="1"/>
  <c r="BC104" i="1"/>
  <c r="BB105" i="1"/>
  <c r="BC105" i="1"/>
  <c r="BB106" i="1"/>
  <c r="BC106" i="1"/>
  <c r="BB107" i="1"/>
  <c r="BC107" i="1"/>
  <c r="BB108" i="1"/>
  <c r="BC108" i="1"/>
  <c r="BB109" i="1"/>
  <c r="BC109" i="1"/>
  <c r="BB110" i="1"/>
  <c r="BC110" i="1"/>
  <c r="BB111" i="1"/>
  <c r="BC111" i="1"/>
  <c r="BB112" i="1"/>
  <c r="BC112" i="1"/>
  <c r="BB113" i="1"/>
  <c r="BC113" i="1"/>
  <c r="BB114" i="1"/>
  <c r="BC114" i="1"/>
  <c r="BB115" i="1"/>
  <c r="BC115" i="1"/>
  <c r="BB116" i="1"/>
  <c r="BC116" i="1"/>
  <c r="BB117" i="1"/>
  <c r="BC117" i="1"/>
  <c r="BB118" i="1"/>
  <c r="BC118" i="1"/>
  <c r="BB119" i="1"/>
  <c r="BC119" i="1"/>
  <c r="BB120" i="1"/>
  <c r="BC120" i="1"/>
  <c r="BB121" i="1"/>
  <c r="BC121" i="1"/>
  <c r="BB122" i="1"/>
  <c r="BC122" i="1"/>
  <c r="BB123" i="1"/>
  <c r="BC123" i="1"/>
  <c r="BB124" i="1"/>
  <c r="BC124" i="1"/>
  <c r="BB125" i="1"/>
  <c r="BC125" i="1"/>
  <c r="BB126" i="1"/>
  <c r="BC126" i="1"/>
  <c r="BB127" i="1"/>
  <c r="BC127" i="1"/>
  <c r="BB128" i="1"/>
  <c r="BC128" i="1"/>
  <c r="BB129" i="1"/>
  <c r="BC129" i="1"/>
  <c r="BB130" i="1"/>
  <c r="BC130" i="1"/>
  <c r="BB131" i="1"/>
  <c r="BC131" i="1"/>
  <c r="BB132" i="1"/>
  <c r="BC132" i="1"/>
  <c r="BB133" i="1"/>
  <c r="BC133" i="1"/>
  <c r="BB134" i="1"/>
  <c r="BC134" i="1"/>
  <c r="BB135" i="1"/>
  <c r="BC135" i="1"/>
  <c r="BB136" i="1"/>
  <c r="BC136" i="1"/>
  <c r="BB137" i="1"/>
  <c r="BC137" i="1"/>
  <c r="BB138" i="1"/>
  <c r="BC138" i="1"/>
  <c r="BB139" i="1"/>
  <c r="BC139" i="1"/>
  <c r="BB140" i="1"/>
  <c r="BC140" i="1"/>
  <c r="BB141" i="1"/>
  <c r="BC141" i="1"/>
  <c r="BB142" i="1"/>
  <c r="BC142" i="1"/>
  <c r="BB143" i="1"/>
  <c r="BC143" i="1"/>
  <c r="BB144" i="1"/>
  <c r="BC144" i="1"/>
  <c r="BB145" i="1"/>
  <c r="BC145" i="1"/>
  <c r="BB146" i="1"/>
  <c r="BC146" i="1"/>
  <c r="BB147" i="1"/>
  <c r="BC147" i="1"/>
  <c r="BB148" i="1"/>
  <c r="BC148" i="1"/>
  <c r="BB149" i="1"/>
  <c r="BC149" i="1"/>
  <c r="BB150" i="1"/>
  <c r="BC150" i="1"/>
  <c r="BB151" i="1"/>
  <c r="BC151" i="1"/>
  <c r="BB152" i="1"/>
  <c r="BC152" i="1"/>
  <c r="BB153" i="1"/>
  <c r="BC153" i="1"/>
  <c r="BB154" i="1"/>
  <c r="BC154" i="1"/>
  <c r="BB155" i="1"/>
  <c r="BC155" i="1"/>
  <c r="BB156" i="1"/>
  <c r="BC156" i="1"/>
  <c r="BB157" i="1"/>
  <c r="BC157" i="1"/>
  <c r="BB158" i="1"/>
  <c r="BC158" i="1"/>
  <c r="BB159" i="1"/>
  <c r="BC159" i="1"/>
  <c r="BB160" i="1"/>
  <c r="BC160" i="1"/>
  <c r="BB161" i="1"/>
  <c r="BC161" i="1"/>
  <c r="BB162" i="1"/>
  <c r="BC162" i="1"/>
  <c r="BB163" i="1"/>
  <c r="BC163" i="1"/>
  <c r="BB164" i="1"/>
  <c r="BC164" i="1"/>
  <c r="BB165" i="1"/>
  <c r="BC165" i="1"/>
  <c r="BB166" i="1"/>
  <c r="BC166" i="1"/>
  <c r="BB167" i="1"/>
  <c r="BC167" i="1"/>
  <c r="BB168" i="1"/>
  <c r="BC168" i="1"/>
  <c r="BB169" i="1"/>
  <c r="BC169" i="1"/>
  <c r="BB170" i="1"/>
  <c r="BC170" i="1"/>
  <c r="BB171" i="1"/>
  <c r="BC171" i="1"/>
  <c r="BB172" i="1"/>
  <c r="BC172" i="1"/>
  <c r="BB173" i="1"/>
  <c r="BC173" i="1"/>
  <c r="BB174" i="1"/>
  <c r="BC174" i="1"/>
  <c r="BB175" i="1"/>
  <c r="BC175" i="1"/>
  <c r="BB176" i="1"/>
  <c r="BC176" i="1"/>
  <c r="BB177" i="1"/>
  <c r="BC177" i="1"/>
  <c r="BB178" i="1"/>
  <c r="BC178" i="1"/>
  <c r="BB179" i="1"/>
  <c r="BC179" i="1"/>
  <c r="BB180" i="1"/>
  <c r="BC180" i="1"/>
  <c r="BB181" i="1"/>
  <c r="BC181" i="1"/>
  <c r="BB182" i="1"/>
  <c r="BC182" i="1"/>
  <c r="BB183" i="1"/>
  <c r="BC183" i="1"/>
  <c r="BB184" i="1"/>
  <c r="BC184" i="1"/>
  <c r="BB185" i="1"/>
  <c r="BC185" i="1"/>
  <c r="BB186" i="1"/>
  <c r="BC186" i="1"/>
  <c r="BB187" i="1"/>
  <c r="BC187" i="1"/>
  <c r="BB188" i="1"/>
  <c r="BC188" i="1"/>
  <c r="BB189" i="1"/>
  <c r="BC189" i="1"/>
  <c r="BB190" i="1"/>
  <c r="BC190" i="1"/>
  <c r="BB191" i="1"/>
  <c r="BC191" i="1"/>
  <c r="BB192" i="1"/>
  <c r="BC192" i="1"/>
  <c r="BB193" i="1"/>
  <c r="BC193" i="1"/>
  <c r="BB194" i="1"/>
  <c r="BC194" i="1"/>
  <c r="BB195" i="1"/>
  <c r="BC195" i="1"/>
  <c r="BB196" i="1"/>
  <c r="BC196" i="1"/>
  <c r="BB197" i="1"/>
  <c r="BC197" i="1"/>
  <c r="BB198" i="1"/>
  <c r="BC198" i="1"/>
  <c r="BB199" i="1"/>
  <c r="BC199" i="1"/>
  <c r="BB200" i="1"/>
  <c r="BC200" i="1"/>
  <c r="BB201" i="1"/>
  <c r="BC201" i="1"/>
  <c r="BB202" i="1"/>
  <c r="BC202" i="1"/>
  <c r="BB203" i="1"/>
  <c r="BC203" i="1"/>
  <c r="BB204" i="1"/>
  <c r="BC204" i="1"/>
  <c r="BB11" i="1"/>
  <c r="BC11" i="1"/>
  <c r="BB12" i="1"/>
  <c r="BC12" i="1"/>
  <c r="BB13" i="1"/>
  <c r="BC13" i="1"/>
  <c r="BB14" i="1"/>
  <c r="BC14" i="1"/>
  <c r="BB15" i="1"/>
  <c r="BC15" i="1"/>
  <c r="BC10" i="1"/>
  <c r="BB10" i="1"/>
  <c r="E9" i="1"/>
  <c r="B9" i="1"/>
  <c r="C9" i="1"/>
  <c r="D9" i="1"/>
  <c r="D3" i="1"/>
  <c r="D2" i="2"/>
  <c r="C2" i="2"/>
  <c r="B2" i="2"/>
  <c r="A2" i="2"/>
  <c r="AK10" i="1" l="1"/>
  <c r="AL10" i="1" s="1"/>
  <c r="AM10" i="1"/>
  <c r="F9" i="1"/>
  <c r="N10" i="1" l="1"/>
  <c r="AU204" i="1" l="1"/>
  <c r="AT204" i="1"/>
  <c r="AM204" i="1"/>
  <c r="AK204" i="1"/>
  <c r="AL204" i="1" s="1"/>
  <c r="AD204" i="1"/>
  <c r="AC204" i="1"/>
  <c r="V204" i="1"/>
  <c r="U204" i="1"/>
  <c r="N204" i="1"/>
  <c r="M204" i="1"/>
  <c r="AU203" i="1"/>
  <c r="AT203" i="1"/>
  <c r="AM203" i="1"/>
  <c r="AK203" i="1"/>
  <c r="AL203" i="1" s="1"/>
  <c r="AD203" i="1"/>
  <c r="AC203" i="1"/>
  <c r="V203" i="1"/>
  <c r="U203" i="1"/>
  <c r="N203" i="1"/>
  <c r="M203" i="1"/>
  <c r="AU202" i="1"/>
  <c r="AT202" i="1"/>
  <c r="AM202" i="1"/>
  <c r="AK202" i="1"/>
  <c r="AL202" i="1" s="1"/>
  <c r="AD202" i="1"/>
  <c r="AC202" i="1"/>
  <c r="V202" i="1"/>
  <c r="U202" i="1"/>
  <c r="N202" i="1"/>
  <c r="M202" i="1"/>
  <c r="AU201" i="1"/>
  <c r="AT201" i="1"/>
  <c r="AM201" i="1"/>
  <c r="AK201" i="1"/>
  <c r="AL201" i="1" s="1"/>
  <c r="AD201" i="1"/>
  <c r="AC201" i="1"/>
  <c r="V201" i="1"/>
  <c r="U201" i="1"/>
  <c r="N201" i="1"/>
  <c r="M201" i="1"/>
  <c r="AU200" i="1"/>
  <c r="AT200" i="1"/>
  <c r="AM200" i="1"/>
  <c r="AK200" i="1"/>
  <c r="AL200" i="1" s="1"/>
  <c r="AD200" i="1"/>
  <c r="AC200" i="1"/>
  <c r="V200" i="1"/>
  <c r="U200" i="1"/>
  <c r="N200" i="1"/>
  <c r="M200" i="1"/>
  <c r="AU199" i="1"/>
  <c r="AT199" i="1"/>
  <c r="AM199" i="1"/>
  <c r="AK199" i="1"/>
  <c r="AL199" i="1" s="1"/>
  <c r="AD199" i="1"/>
  <c r="AC199" i="1"/>
  <c r="V199" i="1"/>
  <c r="U199" i="1"/>
  <c r="N199" i="1"/>
  <c r="M199" i="1"/>
  <c r="AU198" i="1"/>
  <c r="AT198" i="1"/>
  <c r="AM198" i="1"/>
  <c r="AK198" i="1"/>
  <c r="AL198" i="1" s="1"/>
  <c r="AD198" i="1"/>
  <c r="AC198" i="1"/>
  <c r="V198" i="1"/>
  <c r="U198" i="1"/>
  <c r="N198" i="1"/>
  <c r="M198" i="1"/>
  <c r="AU197" i="1"/>
  <c r="AT197" i="1"/>
  <c r="AM197" i="1"/>
  <c r="AK197" i="1"/>
  <c r="AL197" i="1" s="1"/>
  <c r="AD197" i="1"/>
  <c r="AC197" i="1"/>
  <c r="V197" i="1"/>
  <c r="U197" i="1"/>
  <c r="N197" i="1"/>
  <c r="M197" i="1"/>
  <c r="AU196" i="1"/>
  <c r="AT196" i="1"/>
  <c r="AM196" i="1"/>
  <c r="AK196" i="1"/>
  <c r="AL196" i="1" s="1"/>
  <c r="AD196" i="1"/>
  <c r="AC196" i="1"/>
  <c r="V196" i="1"/>
  <c r="U196" i="1"/>
  <c r="N196" i="1"/>
  <c r="M196" i="1"/>
  <c r="AU195" i="1"/>
  <c r="AT195" i="1"/>
  <c r="AM195" i="1"/>
  <c r="AK195" i="1"/>
  <c r="AL195" i="1" s="1"/>
  <c r="AD195" i="1"/>
  <c r="AC195" i="1"/>
  <c r="V195" i="1"/>
  <c r="U195" i="1"/>
  <c r="N195" i="1"/>
  <c r="M195" i="1"/>
  <c r="AU194" i="1"/>
  <c r="AT194" i="1"/>
  <c r="AM194" i="1"/>
  <c r="AK194" i="1"/>
  <c r="AL194" i="1" s="1"/>
  <c r="AD194" i="1"/>
  <c r="AC194" i="1"/>
  <c r="V194" i="1"/>
  <c r="U194" i="1"/>
  <c r="N194" i="1"/>
  <c r="M194" i="1"/>
  <c r="AU193" i="1"/>
  <c r="AT193" i="1"/>
  <c r="AM193" i="1"/>
  <c r="AK193" i="1"/>
  <c r="AL193" i="1" s="1"/>
  <c r="AD193" i="1"/>
  <c r="AC193" i="1"/>
  <c r="V193" i="1"/>
  <c r="U193" i="1"/>
  <c r="N193" i="1"/>
  <c r="M193" i="1"/>
  <c r="AU192" i="1"/>
  <c r="AT192" i="1"/>
  <c r="AM192" i="1"/>
  <c r="AK192" i="1"/>
  <c r="AL192" i="1" s="1"/>
  <c r="AD192" i="1"/>
  <c r="AC192" i="1"/>
  <c r="V192" i="1"/>
  <c r="U192" i="1"/>
  <c r="N192" i="1"/>
  <c r="M192" i="1"/>
  <c r="AU191" i="1"/>
  <c r="AT191" i="1"/>
  <c r="AM191" i="1"/>
  <c r="AK191" i="1"/>
  <c r="AL191" i="1" s="1"/>
  <c r="AD191" i="1"/>
  <c r="AC191" i="1"/>
  <c r="V191" i="1"/>
  <c r="U191" i="1"/>
  <c r="N191" i="1"/>
  <c r="M191" i="1"/>
  <c r="AU190" i="1"/>
  <c r="AT190" i="1"/>
  <c r="AM190" i="1"/>
  <c r="AK190" i="1"/>
  <c r="AL190" i="1" s="1"/>
  <c r="AD190" i="1"/>
  <c r="AC190" i="1"/>
  <c r="V190" i="1"/>
  <c r="U190" i="1"/>
  <c r="N190" i="1"/>
  <c r="M190" i="1"/>
  <c r="AU189" i="1"/>
  <c r="AT189" i="1"/>
  <c r="AM189" i="1"/>
  <c r="AK189" i="1"/>
  <c r="AL189" i="1" s="1"/>
  <c r="AD189" i="1"/>
  <c r="AC189" i="1"/>
  <c r="V189" i="1"/>
  <c r="U189" i="1"/>
  <c r="N189" i="1"/>
  <c r="M189" i="1"/>
  <c r="AU188" i="1"/>
  <c r="AT188" i="1"/>
  <c r="AM188" i="1"/>
  <c r="AK188" i="1"/>
  <c r="AL188" i="1" s="1"/>
  <c r="AD188" i="1"/>
  <c r="AC188" i="1"/>
  <c r="V188" i="1"/>
  <c r="U188" i="1"/>
  <c r="N188" i="1"/>
  <c r="M188" i="1"/>
  <c r="AU187" i="1"/>
  <c r="AT187" i="1"/>
  <c r="AM187" i="1"/>
  <c r="AK187" i="1"/>
  <c r="AL187" i="1" s="1"/>
  <c r="AD187" i="1"/>
  <c r="AC187" i="1"/>
  <c r="V187" i="1"/>
  <c r="U187" i="1"/>
  <c r="N187" i="1"/>
  <c r="M187" i="1"/>
  <c r="AU186" i="1"/>
  <c r="AT186" i="1"/>
  <c r="AM186" i="1"/>
  <c r="AK186" i="1"/>
  <c r="AL186" i="1" s="1"/>
  <c r="AD186" i="1"/>
  <c r="AC186" i="1"/>
  <c r="V186" i="1"/>
  <c r="U186" i="1"/>
  <c r="N186" i="1"/>
  <c r="M186" i="1"/>
  <c r="AU185" i="1"/>
  <c r="AT185" i="1"/>
  <c r="AM185" i="1"/>
  <c r="AK185" i="1"/>
  <c r="AL185" i="1" s="1"/>
  <c r="AD185" i="1"/>
  <c r="AC185" i="1"/>
  <c r="V185" i="1"/>
  <c r="U185" i="1"/>
  <c r="N185" i="1"/>
  <c r="M185" i="1"/>
  <c r="AU184" i="1"/>
  <c r="AT184" i="1"/>
  <c r="AM184" i="1"/>
  <c r="AK184" i="1"/>
  <c r="AL184" i="1" s="1"/>
  <c r="AD184" i="1"/>
  <c r="AC184" i="1"/>
  <c r="V184" i="1"/>
  <c r="U184" i="1"/>
  <c r="N184" i="1"/>
  <c r="M184" i="1"/>
  <c r="AU183" i="1"/>
  <c r="AT183" i="1"/>
  <c r="AM183" i="1"/>
  <c r="AK183" i="1"/>
  <c r="AL183" i="1" s="1"/>
  <c r="AD183" i="1"/>
  <c r="AC183" i="1"/>
  <c r="V183" i="1"/>
  <c r="U183" i="1"/>
  <c r="N183" i="1"/>
  <c r="M183" i="1"/>
  <c r="AU182" i="1"/>
  <c r="AT182" i="1"/>
  <c r="AM182" i="1"/>
  <c r="AK182" i="1"/>
  <c r="AL182" i="1" s="1"/>
  <c r="AD182" i="1"/>
  <c r="AC182" i="1"/>
  <c r="V182" i="1"/>
  <c r="U182" i="1"/>
  <c r="N182" i="1"/>
  <c r="M182" i="1"/>
  <c r="AU181" i="1"/>
  <c r="AT181" i="1"/>
  <c r="AM181" i="1"/>
  <c r="AK181" i="1"/>
  <c r="AL181" i="1" s="1"/>
  <c r="AD181" i="1"/>
  <c r="AC181" i="1"/>
  <c r="V181" i="1"/>
  <c r="U181" i="1"/>
  <c r="N181" i="1"/>
  <c r="M181" i="1"/>
  <c r="AU180" i="1"/>
  <c r="AT180" i="1"/>
  <c r="AM180" i="1"/>
  <c r="AK180" i="1"/>
  <c r="AL180" i="1" s="1"/>
  <c r="AD180" i="1"/>
  <c r="AC180" i="1"/>
  <c r="V180" i="1"/>
  <c r="U180" i="1"/>
  <c r="N180" i="1"/>
  <c r="M180" i="1"/>
  <c r="AU179" i="1"/>
  <c r="AT179" i="1"/>
  <c r="AM179" i="1"/>
  <c r="AK179" i="1"/>
  <c r="AL179" i="1" s="1"/>
  <c r="AD179" i="1"/>
  <c r="AC179" i="1"/>
  <c r="V179" i="1"/>
  <c r="U179" i="1"/>
  <c r="N179" i="1"/>
  <c r="M179" i="1"/>
  <c r="AU178" i="1"/>
  <c r="AT178" i="1"/>
  <c r="AM178" i="1"/>
  <c r="AK178" i="1"/>
  <c r="AL178" i="1" s="1"/>
  <c r="AD178" i="1"/>
  <c r="AC178" i="1"/>
  <c r="V178" i="1"/>
  <c r="U178" i="1"/>
  <c r="N178" i="1"/>
  <c r="M178" i="1"/>
  <c r="AU177" i="1"/>
  <c r="AT177" i="1"/>
  <c r="AM177" i="1"/>
  <c r="AK177" i="1"/>
  <c r="AL177" i="1" s="1"/>
  <c r="AD177" i="1"/>
  <c r="AC177" i="1"/>
  <c r="V177" i="1"/>
  <c r="U177" i="1"/>
  <c r="N177" i="1"/>
  <c r="M177" i="1"/>
  <c r="AU176" i="1"/>
  <c r="AT176" i="1"/>
  <c r="AM176" i="1"/>
  <c r="AK176" i="1"/>
  <c r="AL176" i="1" s="1"/>
  <c r="AD176" i="1"/>
  <c r="AC176" i="1"/>
  <c r="V176" i="1"/>
  <c r="U176" i="1"/>
  <c r="N176" i="1"/>
  <c r="M176" i="1"/>
  <c r="AU175" i="1"/>
  <c r="AT175" i="1"/>
  <c r="AM175" i="1"/>
  <c r="AK175" i="1"/>
  <c r="AL175" i="1" s="1"/>
  <c r="AD175" i="1"/>
  <c r="AC175" i="1"/>
  <c r="V175" i="1"/>
  <c r="U175" i="1"/>
  <c r="N175" i="1"/>
  <c r="M175" i="1"/>
  <c r="AU174" i="1"/>
  <c r="AT174" i="1"/>
  <c r="AM174" i="1"/>
  <c r="AK174" i="1"/>
  <c r="AL174" i="1" s="1"/>
  <c r="AD174" i="1"/>
  <c r="AC174" i="1"/>
  <c r="V174" i="1"/>
  <c r="U174" i="1"/>
  <c r="N174" i="1"/>
  <c r="M174" i="1"/>
  <c r="AU173" i="1"/>
  <c r="AT173" i="1"/>
  <c r="AM173" i="1"/>
  <c r="AK173" i="1"/>
  <c r="AL173" i="1" s="1"/>
  <c r="AD173" i="1"/>
  <c r="AC173" i="1"/>
  <c r="V173" i="1"/>
  <c r="U173" i="1"/>
  <c r="N173" i="1"/>
  <c r="M173" i="1"/>
  <c r="AU172" i="1"/>
  <c r="AT172" i="1"/>
  <c r="AM172" i="1"/>
  <c r="AK172" i="1"/>
  <c r="AL172" i="1" s="1"/>
  <c r="AD172" i="1"/>
  <c r="AC172" i="1"/>
  <c r="V172" i="1"/>
  <c r="U172" i="1"/>
  <c r="N172" i="1"/>
  <c r="M172" i="1"/>
  <c r="AU171" i="1"/>
  <c r="AT171" i="1"/>
  <c r="AM171" i="1"/>
  <c r="AK171" i="1"/>
  <c r="AL171" i="1" s="1"/>
  <c r="AD171" i="1"/>
  <c r="AC171" i="1"/>
  <c r="V171" i="1"/>
  <c r="U171" i="1"/>
  <c r="N171" i="1"/>
  <c r="M171" i="1"/>
  <c r="AU170" i="1"/>
  <c r="AT170" i="1"/>
  <c r="AM170" i="1"/>
  <c r="AK170" i="1"/>
  <c r="AL170" i="1" s="1"/>
  <c r="AD170" i="1"/>
  <c r="AC170" i="1"/>
  <c r="V170" i="1"/>
  <c r="U170" i="1"/>
  <c r="N170" i="1"/>
  <c r="M170" i="1"/>
  <c r="AU169" i="1"/>
  <c r="AT169" i="1"/>
  <c r="AM169" i="1"/>
  <c r="AK169" i="1"/>
  <c r="AL169" i="1" s="1"/>
  <c r="AD169" i="1"/>
  <c r="AC169" i="1"/>
  <c r="V169" i="1"/>
  <c r="U169" i="1"/>
  <c r="N169" i="1"/>
  <c r="M169" i="1"/>
  <c r="AU168" i="1"/>
  <c r="AT168" i="1"/>
  <c r="AM168" i="1"/>
  <c r="AK168" i="1"/>
  <c r="AL168" i="1" s="1"/>
  <c r="AD168" i="1"/>
  <c r="AC168" i="1"/>
  <c r="V168" i="1"/>
  <c r="U168" i="1"/>
  <c r="N168" i="1"/>
  <c r="M168" i="1"/>
  <c r="AU167" i="1"/>
  <c r="AT167" i="1"/>
  <c r="AM167" i="1"/>
  <c r="AK167" i="1"/>
  <c r="AL167" i="1" s="1"/>
  <c r="AD167" i="1"/>
  <c r="AC167" i="1"/>
  <c r="V167" i="1"/>
  <c r="U167" i="1"/>
  <c r="N167" i="1"/>
  <c r="M167" i="1"/>
  <c r="AU166" i="1"/>
  <c r="AT166" i="1"/>
  <c r="AM166" i="1"/>
  <c r="AK166" i="1"/>
  <c r="AL166" i="1" s="1"/>
  <c r="AD166" i="1"/>
  <c r="AC166" i="1"/>
  <c r="V166" i="1"/>
  <c r="U166" i="1"/>
  <c r="N166" i="1"/>
  <c r="M166" i="1"/>
  <c r="AU165" i="1"/>
  <c r="AT165" i="1"/>
  <c r="AM165" i="1"/>
  <c r="AK165" i="1"/>
  <c r="AL165" i="1" s="1"/>
  <c r="AD165" i="1"/>
  <c r="AC165" i="1"/>
  <c r="V165" i="1"/>
  <c r="U165" i="1"/>
  <c r="N165" i="1"/>
  <c r="M165" i="1"/>
  <c r="AU164" i="1"/>
  <c r="AT164" i="1"/>
  <c r="AM164" i="1"/>
  <c r="AK164" i="1"/>
  <c r="AL164" i="1" s="1"/>
  <c r="AD164" i="1"/>
  <c r="AC164" i="1"/>
  <c r="V164" i="1"/>
  <c r="U164" i="1"/>
  <c r="N164" i="1"/>
  <c r="M164" i="1"/>
  <c r="AU163" i="1"/>
  <c r="AT163" i="1"/>
  <c r="AM163" i="1"/>
  <c r="AK163" i="1"/>
  <c r="AL163" i="1" s="1"/>
  <c r="AD163" i="1"/>
  <c r="AC163" i="1"/>
  <c r="V163" i="1"/>
  <c r="U163" i="1"/>
  <c r="N163" i="1"/>
  <c r="M163" i="1"/>
  <c r="AU162" i="1"/>
  <c r="AT162" i="1"/>
  <c r="AM162" i="1"/>
  <c r="AK162" i="1"/>
  <c r="AL162" i="1" s="1"/>
  <c r="AD162" i="1"/>
  <c r="AC162" i="1"/>
  <c r="V162" i="1"/>
  <c r="U162" i="1"/>
  <c r="N162" i="1"/>
  <c r="M162" i="1"/>
  <c r="AU161" i="1"/>
  <c r="AT161" i="1"/>
  <c r="AM161" i="1"/>
  <c r="AK161" i="1"/>
  <c r="AL161" i="1" s="1"/>
  <c r="AD161" i="1"/>
  <c r="AC161" i="1"/>
  <c r="V161" i="1"/>
  <c r="U161" i="1"/>
  <c r="N161" i="1"/>
  <c r="M161" i="1"/>
  <c r="AU160" i="1"/>
  <c r="AT160" i="1"/>
  <c r="AM160" i="1"/>
  <c r="AK160" i="1"/>
  <c r="AL160" i="1" s="1"/>
  <c r="AD160" i="1"/>
  <c r="AC160" i="1"/>
  <c r="V160" i="1"/>
  <c r="U160" i="1"/>
  <c r="N160" i="1"/>
  <c r="M160" i="1"/>
  <c r="AU159" i="1"/>
  <c r="AT159" i="1"/>
  <c r="AM159" i="1"/>
  <c r="AK159" i="1"/>
  <c r="AL159" i="1" s="1"/>
  <c r="AD159" i="1"/>
  <c r="AC159" i="1"/>
  <c r="V159" i="1"/>
  <c r="U159" i="1"/>
  <c r="N159" i="1"/>
  <c r="M159" i="1"/>
  <c r="AU158" i="1"/>
  <c r="AT158" i="1"/>
  <c r="AM158" i="1"/>
  <c r="AK158" i="1"/>
  <c r="AL158" i="1" s="1"/>
  <c r="AD158" i="1"/>
  <c r="AC158" i="1"/>
  <c r="V158" i="1"/>
  <c r="U158" i="1"/>
  <c r="N158" i="1"/>
  <c r="M158" i="1"/>
  <c r="AU157" i="1"/>
  <c r="AT157" i="1"/>
  <c r="AM157" i="1"/>
  <c r="AK157" i="1"/>
  <c r="AL157" i="1" s="1"/>
  <c r="AD157" i="1"/>
  <c r="AC157" i="1"/>
  <c r="V157" i="1"/>
  <c r="U157" i="1"/>
  <c r="N157" i="1"/>
  <c r="M157" i="1"/>
  <c r="AU156" i="1"/>
  <c r="AT156" i="1"/>
  <c r="AM156" i="1"/>
  <c r="AK156" i="1"/>
  <c r="AL156" i="1" s="1"/>
  <c r="AD156" i="1"/>
  <c r="AC156" i="1"/>
  <c r="V156" i="1"/>
  <c r="U156" i="1"/>
  <c r="N156" i="1"/>
  <c r="M156" i="1"/>
  <c r="AU155" i="1"/>
  <c r="AT155" i="1"/>
  <c r="AM155" i="1"/>
  <c r="AK155" i="1"/>
  <c r="AL155" i="1" s="1"/>
  <c r="AD155" i="1"/>
  <c r="AC155" i="1"/>
  <c r="V155" i="1"/>
  <c r="U155" i="1"/>
  <c r="N155" i="1"/>
  <c r="M155" i="1"/>
  <c r="AU154" i="1"/>
  <c r="AT154" i="1"/>
  <c r="AM154" i="1"/>
  <c r="AK154" i="1"/>
  <c r="AL154" i="1" s="1"/>
  <c r="AD154" i="1"/>
  <c r="AC154" i="1"/>
  <c r="V154" i="1"/>
  <c r="U154" i="1"/>
  <c r="N154" i="1"/>
  <c r="M154" i="1"/>
  <c r="AU153" i="1"/>
  <c r="AT153" i="1"/>
  <c r="AM153" i="1"/>
  <c r="AK153" i="1"/>
  <c r="AL153" i="1" s="1"/>
  <c r="AD153" i="1"/>
  <c r="AC153" i="1"/>
  <c r="V153" i="1"/>
  <c r="U153" i="1"/>
  <c r="N153" i="1"/>
  <c r="M153" i="1"/>
  <c r="AU152" i="1"/>
  <c r="AT152" i="1"/>
  <c r="AM152" i="1"/>
  <c r="AK152" i="1"/>
  <c r="AL152" i="1" s="1"/>
  <c r="AD152" i="1"/>
  <c r="AC152" i="1"/>
  <c r="V152" i="1"/>
  <c r="U152" i="1"/>
  <c r="N152" i="1"/>
  <c r="M152" i="1"/>
  <c r="AU151" i="1"/>
  <c r="AT151" i="1"/>
  <c r="AM151" i="1"/>
  <c r="AK151" i="1"/>
  <c r="AL151" i="1" s="1"/>
  <c r="AD151" i="1"/>
  <c r="AC151" i="1"/>
  <c r="V151" i="1"/>
  <c r="U151" i="1"/>
  <c r="N151" i="1"/>
  <c r="M151" i="1"/>
  <c r="AU150" i="1"/>
  <c r="AT150" i="1"/>
  <c r="AM150" i="1"/>
  <c r="AK150" i="1"/>
  <c r="AL150" i="1" s="1"/>
  <c r="AD150" i="1"/>
  <c r="AC150" i="1"/>
  <c r="V150" i="1"/>
  <c r="U150" i="1"/>
  <c r="N150" i="1"/>
  <c r="M150" i="1"/>
  <c r="AU149" i="1"/>
  <c r="AT149" i="1"/>
  <c r="AM149" i="1"/>
  <c r="AK149" i="1"/>
  <c r="AL149" i="1" s="1"/>
  <c r="AD149" i="1"/>
  <c r="AC149" i="1"/>
  <c r="V149" i="1"/>
  <c r="U149" i="1"/>
  <c r="N149" i="1"/>
  <c r="M149" i="1"/>
  <c r="AU148" i="1"/>
  <c r="AT148" i="1"/>
  <c r="AM148" i="1"/>
  <c r="AK148" i="1"/>
  <c r="AL148" i="1" s="1"/>
  <c r="AD148" i="1"/>
  <c r="AC148" i="1"/>
  <c r="V148" i="1"/>
  <c r="U148" i="1"/>
  <c r="N148" i="1"/>
  <c r="M148" i="1"/>
  <c r="AU147" i="1"/>
  <c r="AT147" i="1"/>
  <c r="AM147" i="1"/>
  <c r="AK147" i="1"/>
  <c r="AL147" i="1" s="1"/>
  <c r="AD147" i="1"/>
  <c r="AC147" i="1"/>
  <c r="V147" i="1"/>
  <c r="U147" i="1"/>
  <c r="N147" i="1"/>
  <c r="M147" i="1"/>
  <c r="AU146" i="1"/>
  <c r="AT146" i="1"/>
  <c r="AM146" i="1"/>
  <c r="AK146" i="1"/>
  <c r="AL146" i="1" s="1"/>
  <c r="AD146" i="1"/>
  <c r="AC146" i="1"/>
  <c r="V146" i="1"/>
  <c r="U146" i="1"/>
  <c r="N146" i="1"/>
  <c r="M146" i="1"/>
  <c r="AU145" i="1"/>
  <c r="AT145" i="1"/>
  <c r="AM145" i="1"/>
  <c r="AK145" i="1"/>
  <c r="AL145" i="1" s="1"/>
  <c r="AD145" i="1"/>
  <c r="AC145" i="1"/>
  <c r="V145" i="1"/>
  <c r="U145" i="1"/>
  <c r="N145" i="1"/>
  <c r="M145" i="1"/>
  <c r="AU144" i="1"/>
  <c r="AT144" i="1"/>
  <c r="AM144" i="1"/>
  <c r="AK144" i="1"/>
  <c r="AL144" i="1" s="1"/>
  <c r="AD144" i="1"/>
  <c r="AC144" i="1"/>
  <c r="V144" i="1"/>
  <c r="U144" i="1"/>
  <c r="N144" i="1"/>
  <c r="M144" i="1"/>
  <c r="AU143" i="1"/>
  <c r="AT143" i="1"/>
  <c r="AM143" i="1"/>
  <c r="AK143" i="1"/>
  <c r="AL143" i="1" s="1"/>
  <c r="AD143" i="1"/>
  <c r="AC143" i="1"/>
  <c r="V143" i="1"/>
  <c r="U143" i="1"/>
  <c r="N143" i="1"/>
  <c r="M143" i="1"/>
  <c r="AU142" i="1"/>
  <c r="AT142" i="1"/>
  <c r="AM142" i="1"/>
  <c r="AK142" i="1"/>
  <c r="AL142" i="1" s="1"/>
  <c r="AD142" i="1"/>
  <c r="AC142" i="1"/>
  <c r="V142" i="1"/>
  <c r="U142" i="1"/>
  <c r="N142" i="1"/>
  <c r="M142" i="1"/>
  <c r="AU141" i="1"/>
  <c r="AT141" i="1"/>
  <c r="AM141" i="1"/>
  <c r="AK141" i="1"/>
  <c r="AL141" i="1" s="1"/>
  <c r="AD141" i="1"/>
  <c r="AC141" i="1"/>
  <c r="V141" i="1"/>
  <c r="U141" i="1"/>
  <c r="N141" i="1"/>
  <c r="M141" i="1"/>
  <c r="AU140" i="1"/>
  <c r="AT140" i="1"/>
  <c r="AM140" i="1"/>
  <c r="AK140" i="1"/>
  <c r="AL140" i="1" s="1"/>
  <c r="AD140" i="1"/>
  <c r="AC140" i="1"/>
  <c r="V140" i="1"/>
  <c r="U140" i="1"/>
  <c r="N140" i="1"/>
  <c r="M140" i="1"/>
  <c r="AU139" i="1"/>
  <c r="AT139" i="1"/>
  <c r="AM139" i="1"/>
  <c r="AK139" i="1"/>
  <c r="AL139" i="1" s="1"/>
  <c r="AD139" i="1"/>
  <c r="AC139" i="1"/>
  <c r="V139" i="1"/>
  <c r="U139" i="1"/>
  <c r="N139" i="1"/>
  <c r="M139" i="1"/>
  <c r="AU138" i="1"/>
  <c r="AT138" i="1"/>
  <c r="AM138" i="1"/>
  <c r="AK138" i="1"/>
  <c r="AL138" i="1" s="1"/>
  <c r="AD138" i="1"/>
  <c r="AC138" i="1"/>
  <c r="V138" i="1"/>
  <c r="U138" i="1"/>
  <c r="N138" i="1"/>
  <c r="M138" i="1"/>
  <c r="AU137" i="1"/>
  <c r="AT137" i="1"/>
  <c r="AM137" i="1"/>
  <c r="AK137" i="1"/>
  <c r="AL137" i="1" s="1"/>
  <c r="AD137" i="1"/>
  <c r="AC137" i="1"/>
  <c r="V137" i="1"/>
  <c r="U137" i="1"/>
  <c r="N137" i="1"/>
  <c r="M137" i="1"/>
  <c r="AU136" i="1"/>
  <c r="AT136" i="1"/>
  <c r="AM136" i="1"/>
  <c r="AK136" i="1"/>
  <c r="AL136" i="1" s="1"/>
  <c r="AD136" i="1"/>
  <c r="AC136" i="1"/>
  <c r="V136" i="1"/>
  <c r="U136" i="1"/>
  <c r="N136" i="1"/>
  <c r="M136" i="1"/>
  <c r="AU135" i="1"/>
  <c r="AT135" i="1"/>
  <c r="AM135" i="1"/>
  <c r="AK135" i="1"/>
  <c r="AL135" i="1" s="1"/>
  <c r="AD135" i="1"/>
  <c r="AC135" i="1"/>
  <c r="V135" i="1"/>
  <c r="U135" i="1"/>
  <c r="N135" i="1"/>
  <c r="M135" i="1"/>
  <c r="AU134" i="1"/>
  <c r="AT134" i="1"/>
  <c r="AM134" i="1"/>
  <c r="AK134" i="1"/>
  <c r="AL134" i="1" s="1"/>
  <c r="AD134" i="1"/>
  <c r="AC134" i="1"/>
  <c r="V134" i="1"/>
  <c r="U134" i="1"/>
  <c r="N134" i="1"/>
  <c r="M134" i="1"/>
  <c r="AU133" i="1"/>
  <c r="AT133" i="1"/>
  <c r="AM133" i="1"/>
  <c r="AK133" i="1"/>
  <c r="AL133" i="1" s="1"/>
  <c r="AD133" i="1"/>
  <c r="AC133" i="1"/>
  <c r="V133" i="1"/>
  <c r="U133" i="1"/>
  <c r="N133" i="1"/>
  <c r="M133" i="1"/>
  <c r="AU132" i="1"/>
  <c r="AT132" i="1"/>
  <c r="AM132" i="1"/>
  <c r="AK132" i="1"/>
  <c r="AL132" i="1" s="1"/>
  <c r="AD132" i="1"/>
  <c r="AC132" i="1"/>
  <c r="V132" i="1"/>
  <c r="U132" i="1"/>
  <c r="N132" i="1"/>
  <c r="M132" i="1"/>
  <c r="AU131" i="1"/>
  <c r="AT131" i="1"/>
  <c r="AM131" i="1"/>
  <c r="AK131" i="1"/>
  <c r="AL131" i="1" s="1"/>
  <c r="AD131" i="1"/>
  <c r="AC131" i="1"/>
  <c r="V131" i="1"/>
  <c r="U131" i="1"/>
  <c r="N131" i="1"/>
  <c r="M131" i="1"/>
  <c r="AU130" i="1"/>
  <c r="AT130" i="1"/>
  <c r="AM130" i="1"/>
  <c r="AK130" i="1"/>
  <c r="AL130" i="1" s="1"/>
  <c r="AD130" i="1"/>
  <c r="AC130" i="1"/>
  <c r="V130" i="1"/>
  <c r="U130" i="1"/>
  <c r="N130" i="1"/>
  <c r="M130" i="1"/>
  <c r="AU129" i="1"/>
  <c r="AT129" i="1"/>
  <c r="AM129" i="1"/>
  <c r="AK129" i="1"/>
  <c r="AL129" i="1" s="1"/>
  <c r="AD129" i="1"/>
  <c r="AC129" i="1"/>
  <c r="V129" i="1"/>
  <c r="U129" i="1"/>
  <c r="N129" i="1"/>
  <c r="M129" i="1"/>
  <c r="AU128" i="1"/>
  <c r="AT128" i="1"/>
  <c r="AM128" i="1"/>
  <c r="AK128" i="1"/>
  <c r="AL128" i="1" s="1"/>
  <c r="AD128" i="1"/>
  <c r="AC128" i="1"/>
  <c r="V128" i="1"/>
  <c r="U128" i="1"/>
  <c r="N128" i="1"/>
  <c r="M128" i="1"/>
  <c r="AU127" i="1"/>
  <c r="AT127" i="1"/>
  <c r="AM127" i="1"/>
  <c r="AK127" i="1"/>
  <c r="AL127" i="1" s="1"/>
  <c r="AD127" i="1"/>
  <c r="AC127" i="1"/>
  <c r="V127" i="1"/>
  <c r="U127" i="1"/>
  <c r="N127" i="1"/>
  <c r="M127" i="1"/>
  <c r="AU126" i="1"/>
  <c r="AT126" i="1"/>
  <c r="AM126" i="1"/>
  <c r="AK126" i="1"/>
  <c r="AL126" i="1" s="1"/>
  <c r="AD126" i="1"/>
  <c r="AC126" i="1"/>
  <c r="V126" i="1"/>
  <c r="U126" i="1"/>
  <c r="N126" i="1"/>
  <c r="M126" i="1"/>
  <c r="AU125" i="1"/>
  <c r="AT125" i="1"/>
  <c r="AM125" i="1"/>
  <c r="AK125" i="1"/>
  <c r="AL125" i="1" s="1"/>
  <c r="AD125" i="1"/>
  <c r="AC125" i="1"/>
  <c r="V125" i="1"/>
  <c r="U125" i="1"/>
  <c r="N125" i="1"/>
  <c r="M125" i="1"/>
  <c r="AU124" i="1"/>
  <c r="AT124" i="1"/>
  <c r="AM124" i="1"/>
  <c r="AK124" i="1"/>
  <c r="AL124" i="1" s="1"/>
  <c r="AD124" i="1"/>
  <c r="AC124" i="1"/>
  <c r="V124" i="1"/>
  <c r="U124" i="1"/>
  <c r="N124" i="1"/>
  <c r="M124" i="1"/>
  <c r="AU123" i="1"/>
  <c r="AT123" i="1"/>
  <c r="AM123" i="1"/>
  <c r="AK123" i="1"/>
  <c r="AL123" i="1" s="1"/>
  <c r="AD123" i="1"/>
  <c r="AC123" i="1"/>
  <c r="V123" i="1"/>
  <c r="U123" i="1"/>
  <c r="N123" i="1"/>
  <c r="M123" i="1"/>
  <c r="AU122" i="1"/>
  <c r="AT122" i="1"/>
  <c r="AM122" i="1"/>
  <c r="AK122" i="1"/>
  <c r="AL122" i="1" s="1"/>
  <c r="AD122" i="1"/>
  <c r="AC122" i="1"/>
  <c r="V122" i="1"/>
  <c r="U122" i="1"/>
  <c r="N122" i="1"/>
  <c r="M122" i="1"/>
  <c r="AU121" i="1"/>
  <c r="AT121" i="1"/>
  <c r="AM121" i="1"/>
  <c r="AK121" i="1"/>
  <c r="AL121" i="1" s="1"/>
  <c r="AD121" i="1"/>
  <c r="AC121" i="1"/>
  <c r="V121" i="1"/>
  <c r="U121" i="1"/>
  <c r="N121" i="1"/>
  <c r="M121" i="1"/>
  <c r="AU120" i="1"/>
  <c r="AT120" i="1"/>
  <c r="AM120" i="1"/>
  <c r="AK120" i="1"/>
  <c r="AL120" i="1" s="1"/>
  <c r="AD120" i="1"/>
  <c r="AC120" i="1"/>
  <c r="V120" i="1"/>
  <c r="U120" i="1"/>
  <c r="N120" i="1"/>
  <c r="M120" i="1"/>
  <c r="AU119" i="1"/>
  <c r="AT119" i="1"/>
  <c r="AM119" i="1"/>
  <c r="AK119" i="1"/>
  <c r="AL119" i="1" s="1"/>
  <c r="AD119" i="1"/>
  <c r="AC119" i="1"/>
  <c r="V119" i="1"/>
  <c r="U119" i="1"/>
  <c r="N119" i="1"/>
  <c r="M119" i="1"/>
  <c r="AU118" i="1"/>
  <c r="AT118" i="1"/>
  <c r="AM118" i="1"/>
  <c r="AK118" i="1"/>
  <c r="AL118" i="1" s="1"/>
  <c r="AD118" i="1"/>
  <c r="AC118" i="1"/>
  <c r="V118" i="1"/>
  <c r="U118" i="1"/>
  <c r="N118" i="1"/>
  <c r="M118" i="1"/>
  <c r="AU117" i="1"/>
  <c r="AT117" i="1"/>
  <c r="AM117" i="1"/>
  <c r="AK117" i="1"/>
  <c r="AL117" i="1" s="1"/>
  <c r="AD117" i="1"/>
  <c r="AC117" i="1"/>
  <c r="V117" i="1"/>
  <c r="U117" i="1"/>
  <c r="N117" i="1"/>
  <c r="M117" i="1"/>
  <c r="AU116" i="1"/>
  <c r="AT116" i="1"/>
  <c r="AM116" i="1"/>
  <c r="AK116" i="1"/>
  <c r="AL116" i="1" s="1"/>
  <c r="AD116" i="1"/>
  <c r="AC116" i="1"/>
  <c r="V116" i="1"/>
  <c r="U116" i="1"/>
  <c r="N116" i="1"/>
  <c r="M116" i="1"/>
  <c r="AU115" i="1"/>
  <c r="AT115" i="1"/>
  <c r="AM115" i="1"/>
  <c r="AK115" i="1"/>
  <c r="AL115" i="1" s="1"/>
  <c r="AD115" i="1"/>
  <c r="AC115" i="1"/>
  <c r="V115" i="1"/>
  <c r="U115" i="1"/>
  <c r="N115" i="1"/>
  <c r="M115" i="1"/>
  <c r="AU114" i="1"/>
  <c r="AT114" i="1"/>
  <c r="AM114" i="1"/>
  <c r="AK114" i="1"/>
  <c r="AL114" i="1" s="1"/>
  <c r="AD114" i="1"/>
  <c r="AC114" i="1"/>
  <c r="V114" i="1"/>
  <c r="U114" i="1"/>
  <c r="N114" i="1"/>
  <c r="M114" i="1"/>
  <c r="AU113" i="1"/>
  <c r="AT113" i="1"/>
  <c r="AM113" i="1"/>
  <c r="AK113" i="1"/>
  <c r="AL113" i="1" s="1"/>
  <c r="AD113" i="1"/>
  <c r="AC113" i="1"/>
  <c r="V113" i="1"/>
  <c r="U113" i="1"/>
  <c r="N113" i="1"/>
  <c r="M113" i="1"/>
  <c r="AU112" i="1"/>
  <c r="AT112" i="1"/>
  <c r="AM112" i="1"/>
  <c r="AK112" i="1"/>
  <c r="AL112" i="1" s="1"/>
  <c r="AD112" i="1"/>
  <c r="AC112" i="1"/>
  <c r="V112" i="1"/>
  <c r="U112" i="1"/>
  <c r="N112" i="1"/>
  <c r="M112" i="1"/>
  <c r="AU111" i="1"/>
  <c r="AT111" i="1"/>
  <c r="AM111" i="1"/>
  <c r="AK111" i="1"/>
  <c r="AL111" i="1" s="1"/>
  <c r="AD111" i="1"/>
  <c r="AC111" i="1"/>
  <c r="V111" i="1"/>
  <c r="U111" i="1"/>
  <c r="N111" i="1"/>
  <c r="M111" i="1"/>
  <c r="AU110" i="1"/>
  <c r="AT110" i="1"/>
  <c r="AM110" i="1"/>
  <c r="AK110" i="1"/>
  <c r="AL110" i="1" s="1"/>
  <c r="AD110" i="1"/>
  <c r="AC110" i="1"/>
  <c r="V110" i="1"/>
  <c r="U110" i="1"/>
  <c r="N110" i="1"/>
  <c r="M110" i="1"/>
  <c r="AU109" i="1"/>
  <c r="AT109" i="1"/>
  <c r="AM109" i="1"/>
  <c r="AK109" i="1"/>
  <c r="AL109" i="1" s="1"/>
  <c r="AD109" i="1"/>
  <c r="AC109" i="1"/>
  <c r="V109" i="1"/>
  <c r="U109" i="1"/>
  <c r="N109" i="1"/>
  <c r="M109" i="1"/>
  <c r="AU108" i="1"/>
  <c r="AT108" i="1"/>
  <c r="AM108" i="1"/>
  <c r="AK108" i="1"/>
  <c r="AL108" i="1" s="1"/>
  <c r="AD108" i="1"/>
  <c r="AC108" i="1"/>
  <c r="V108" i="1"/>
  <c r="U108" i="1"/>
  <c r="N108" i="1"/>
  <c r="M108" i="1"/>
  <c r="AU107" i="1"/>
  <c r="AT107" i="1"/>
  <c r="AM107" i="1"/>
  <c r="AK107" i="1"/>
  <c r="AL107" i="1" s="1"/>
  <c r="AD107" i="1"/>
  <c r="AC107" i="1"/>
  <c r="V107" i="1"/>
  <c r="U107" i="1"/>
  <c r="N107" i="1"/>
  <c r="M107" i="1"/>
  <c r="AU106" i="1"/>
  <c r="AT106" i="1"/>
  <c r="AM106" i="1"/>
  <c r="AK106" i="1"/>
  <c r="AL106" i="1" s="1"/>
  <c r="AD106" i="1"/>
  <c r="AC106" i="1"/>
  <c r="V106" i="1"/>
  <c r="U106" i="1"/>
  <c r="N106" i="1"/>
  <c r="M106" i="1"/>
  <c r="AU105" i="1"/>
  <c r="AT105" i="1"/>
  <c r="AM105" i="1"/>
  <c r="AK105" i="1"/>
  <c r="AL105" i="1" s="1"/>
  <c r="AD105" i="1"/>
  <c r="AC105" i="1"/>
  <c r="V105" i="1"/>
  <c r="U105" i="1"/>
  <c r="N105" i="1"/>
  <c r="M105" i="1"/>
  <c r="AU104" i="1"/>
  <c r="AT104" i="1"/>
  <c r="AM104" i="1"/>
  <c r="AK104" i="1"/>
  <c r="AL104" i="1" s="1"/>
  <c r="AD104" i="1"/>
  <c r="AC104" i="1"/>
  <c r="V104" i="1"/>
  <c r="U104" i="1"/>
  <c r="N104" i="1"/>
  <c r="M104" i="1"/>
  <c r="AU103" i="1"/>
  <c r="AT103" i="1"/>
  <c r="AM103" i="1"/>
  <c r="AK103" i="1"/>
  <c r="AL103" i="1" s="1"/>
  <c r="AD103" i="1"/>
  <c r="AC103" i="1"/>
  <c r="V103" i="1"/>
  <c r="U103" i="1"/>
  <c r="N103" i="1"/>
  <c r="M103" i="1"/>
  <c r="AU102" i="1"/>
  <c r="AT102" i="1"/>
  <c r="AM102" i="1"/>
  <c r="AK102" i="1"/>
  <c r="AL102" i="1" s="1"/>
  <c r="AD102" i="1"/>
  <c r="AC102" i="1"/>
  <c r="V102" i="1"/>
  <c r="U102" i="1"/>
  <c r="N102" i="1"/>
  <c r="M102" i="1"/>
  <c r="AU101" i="1"/>
  <c r="AT101" i="1"/>
  <c r="AM101" i="1"/>
  <c r="AK101" i="1"/>
  <c r="AL101" i="1" s="1"/>
  <c r="AD101" i="1"/>
  <c r="AC101" i="1"/>
  <c r="V101" i="1"/>
  <c r="U101" i="1"/>
  <c r="N101" i="1"/>
  <c r="M101" i="1"/>
  <c r="AU100" i="1"/>
  <c r="AT100" i="1"/>
  <c r="AM100" i="1"/>
  <c r="AK100" i="1"/>
  <c r="AL100" i="1" s="1"/>
  <c r="AD100" i="1"/>
  <c r="AC100" i="1"/>
  <c r="V100" i="1"/>
  <c r="U100" i="1"/>
  <c r="N100" i="1"/>
  <c r="M100" i="1"/>
  <c r="AU99" i="1"/>
  <c r="AT99" i="1"/>
  <c r="AM99" i="1"/>
  <c r="AK99" i="1"/>
  <c r="AL99" i="1" s="1"/>
  <c r="AD99" i="1"/>
  <c r="AC99" i="1"/>
  <c r="V99" i="1"/>
  <c r="U99" i="1"/>
  <c r="N99" i="1"/>
  <c r="M99" i="1"/>
  <c r="AU98" i="1"/>
  <c r="AT98" i="1"/>
  <c r="AM98" i="1"/>
  <c r="AK98" i="1"/>
  <c r="AL98" i="1" s="1"/>
  <c r="AD98" i="1"/>
  <c r="AC98" i="1"/>
  <c r="V98" i="1"/>
  <c r="U98" i="1"/>
  <c r="N98" i="1"/>
  <c r="M98" i="1"/>
  <c r="AU97" i="1"/>
  <c r="AT97" i="1"/>
  <c r="AM97" i="1"/>
  <c r="AK97" i="1"/>
  <c r="AL97" i="1" s="1"/>
  <c r="AD97" i="1"/>
  <c r="AC97" i="1"/>
  <c r="V97" i="1"/>
  <c r="U97" i="1"/>
  <c r="N97" i="1"/>
  <c r="M97" i="1"/>
  <c r="AU96" i="1"/>
  <c r="AT96" i="1"/>
  <c r="AM96" i="1"/>
  <c r="AK96" i="1"/>
  <c r="AL96" i="1" s="1"/>
  <c r="AD96" i="1"/>
  <c r="AC96" i="1"/>
  <c r="V96" i="1"/>
  <c r="U96" i="1"/>
  <c r="N96" i="1"/>
  <c r="M96" i="1"/>
  <c r="AU95" i="1"/>
  <c r="AT95" i="1"/>
  <c r="AM95" i="1"/>
  <c r="AK95" i="1"/>
  <c r="AL95" i="1" s="1"/>
  <c r="AD95" i="1"/>
  <c r="AC95" i="1"/>
  <c r="V95" i="1"/>
  <c r="U95" i="1"/>
  <c r="N95" i="1"/>
  <c r="M95" i="1"/>
  <c r="AU94" i="1"/>
  <c r="AT94" i="1"/>
  <c r="AM94" i="1"/>
  <c r="AK94" i="1"/>
  <c r="AL94" i="1" s="1"/>
  <c r="AD94" i="1"/>
  <c r="AC94" i="1"/>
  <c r="V94" i="1"/>
  <c r="U94" i="1"/>
  <c r="N94" i="1"/>
  <c r="M94" i="1"/>
  <c r="AU93" i="1"/>
  <c r="AT93" i="1"/>
  <c r="AM93" i="1"/>
  <c r="AK93" i="1"/>
  <c r="AL93" i="1" s="1"/>
  <c r="AD93" i="1"/>
  <c r="AC93" i="1"/>
  <c r="V93" i="1"/>
  <c r="U93" i="1"/>
  <c r="N93" i="1"/>
  <c r="M93" i="1"/>
  <c r="AU92" i="1"/>
  <c r="AT92" i="1"/>
  <c r="AM92" i="1"/>
  <c r="AK92" i="1"/>
  <c r="AL92" i="1" s="1"/>
  <c r="AD92" i="1"/>
  <c r="AC92" i="1"/>
  <c r="V92" i="1"/>
  <c r="U92" i="1"/>
  <c r="N92" i="1"/>
  <c r="M92" i="1"/>
  <c r="AU91" i="1"/>
  <c r="AT91" i="1"/>
  <c r="AM91" i="1"/>
  <c r="AK91" i="1"/>
  <c r="AL91" i="1" s="1"/>
  <c r="AD91" i="1"/>
  <c r="AC91" i="1"/>
  <c r="V91" i="1"/>
  <c r="U91" i="1"/>
  <c r="N91" i="1"/>
  <c r="M91" i="1"/>
  <c r="AU90" i="1"/>
  <c r="AT90" i="1"/>
  <c r="AM90" i="1"/>
  <c r="AK90" i="1"/>
  <c r="AL90" i="1" s="1"/>
  <c r="AD90" i="1"/>
  <c r="AC90" i="1"/>
  <c r="V90" i="1"/>
  <c r="U90" i="1"/>
  <c r="N90" i="1"/>
  <c r="M90" i="1"/>
  <c r="AU89" i="1"/>
  <c r="AT89" i="1"/>
  <c r="AM89" i="1"/>
  <c r="AK89" i="1"/>
  <c r="AL89" i="1" s="1"/>
  <c r="AD89" i="1"/>
  <c r="AC89" i="1"/>
  <c r="V89" i="1"/>
  <c r="U89" i="1"/>
  <c r="N89" i="1"/>
  <c r="M89" i="1"/>
  <c r="AU88" i="1"/>
  <c r="AT88" i="1"/>
  <c r="AM88" i="1"/>
  <c r="AK88" i="1"/>
  <c r="AL88" i="1" s="1"/>
  <c r="AD88" i="1"/>
  <c r="AC88" i="1"/>
  <c r="V88" i="1"/>
  <c r="U88" i="1"/>
  <c r="N88" i="1"/>
  <c r="M88" i="1"/>
  <c r="AU87" i="1"/>
  <c r="AT87" i="1"/>
  <c r="AM87" i="1"/>
  <c r="AK87" i="1"/>
  <c r="AL87" i="1" s="1"/>
  <c r="AD87" i="1"/>
  <c r="AC87" i="1"/>
  <c r="V87" i="1"/>
  <c r="U87" i="1"/>
  <c r="N87" i="1"/>
  <c r="M87" i="1"/>
  <c r="AU86" i="1"/>
  <c r="AT86" i="1"/>
  <c r="AM86" i="1"/>
  <c r="AK86" i="1"/>
  <c r="AL86" i="1" s="1"/>
  <c r="AD86" i="1"/>
  <c r="AC86" i="1"/>
  <c r="V86" i="1"/>
  <c r="U86" i="1"/>
  <c r="N86" i="1"/>
  <c r="M86" i="1"/>
  <c r="AU85" i="1"/>
  <c r="AT85" i="1"/>
  <c r="AM85" i="1"/>
  <c r="AK85" i="1"/>
  <c r="AL85" i="1" s="1"/>
  <c r="AD85" i="1"/>
  <c r="AC85" i="1"/>
  <c r="V85" i="1"/>
  <c r="U85" i="1"/>
  <c r="N85" i="1"/>
  <c r="M85" i="1"/>
  <c r="AU84" i="1"/>
  <c r="AT84" i="1"/>
  <c r="AM84" i="1"/>
  <c r="AK84" i="1"/>
  <c r="AL84" i="1" s="1"/>
  <c r="AD84" i="1"/>
  <c r="AC84" i="1"/>
  <c r="V84" i="1"/>
  <c r="U84" i="1"/>
  <c r="N84" i="1"/>
  <c r="M84" i="1"/>
  <c r="AU83" i="1"/>
  <c r="AT83" i="1"/>
  <c r="AM83" i="1"/>
  <c r="AK83" i="1"/>
  <c r="AL83" i="1" s="1"/>
  <c r="AD83" i="1"/>
  <c r="AC83" i="1"/>
  <c r="V83" i="1"/>
  <c r="U83" i="1"/>
  <c r="N83" i="1"/>
  <c r="M83" i="1"/>
  <c r="AU82" i="1"/>
  <c r="AT82" i="1"/>
  <c r="AM82" i="1"/>
  <c r="AK82" i="1"/>
  <c r="AL82" i="1" s="1"/>
  <c r="AD82" i="1"/>
  <c r="AC82" i="1"/>
  <c r="V82" i="1"/>
  <c r="U82" i="1"/>
  <c r="N82" i="1"/>
  <c r="M82" i="1"/>
  <c r="AU81" i="1"/>
  <c r="AT81" i="1"/>
  <c r="AM81" i="1"/>
  <c r="AK81" i="1"/>
  <c r="AL81" i="1" s="1"/>
  <c r="AD81" i="1"/>
  <c r="AC81" i="1"/>
  <c r="V81" i="1"/>
  <c r="U81" i="1"/>
  <c r="N81" i="1"/>
  <c r="M81" i="1"/>
  <c r="AU80" i="1"/>
  <c r="AT80" i="1"/>
  <c r="AM80" i="1"/>
  <c r="AK80" i="1"/>
  <c r="AL80" i="1" s="1"/>
  <c r="AD80" i="1"/>
  <c r="AC80" i="1"/>
  <c r="V80" i="1"/>
  <c r="U80" i="1"/>
  <c r="N80" i="1"/>
  <c r="M80" i="1"/>
  <c r="AU79" i="1"/>
  <c r="AT79" i="1"/>
  <c r="AM79" i="1"/>
  <c r="AK79" i="1"/>
  <c r="AL79" i="1" s="1"/>
  <c r="AD79" i="1"/>
  <c r="AC79" i="1"/>
  <c r="V79" i="1"/>
  <c r="U79" i="1"/>
  <c r="N79" i="1"/>
  <c r="M79" i="1"/>
  <c r="AU78" i="1"/>
  <c r="AT78" i="1"/>
  <c r="AM78" i="1"/>
  <c r="AK78" i="1"/>
  <c r="AL78" i="1" s="1"/>
  <c r="AD78" i="1"/>
  <c r="AC78" i="1"/>
  <c r="V78" i="1"/>
  <c r="U78" i="1"/>
  <c r="N78" i="1"/>
  <c r="M78" i="1"/>
  <c r="AU77" i="1"/>
  <c r="AT77" i="1"/>
  <c r="AM77" i="1"/>
  <c r="AK77" i="1"/>
  <c r="AL77" i="1" s="1"/>
  <c r="AD77" i="1"/>
  <c r="AC77" i="1"/>
  <c r="V77" i="1"/>
  <c r="U77" i="1"/>
  <c r="N77" i="1"/>
  <c r="M77" i="1"/>
  <c r="AU76" i="1"/>
  <c r="AT76" i="1"/>
  <c r="AM76" i="1"/>
  <c r="AK76" i="1"/>
  <c r="AL76" i="1" s="1"/>
  <c r="AD76" i="1"/>
  <c r="AC76" i="1"/>
  <c r="V76" i="1"/>
  <c r="U76" i="1"/>
  <c r="N76" i="1"/>
  <c r="M76" i="1"/>
  <c r="AU75" i="1"/>
  <c r="AT75" i="1"/>
  <c r="AM75" i="1"/>
  <c r="AK75" i="1"/>
  <c r="AL75" i="1" s="1"/>
  <c r="AD75" i="1"/>
  <c r="AC75" i="1"/>
  <c r="V75" i="1"/>
  <c r="U75" i="1"/>
  <c r="N75" i="1"/>
  <c r="M75" i="1"/>
  <c r="AU74" i="1"/>
  <c r="AT74" i="1"/>
  <c r="AM74" i="1"/>
  <c r="AK74" i="1"/>
  <c r="AL74" i="1" s="1"/>
  <c r="AD74" i="1"/>
  <c r="AC74" i="1"/>
  <c r="V74" i="1"/>
  <c r="U74" i="1"/>
  <c r="N74" i="1"/>
  <c r="M74" i="1"/>
  <c r="AU73" i="1"/>
  <c r="AT73" i="1"/>
  <c r="AM73" i="1"/>
  <c r="AK73" i="1"/>
  <c r="AL73" i="1" s="1"/>
  <c r="AD73" i="1"/>
  <c r="AC73" i="1"/>
  <c r="V73" i="1"/>
  <c r="U73" i="1"/>
  <c r="N73" i="1"/>
  <c r="M73" i="1"/>
  <c r="AU72" i="1"/>
  <c r="AT72" i="1"/>
  <c r="AM72" i="1"/>
  <c r="AK72" i="1"/>
  <c r="AL72" i="1" s="1"/>
  <c r="AD72" i="1"/>
  <c r="AC72" i="1"/>
  <c r="V72" i="1"/>
  <c r="U72" i="1"/>
  <c r="N72" i="1"/>
  <c r="M72" i="1"/>
  <c r="AU71" i="1"/>
  <c r="AT71" i="1"/>
  <c r="AM71" i="1"/>
  <c r="AK71" i="1"/>
  <c r="AL71" i="1" s="1"/>
  <c r="AD71" i="1"/>
  <c r="AC71" i="1"/>
  <c r="V71" i="1"/>
  <c r="U71" i="1"/>
  <c r="N71" i="1"/>
  <c r="M71" i="1"/>
  <c r="AU70" i="1"/>
  <c r="AT70" i="1"/>
  <c r="AM70" i="1"/>
  <c r="AK70" i="1"/>
  <c r="AL70" i="1" s="1"/>
  <c r="AD70" i="1"/>
  <c r="AC70" i="1"/>
  <c r="V70" i="1"/>
  <c r="U70" i="1"/>
  <c r="N70" i="1"/>
  <c r="M70" i="1"/>
  <c r="AU69" i="1"/>
  <c r="AT69" i="1"/>
  <c r="AM69" i="1"/>
  <c r="AK69" i="1"/>
  <c r="AL69" i="1" s="1"/>
  <c r="AD69" i="1"/>
  <c r="AC69" i="1"/>
  <c r="V69" i="1"/>
  <c r="U69" i="1"/>
  <c r="N69" i="1"/>
  <c r="M69" i="1"/>
  <c r="AU68" i="1"/>
  <c r="AT68" i="1"/>
  <c r="AM68" i="1"/>
  <c r="AK68" i="1"/>
  <c r="AL68" i="1" s="1"/>
  <c r="AD68" i="1"/>
  <c r="AC68" i="1"/>
  <c r="V68" i="1"/>
  <c r="U68" i="1"/>
  <c r="N68" i="1"/>
  <c r="M68" i="1"/>
  <c r="AU67" i="1"/>
  <c r="AT67" i="1"/>
  <c r="AM67" i="1"/>
  <c r="AK67" i="1"/>
  <c r="AL67" i="1" s="1"/>
  <c r="AD67" i="1"/>
  <c r="AC67" i="1"/>
  <c r="V67" i="1"/>
  <c r="U67" i="1"/>
  <c r="N67" i="1"/>
  <c r="M67" i="1"/>
  <c r="AU66" i="1"/>
  <c r="AT66" i="1"/>
  <c r="AM66" i="1"/>
  <c r="AK66" i="1"/>
  <c r="AL66" i="1" s="1"/>
  <c r="AD66" i="1"/>
  <c r="AC66" i="1"/>
  <c r="V66" i="1"/>
  <c r="U66" i="1"/>
  <c r="N66" i="1"/>
  <c r="M66" i="1"/>
  <c r="AU65" i="1"/>
  <c r="AT65" i="1"/>
  <c r="AM65" i="1"/>
  <c r="AK65" i="1"/>
  <c r="AL65" i="1" s="1"/>
  <c r="AD65" i="1"/>
  <c r="AC65" i="1"/>
  <c r="V65" i="1"/>
  <c r="U65" i="1"/>
  <c r="N65" i="1"/>
  <c r="M65" i="1"/>
  <c r="AU64" i="1"/>
  <c r="AT64" i="1"/>
  <c r="AM64" i="1"/>
  <c r="AK64" i="1"/>
  <c r="AL64" i="1" s="1"/>
  <c r="AD64" i="1"/>
  <c r="AC64" i="1"/>
  <c r="V64" i="1"/>
  <c r="U64" i="1"/>
  <c r="N64" i="1"/>
  <c r="M64" i="1"/>
  <c r="AU63" i="1"/>
  <c r="AT63" i="1"/>
  <c r="AM63" i="1"/>
  <c r="AK63" i="1"/>
  <c r="AL63" i="1" s="1"/>
  <c r="AD63" i="1"/>
  <c r="AC63" i="1"/>
  <c r="V63" i="1"/>
  <c r="U63" i="1"/>
  <c r="N63" i="1"/>
  <c r="M63" i="1"/>
  <c r="AU62" i="1"/>
  <c r="AT62" i="1"/>
  <c r="AM62" i="1"/>
  <c r="AK62" i="1"/>
  <c r="AL62" i="1" s="1"/>
  <c r="AD62" i="1"/>
  <c r="AC62" i="1"/>
  <c r="V62" i="1"/>
  <c r="U62" i="1"/>
  <c r="N62" i="1"/>
  <c r="M62" i="1"/>
  <c r="AU61" i="1"/>
  <c r="AT61" i="1"/>
  <c r="AM61" i="1"/>
  <c r="AK61" i="1"/>
  <c r="AL61" i="1" s="1"/>
  <c r="AD61" i="1"/>
  <c r="AC61" i="1"/>
  <c r="V61" i="1"/>
  <c r="U61" i="1"/>
  <c r="N61" i="1"/>
  <c r="M61" i="1"/>
  <c r="AU60" i="1"/>
  <c r="AT60" i="1"/>
  <c r="AM60" i="1"/>
  <c r="AK60" i="1"/>
  <c r="AL60" i="1" s="1"/>
  <c r="AD60" i="1"/>
  <c r="AC60" i="1"/>
  <c r="V60" i="1"/>
  <c r="U60" i="1"/>
  <c r="N60" i="1"/>
  <c r="M60" i="1"/>
  <c r="AU59" i="1"/>
  <c r="AT59" i="1"/>
  <c r="AM59" i="1"/>
  <c r="AK59" i="1"/>
  <c r="AL59" i="1" s="1"/>
  <c r="AD59" i="1"/>
  <c r="AC59" i="1"/>
  <c r="V59" i="1"/>
  <c r="U59" i="1"/>
  <c r="N59" i="1"/>
  <c r="M59" i="1"/>
  <c r="AU58" i="1"/>
  <c r="AT58" i="1"/>
  <c r="AM58" i="1"/>
  <c r="AK58" i="1"/>
  <c r="AL58" i="1" s="1"/>
  <c r="AD58" i="1"/>
  <c r="AC58" i="1"/>
  <c r="V58" i="1"/>
  <c r="U58" i="1"/>
  <c r="N58" i="1"/>
  <c r="M58" i="1"/>
  <c r="AU57" i="1"/>
  <c r="AT57" i="1"/>
  <c r="AM57" i="1"/>
  <c r="AK57" i="1"/>
  <c r="AL57" i="1" s="1"/>
  <c r="AD57" i="1"/>
  <c r="AC57" i="1"/>
  <c r="V57" i="1"/>
  <c r="U57" i="1"/>
  <c r="N57" i="1"/>
  <c r="M57" i="1"/>
  <c r="AU56" i="1"/>
  <c r="AT56" i="1"/>
  <c r="AM56" i="1"/>
  <c r="AK56" i="1"/>
  <c r="AL56" i="1" s="1"/>
  <c r="AD56" i="1"/>
  <c r="AC56" i="1"/>
  <c r="V56" i="1"/>
  <c r="U56" i="1"/>
  <c r="N56" i="1"/>
  <c r="M56" i="1"/>
  <c r="AU55" i="1"/>
  <c r="AT55" i="1"/>
  <c r="AM55" i="1"/>
  <c r="AK55" i="1"/>
  <c r="AL55" i="1" s="1"/>
  <c r="AD55" i="1"/>
  <c r="AC55" i="1"/>
  <c r="V55" i="1"/>
  <c r="U55" i="1"/>
  <c r="N55" i="1"/>
  <c r="M55" i="1"/>
  <c r="AU54" i="1"/>
  <c r="AT54" i="1"/>
  <c r="AM54" i="1"/>
  <c r="AK54" i="1"/>
  <c r="AL54" i="1" s="1"/>
  <c r="AD54" i="1"/>
  <c r="AC54" i="1"/>
  <c r="V54" i="1"/>
  <c r="U54" i="1"/>
  <c r="N54" i="1"/>
  <c r="M54" i="1"/>
  <c r="AU53" i="1"/>
  <c r="AT53" i="1"/>
  <c r="AM53" i="1"/>
  <c r="AK53" i="1"/>
  <c r="AL53" i="1" s="1"/>
  <c r="AD53" i="1"/>
  <c r="AC53" i="1"/>
  <c r="V53" i="1"/>
  <c r="U53" i="1"/>
  <c r="N53" i="1"/>
  <c r="M53" i="1"/>
  <c r="AU52" i="1"/>
  <c r="AT52" i="1"/>
  <c r="AM52" i="1"/>
  <c r="AK52" i="1"/>
  <c r="AL52" i="1" s="1"/>
  <c r="AD52" i="1"/>
  <c r="AC52" i="1"/>
  <c r="V52" i="1"/>
  <c r="U52" i="1"/>
  <c r="N52" i="1"/>
  <c r="M52" i="1"/>
  <c r="AU51" i="1"/>
  <c r="AT51" i="1"/>
  <c r="AM51" i="1"/>
  <c r="AK51" i="1"/>
  <c r="AL51" i="1" s="1"/>
  <c r="AD51" i="1"/>
  <c r="AC51" i="1"/>
  <c r="V51" i="1"/>
  <c r="U51" i="1"/>
  <c r="N51" i="1"/>
  <c r="M51" i="1"/>
  <c r="AU50" i="1"/>
  <c r="AT50" i="1"/>
  <c r="AM50" i="1"/>
  <c r="AK50" i="1"/>
  <c r="AL50" i="1" s="1"/>
  <c r="AD50" i="1"/>
  <c r="AC50" i="1"/>
  <c r="V50" i="1"/>
  <c r="U50" i="1"/>
  <c r="N50" i="1"/>
  <c r="M50" i="1"/>
  <c r="AU49" i="1"/>
  <c r="AT49" i="1"/>
  <c r="AM49" i="1"/>
  <c r="AK49" i="1"/>
  <c r="AL49" i="1" s="1"/>
  <c r="AD49" i="1"/>
  <c r="AC49" i="1"/>
  <c r="V49" i="1"/>
  <c r="U49" i="1"/>
  <c r="N49" i="1"/>
  <c r="M49" i="1"/>
  <c r="AU48" i="1"/>
  <c r="AT48" i="1"/>
  <c r="AM48" i="1"/>
  <c r="AK48" i="1"/>
  <c r="AL48" i="1" s="1"/>
  <c r="AD48" i="1"/>
  <c r="AC48" i="1"/>
  <c r="V48" i="1"/>
  <c r="U48" i="1"/>
  <c r="N48" i="1"/>
  <c r="M48" i="1"/>
  <c r="AU47" i="1"/>
  <c r="AT47" i="1"/>
  <c r="AM47" i="1"/>
  <c r="AK47" i="1"/>
  <c r="AL47" i="1" s="1"/>
  <c r="AD47" i="1"/>
  <c r="AC47" i="1"/>
  <c r="V47" i="1"/>
  <c r="U47" i="1"/>
  <c r="N47" i="1"/>
  <c r="M47" i="1"/>
  <c r="AU46" i="1"/>
  <c r="AT46" i="1"/>
  <c r="AM46" i="1"/>
  <c r="AK46" i="1"/>
  <c r="AL46" i="1" s="1"/>
  <c r="AD46" i="1"/>
  <c r="AC46" i="1"/>
  <c r="V46" i="1"/>
  <c r="U46" i="1"/>
  <c r="N46" i="1"/>
  <c r="M46" i="1"/>
  <c r="AU45" i="1"/>
  <c r="AT45" i="1"/>
  <c r="AM45" i="1"/>
  <c r="AK45" i="1"/>
  <c r="AL45" i="1" s="1"/>
  <c r="AD45" i="1"/>
  <c r="AC45" i="1"/>
  <c r="V45" i="1"/>
  <c r="U45" i="1"/>
  <c r="N45" i="1"/>
  <c r="M45" i="1"/>
  <c r="AU44" i="1"/>
  <c r="AT44" i="1"/>
  <c r="AM44" i="1"/>
  <c r="AK44" i="1"/>
  <c r="AL44" i="1" s="1"/>
  <c r="AD44" i="1"/>
  <c r="AC44" i="1"/>
  <c r="V44" i="1"/>
  <c r="U44" i="1"/>
  <c r="N44" i="1"/>
  <c r="M44" i="1"/>
  <c r="AU43" i="1"/>
  <c r="AT43" i="1"/>
  <c r="AM43" i="1"/>
  <c r="AK43" i="1"/>
  <c r="AL43" i="1" s="1"/>
  <c r="AD43" i="1"/>
  <c r="AC43" i="1"/>
  <c r="V43" i="1"/>
  <c r="U43" i="1"/>
  <c r="N43" i="1"/>
  <c r="M43" i="1"/>
  <c r="AU42" i="1"/>
  <c r="AT42" i="1"/>
  <c r="AM42" i="1"/>
  <c r="AK42" i="1"/>
  <c r="AL42" i="1" s="1"/>
  <c r="AD42" i="1"/>
  <c r="AC42" i="1"/>
  <c r="V42" i="1"/>
  <c r="U42" i="1"/>
  <c r="N42" i="1"/>
  <c r="M42" i="1"/>
  <c r="AU41" i="1"/>
  <c r="AT41" i="1"/>
  <c r="AM41" i="1"/>
  <c r="AK41" i="1"/>
  <c r="AL41" i="1" s="1"/>
  <c r="AD41" i="1"/>
  <c r="AC41" i="1"/>
  <c r="V41" i="1"/>
  <c r="U41" i="1"/>
  <c r="N41" i="1"/>
  <c r="M41" i="1"/>
  <c r="AU40" i="1"/>
  <c r="AT40" i="1"/>
  <c r="AM40" i="1"/>
  <c r="AK40" i="1"/>
  <c r="AL40" i="1" s="1"/>
  <c r="AD40" i="1"/>
  <c r="AC40" i="1"/>
  <c r="V40" i="1"/>
  <c r="U40" i="1"/>
  <c r="N40" i="1"/>
  <c r="M40" i="1"/>
  <c r="AU39" i="1"/>
  <c r="AT39" i="1"/>
  <c r="AM39" i="1"/>
  <c r="AK39" i="1"/>
  <c r="AL39" i="1" s="1"/>
  <c r="AD39" i="1"/>
  <c r="AC39" i="1"/>
  <c r="V39" i="1"/>
  <c r="U39" i="1"/>
  <c r="N39" i="1"/>
  <c r="M39" i="1"/>
  <c r="AU38" i="1"/>
  <c r="AT38" i="1"/>
  <c r="AM38" i="1"/>
  <c r="AK38" i="1"/>
  <c r="AL38" i="1" s="1"/>
  <c r="AD38" i="1"/>
  <c r="AC38" i="1"/>
  <c r="V38" i="1"/>
  <c r="U38" i="1"/>
  <c r="N38" i="1"/>
  <c r="M38" i="1"/>
  <c r="AU37" i="1"/>
  <c r="AT37" i="1"/>
  <c r="AM37" i="1"/>
  <c r="AK37" i="1"/>
  <c r="AL37" i="1" s="1"/>
  <c r="AD37" i="1"/>
  <c r="AC37" i="1"/>
  <c r="V37" i="1"/>
  <c r="U37" i="1"/>
  <c r="N37" i="1"/>
  <c r="M37" i="1"/>
  <c r="AU36" i="1"/>
  <c r="AT36" i="1"/>
  <c r="AM36" i="1"/>
  <c r="AK36" i="1"/>
  <c r="AL36" i="1" s="1"/>
  <c r="AD36" i="1"/>
  <c r="AC36" i="1"/>
  <c r="V36" i="1"/>
  <c r="U36" i="1"/>
  <c r="N36" i="1"/>
  <c r="M36" i="1"/>
  <c r="AU35" i="1"/>
  <c r="AT35" i="1"/>
  <c r="AM35" i="1"/>
  <c r="AK35" i="1"/>
  <c r="AL35" i="1" s="1"/>
  <c r="AD35" i="1"/>
  <c r="AC35" i="1"/>
  <c r="V35" i="1"/>
  <c r="U35" i="1"/>
  <c r="N35" i="1"/>
  <c r="M35" i="1"/>
  <c r="AU34" i="1"/>
  <c r="AT34" i="1"/>
  <c r="AM34" i="1"/>
  <c r="AK34" i="1"/>
  <c r="AL34" i="1" s="1"/>
  <c r="AD34" i="1"/>
  <c r="AC34" i="1"/>
  <c r="V34" i="1"/>
  <c r="U34" i="1"/>
  <c r="N34" i="1"/>
  <c r="M34" i="1"/>
  <c r="AU33" i="1"/>
  <c r="AT33" i="1"/>
  <c r="AM33" i="1"/>
  <c r="AK33" i="1"/>
  <c r="AL33" i="1" s="1"/>
  <c r="AD33" i="1"/>
  <c r="AC33" i="1"/>
  <c r="V33" i="1"/>
  <c r="U33" i="1"/>
  <c r="N33" i="1"/>
  <c r="M33" i="1"/>
  <c r="AU32" i="1"/>
  <c r="AT32" i="1"/>
  <c r="AM32" i="1"/>
  <c r="AK32" i="1"/>
  <c r="AL32" i="1" s="1"/>
  <c r="AD32" i="1"/>
  <c r="AC32" i="1"/>
  <c r="V32" i="1"/>
  <c r="U32" i="1"/>
  <c r="N32" i="1"/>
  <c r="M32" i="1"/>
  <c r="AU31" i="1"/>
  <c r="AT31" i="1"/>
  <c r="AM31" i="1"/>
  <c r="AK31" i="1"/>
  <c r="AL31" i="1" s="1"/>
  <c r="AD31" i="1"/>
  <c r="AC31" i="1"/>
  <c r="V31" i="1"/>
  <c r="U31" i="1"/>
  <c r="N31" i="1"/>
  <c r="M31" i="1"/>
  <c r="AU30" i="1"/>
  <c r="AT30" i="1"/>
  <c r="AM30" i="1"/>
  <c r="AK30" i="1"/>
  <c r="AL30" i="1" s="1"/>
  <c r="AD30" i="1"/>
  <c r="AC30" i="1"/>
  <c r="V30" i="1"/>
  <c r="U30" i="1"/>
  <c r="N30" i="1"/>
  <c r="M30" i="1"/>
  <c r="AU29" i="1"/>
  <c r="AT29" i="1"/>
  <c r="AM29" i="1"/>
  <c r="AK29" i="1"/>
  <c r="AL29" i="1" s="1"/>
  <c r="AD29" i="1"/>
  <c r="AC29" i="1"/>
  <c r="V29" i="1"/>
  <c r="U29" i="1"/>
  <c r="N29" i="1"/>
  <c r="M29" i="1"/>
  <c r="AU28" i="1"/>
  <c r="AT28" i="1"/>
  <c r="AM28" i="1"/>
  <c r="AK28" i="1"/>
  <c r="AL28" i="1" s="1"/>
  <c r="AD28" i="1"/>
  <c r="AC28" i="1"/>
  <c r="V28" i="1"/>
  <c r="U28" i="1"/>
  <c r="N28" i="1"/>
  <c r="M28" i="1"/>
  <c r="AU27" i="1"/>
  <c r="AT27" i="1"/>
  <c r="AM27" i="1"/>
  <c r="AK27" i="1"/>
  <c r="AL27" i="1" s="1"/>
  <c r="AD27" i="1"/>
  <c r="AC27" i="1"/>
  <c r="V27" i="1"/>
  <c r="U27" i="1"/>
  <c r="N27" i="1"/>
  <c r="M27" i="1"/>
  <c r="AU26" i="1"/>
  <c r="AT26" i="1"/>
  <c r="AM26" i="1"/>
  <c r="AK26" i="1"/>
  <c r="AL26" i="1" s="1"/>
  <c r="AD26" i="1"/>
  <c r="AC26" i="1"/>
  <c r="V26" i="1"/>
  <c r="U26" i="1"/>
  <c r="N26" i="1"/>
  <c r="M26" i="1"/>
  <c r="AU25" i="1"/>
  <c r="AT25" i="1"/>
  <c r="AM25" i="1"/>
  <c r="AK25" i="1"/>
  <c r="AL25" i="1" s="1"/>
  <c r="AD25" i="1"/>
  <c r="AC25" i="1"/>
  <c r="V25" i="1"/>
  <c r="U25" i="1"/>
  <c r="N25" i="1"/>
  <c r="M25" i="1"/>
  <c r="AU24" i="1"/>
  <c r="AT24" i="1"/>
  <c r="AM24" i="1"/>
  <c r="AK24" i="1"/>
  <c r="AL24" i="1" s="1"/>
  <c r="AD24" i="1"/>
  <c r="AC24" i="1"/>
  <c r="V24" i="1"/>
  <c r="U24" i="1"/>
  <c r="N24" i="1"/>
  <c r="M24" i="1"/>
  <c r="AU23" i="1"/>
  <c r="AT23" i="1"/>
  <c r="AM23" i="1"/>
  <c r="AK23" i="1"/>
  <c r="AL23" i="1" s="1"/>
  <c r="AD23" i="1"/>
  <c r="AC23" i="1"/>
  <c r="V23" i="1"/>
  <c r="U23" i="1"/>
  <c r="N23" i="1"/>
  <c r="M23" i="1"/>
  <c r="AU22" i="1"/>
  <c r="AT22" i="1"/>
  <c r="AM22" i="1"/>
  <c r="AK22" i="1"/>
  <c r="AL22" i="1" s="1"/>
  <c r="AD22" i="1"/>
  <c r="AC22" i="1"/>
  <c r="V22" i="1"/>
  <c r="U22" i="1"/>
  <c r="N22" i="1"/>
  <c r="M22" i="1"/>
  <c r="AU21" i="1"/>
  <c r="AT21" i="1"/>
  <c r="AM21" i="1"/>
  <c r="AK21" i="1"/>
  <c r="AL21" i="1" s="1"/>
  <c r="AD21" i="1"/>
  <c r="AC21" i="1"/>
  <c r="V21" i="1"/>
  <c r="U21" i="1"/>
  <c r="N21" i="1"/>
  <c r="M21" i="1"/>
  <c r="AU20" i="1"/>
  <c r="AT20" i="1"/>
  <c r="AM20" i="1"/>
  <c r="AK20" i="1"/>
  <c r="AL20" i="1" s="1"/>
  <c r="AD20" i="1"/>
  <c r="AC20" i="1"/>
  <c r="V20" i="1"/>
  <c r="U20" i="1"/>
  <c r="N20" i="1"/>
  <c r="M20" i="1"/>
  <c r="AU19" i="1"/>
  <c r="AT19" i="1"/>
  <c r="AM19" i="1"/>
  <c r="AK19" i="1"/>
  <c r="AL19" i="1" s="1"/>
  <c r="AD19" i="1"/>
  <c r="AC19" i="1"/>
  <c r="V19" i="1"/>
  <c r="U19" i="1"/>
  <c r="N19" i="1"/>
  <c r="M19" i="1"/>
  <c r="AU18" i="1"/>
  <c r="AT18" i="1"/>
  <c r="AM18" i="1"/>
  <c r="AK18" i="1"/>
  <c r="AL18" i="1" s="1"/>
  <c r="AD18" i="1"/>
  <c r="AC18" i="1"/>
  <c r="V18" i="1"/>
  <c r="U18" i="1"/>
  <c r="N18" i="1"/>
  <c r="M18" i="1"/>
  <c r="AU17" i="1"/>
  <c r="AT17" i="1"/>
  <c r="AM17" i="1"/>
  <c r="AK17" i="1"/>
  <c r="AL17" i="1" s="1"/>
  <c r="AD17" i="1"/>
  <c r="AC17" i="1"/>
  <c r="V17" i="1"/>
  <c r="U17" i="1"/>
  <c r="N17" i="1"/>
  <c r="M17" i="1"/>
  <c r="AU16" i="1"/>
  <c r="AT16" i="1"/>
  <c r="AM16" i="1"/>
  <c r="AK16" i="1"/>
  <c r="AL16" i="1" s="1"/>
  <c r="AD16" i="1"/>
  <c r="AC16" i="1"/>
  <c r="V16" i="1"/>
  <c r="U16" i="1"/>
  <c r="N16" i="1"/>
  <c r="M16" i="1"/>
  <c r="AU15" i="1"/>
  <c r="AT15" i="1"/>
  <c r="AM15" i="1"/>
  <c r="AK15" i="1"/>
  <c r="AL15" i="1" s="1"/>
  <c r="AD15" i="1"/>
  <c r="AC15" i="1"/>
  <c r="V15" i="1"/>
  <c r="U15" i="1"/>
  <c r="N15" i="1"/>
  <c r="M15" i="1"/>
  <c r="AU14" i="1"/>
  <c r="AT14" i="1"/>
  <c r="AM14" i="1"/>
  <c r="AK14" i="1"/>
  <c r="AL14" i="1" s="1"/>
  <c r="AD14" i="1"/>
  <c r="AC14" i="1"/>
  <c r="V14" i="1"/>
  <c r="U14" i="1"/>
  <c r="N14" i="1"/>
  <c r="M14" i="1"/>
  <c r="AU13" i="1"/>
  <c r="AT13" i="1"/>
  <c r="AM13" i="1"/>
  <c r="AK13" i="1"/>
  <c r="AL13" i="1" s="1"/>
  <c r="AD13" i="1"/>
  <c r="AC13" i="1"/>
  <c r="V13" i="1"/>
  <c r="U13" i="1"/>
  <c r="N13" i="1"/>
  <c r="M13" i="1"/>
  <c r="AU12" i="1"/>
  <c r="AT12" i="1"/>
  <c r="AM12" i="1"/>
  <c r="AK12" i="1"/>
  <c r="AL12" i="1" s="1"/>
  <c r="AD12" i="1"/>
  <c r="AC12" i="1"/>
  <c r="V12" i="1"/>
  <c r="U12" i="1"/>
  <c r="N12" i="1"/>
  <c r="M12" i="1"/>
  <c r="AU11" i="1"/>
  <c r="AT11" i="1"/>
  <c r="AM11" i="1"/>
  <c r="AK11" i="1"/>
  <c r="AL11" i="1" s="1"/>
  <c r="AD11" i="1"/>
  <c r="AC11" i="1"/>
  <c r="V11" i="1"/>
  <c r="U11" i="1"/>
  <c r="N11" i="1"/>
  <c r="M11" i="1"/>
  <c r="AU10" i="1"/>
  <c r="AT10" i="1"/>
  <c r="AD10" i="1"/>
  <c r="AC10" i="1"/>
  <c r="V10" i="1"/>
  <c r="U10" i="1"/>
  <c r="M10" i="1"/>
  <c r="BA7" i="1" l="1"/>
  <c r="AZ7" i="1"/>
  <c r="AA7" i="1"/>
  <c r="AS7" i="1"/>
  <c r="AR7" i="1"/>
  <c r="AJ7" i="1"/>
  <c r="T7" i="1"/>
  <c r="AI7" i="1"/>
  <c r="S7" i="1"/>
  <c r="AB7" i="1"/>
  <c r="L7" i="1"/>
  <c r="K7" i="1"/>
  <c r="BA9" i="1"/>
  <c r="AI9" i="1"/>
  <c r="L9" i="1"/>
  <c r="AS9" i="1"/>
  <c r="AZ9" i="1"/>
  <c r="S9" i="1"/>
  <c r="T9" i="1"/>
  <c r="AB9" i="1"/>
  <c r="K9" i="1"/>
  <c r="AJ9" i="1"/>
  <c r="AR9" i="1"/>
  <c r="AA9" i="1"/>
  <c r="AY7" i="1" l="1"/>
  <c r="AH7" i="1"/>
  <c r="J7" i="1"/>
  <c r="AQ7" i="1"/>
  <c r="R7" i="1"/>
  <c r="Z7" i="1"/>
  <c r="AH9" i="1"/>
  <c r="J9" i="1"/>
  <c r="AY9" i="1"/>
  <c r="R9" i="1"/>
  <c r="AQ9" i="1"/>
  <c r="Z9" i="1"/>
  <c r="AX7" i="1" l="1"/>
  <c r="Y7" i="1"/>
  <c r="Q7" i="1"/>
  <c r="AP7" i="1"/>
  <c r="I7" i="1"/>
  <c r="AG7" i="1"/>
  <c r="Y9" i="1"/>
  <c r="AX9" i="1"/>
  <c r="I9" i="1"/>
  <c r="Q9" i="1"/>
  <c r="AG9" i="1"/>
  <c r="AP9" i="1"/>
  <c r="AW7" i="1" l="1"/>
  <c r="AF7" i="1"/>
  <c r="H7" i="1"/>
  <c r="AO7" i="1"/>
  <c r="P7" i="1"/>
  <c r="X7" i="1"/>
  <c r="P9" i="1"/>
  <c r="X9" i="1"/>
  <c r="AO9" i="1"/>
  <c r="H9" i="1"/>
  <c r="AF9" i="1"/>
  <c r="AW9" i="1"/>
</calcChain>
</file>

<file path=xl/sharedStrings.xml><?xml version="1.0" encoding="utf-8"?>
<sst xmlns="http://schemas.openxmlformats.org/spreadsheetml/2006/main" count="1709" uniqueCount="675">
  <si>
    <t>EV / EBITDA</t>
  </si>
  <si>
    <t>AFPCAPITAL&lt;XSGO&gt;</t>
  </si>
  <si>
    <t>A.F.P. Capital S.A.</t>
  </si>
  <si>
    <t>AFPCAPITAL</t>
  </si>
  <si>
    <t>Ord</t>
  </si>
  <si>
    <t>CUPRUM&lt;XSGO&gt;</t>
  </si>
  <si>
    <t>A.F.P. Cuprum S.A.</t>
  </si>
  <si>
    <t>CUPRUM</t>
  </si>
  <si>
    <t>HABITAT&lt;XSGO&gt;</t>
  </si>
  <si>
    <t>A.F.P. Habitat S.A.</t>
  </si>
  <si>
    <t>HABITAT</t>
  </si>
  <si>
    <t>PLANVITAL&lt;XSGO&gt;</t>
  </si>
  <si>
    <t>A.F.P. Planvital S.A.</t>
  </si>
  <si>
    <t>PLANVITAL</t>
  </si>
  <si>
    <t>PROVIDA&lt;XSGO&gt;</t>
  </si>
  <si>
    <t>A.F.P. Provida S.A.</t>
  </si>
  <si>
    <t>PROVIDA</t>
  </si>
  <si>
    <t>AESGENER&lt;XSGO&gt;</t>
  </si>
  <si>
    <t>Aes Gener S.A.</t>
  </si>
  <si>
    <t>AESGENER</t>
  </si>
  <si>
    <t>AGUNSA&lt;XSGO&gt;</t>
  </si>
  <si>
    <t>Agencias Universales S.A.</t>
  </si>
  <si>
    <t>AGUNSA</t>
  </si>
  <si>
    <t>ANASAC&lt;XSGO&gt;</t>
  </si>
  <si>
    <t>Agricola Nacional S.A.C. E I.</t>
  </si>
  <si>
    <t>ANASAC</t>
  </si>
  <si>
    <t>AGUAS-A&lt;XSGO&gt;</t>
  </si>
  <si>
    <t>Aguas Andinas S.A.</t>
  </si>
  <si>
    <t>AGUAS-A</t>
  </si>
  <si>
    <t>A</t>
  </si>
  <si>
    <t>AGUAS-B&lt;XSGO&gt;</t>
  </si>
  <si>
    <t>AGUAS-B</t>
  </si>
  <si>
    <t>B</t>
  </si>
  <si>
    <t>ALMENDRAL&lt;XSGO&gt;</t>
  </si>
  <si>
    <t>Almendral S.A.</t>
  </si>
  <si>
    <t>ALMENDRAL</t>
  </si>
  <si>
    <t>ANDACOR&lt;XSGO&gt;</t>
  </si>
  <si>
    <t>Andacor S.A.</t>
  </si>
  <si>
    <t>ANDACOR</t>
  </si>
  <si>
    <t>ANTARCHILE&lt;XSGO&gt;</t>
  </si>
  <si>
    <t>Antarchile S.A.</t>
  </si>
  <si>
    <t>ANTARCHILE</t>
  </si>
  <si>
    <t>AUSTRALIS&lt;XSGO&gt;</t>
  </si>
  <si>
    <t>Australis Seafoods S.A.</t>
  </si>
  <si>
    <t>AUSTRALIS</t>
  </si>
  <si>
    <t>ATSA&lt;XSGO&gt;</t>
  </si>
  <si>
    <t>Automovilismo Y Turismo S.A.</t>
  </si>
  <si>
    <t>ATSA</t>
  </si>
  <si>
    <t>AXXION&lt;XSGO&gt;</t>
  </si>
  <si>
    <t>Axxion S.A.</t>
  </si>
  <si>
    <t>AXXION</t>
  </si>
  <si>
    <t>AZUL AZUL&lt;XSGO&gt;</t>
  </si>
  <si>
    <t>Azul Azul S.A.</t>
  </si>
  <si>
    <t>AZUL AZUL</t>
  </si>
  <si>
    <t>CHILE&lt;XSGO&gt;</t>
  </si>
  <si>
    <t>Banco De Chile</t>
  </si>
  <si>
    <t>CHILE</t>
  </si>
  <si>
    <t>BCI&lt;XSGO&gt;</t>
  </si>
  <si>
    <t>Banco De Credito E Inversiones</t>
  </si>
  <si>
    <t>BCI</t>
  </si>
  <si>
    <t>BINT&lt;XSGO&gt;</t>
  </si>
  <si>
    <t>Banco Internacional</t>
  </si>
  <si>
    <t>BINT</t>
  </si>
  <si>
    <t>ITAUCORP&lt;XSGO&gt;</t>
  </si>
  <si>
    <t>Banco Itau Corpbanca</t>
  </si>
  <si>
    <t>ITAUCORP</t>
  </si>
  <si>
    <t>BSANTANDER&lt;XSGO&gt;</t>
  </si>
  <si>
    <t>Banco Santander-Chile</t>
  </si>
  <si>
    <t>BSANTANDER</t>
  </si>
  <si>
    <t>BANMEDICA&lt;XSGO&gt;</t>
  </si>
  <si>
    <t>Banmedica S.A.</t>
  </si>
  <si>
    <t>BANMEDICA</t>
  </si>
  <si>
    <t>BANVIDA&lt;XSGO&gt;</t>
  </si>
  <si>
    <t>Banvida S.A.</t>
  </si>
  <si>
    <t>BANVIDA</t>
  </si>
  <si>
    <t>BESALCO&lt;XSGO&gt;</t>
  </si>
  <si>
    <t>Besalco S.A.</t>
  </si>
  <si>
    <t>BESALCO</t>
  </si>
  <si>
    <t>BETLAN DOS&lt;XSGO&gt;</t>
  </si>
  <si>
    <t>Betlan Dos S.A.</t>
  </si>
  <si>
    <t>BETLAN DOS</t>
  </si>
  <si>
    <t>BICECORP&lt;XSGO&gt;</t>
  </si>
  <si>
    <t>Bicecorp S.A.</t>
  </si>
  <si>
    <t>BICECORP</t>
  </si>
  <si>
    <t>COLO COLO&lt;XSGO&gt;</t>
  </si>
  <si>
    <t>Blanco Y Negro S.A.</t>
  </si>
  <si>
    <t>COLO COLO</t>
  </si>
  <si>
    <t>BLUMAR&lt;XSGO&gt;</t>
  </si>
  <si>
    <t>Blumar S.A.</t>
  </si>
  <si>
    <t>BLUMAR</t>
  </si>
  <si>
    <t>BOLSASTGO&lt;XSGO&gt;</t>
  </si>
  <si>
    <t>Bolsa De Comercio De Santiago - Bolsa De Valores</t>
  </si>
  <si>
    <t>BOLSASTGO</t>
  </si>
  <si>
    <t>CAP&lt;XSGO&gt;</t>
  </si>
  <si>
    <t>Cap S.A.</t>
  </si>
  <si>
    <t>CAP</t>
  </si>
  <si>
    <t>CAROZZI&lt;XSGO&gt;</t>
  </si>
  <si>
    <t>Carozzi S.A.</t>
  </si>
  <si>
    <t>CAROZZI</t>
  </si>
  <si>
    <t>CEM&lt;XSGO&gt;</t>
  </si>
  <si>
    <t>Cem S.A.</t>
  </si>
  <si>
    <t>CEM</t>
  </si>
  <si>
    <t>POLPAICO&lt;XSGO&gt;</t>
  </si>
  <si>
    <t>Cemento Polpaico S.A.</t>
  </si>
  <si>
    <t>POLPAICO</t>
  </si>
  <si>
    <t>CEMENTOS&lt;XSGO&gt;</t>
  </si>
  <si>
    <t>Cementos Bio Bio S.A.</t>
  </si>
  <si>
    <t>CEMENTOS</t>
  </si>
  <si>
    <t>CENCOSUD&lt;XSGO&gt;</t>
  </si>
  <si>
    <t>Cencosud S.A.</t>
  </si>
  <si>
    <t>CENCOSUD</t>
  </si>
  <si>
    <t>CENCOSHOPP&lt;XSGO&gt;</t>
  </si>
  <si>
    <t>Cencosud Shopping S.A.</t>
  </si>
  <si>
    <t>CENCOSHOPP</t>
  </si>
  <si>
    <t>CGEGAS&lt;XSGO&gt;</t>
  </si>
  <si>
    <t>Cge Gas Natural S.A.</t>
  </si>
  <si>
    <t>CGEGAS</t>
  </si>
  <si>
    <t>CONSOGRAL&lt;XSGO&gt;</t>
  </si>
  <si>
    <t>Chilena Consolidada Seguros Generales S.A.</t>
  </si>
  <si>
    <t>CONSOGRAL</t>
  </si>
  <si>
    <t>CINTAC&lt;XSGO&gt;</t>
  </si>
  <si>
    <t>Cintac S.A.</t>
  </si>
  <si>
    <t>CINTAC</t>
  </si>
  <si>
    <t>LAS CONDES&lt;XSGO&gt;</t>
  </si>
  <si>
    <t>Clinica Las Condes S.A.</t>
  </si>
  <si>
    <t>LAS CONDES</t>
  </si>
  <si>
    <t>POLO&lt;XSGO&gt;</t>
  </si>
  <si>
    <t>Club De Polo Y Equitacion San Cristobal S.A.</t>
  </si>
  <si>
    <t>POLO</t>
  </si>
  <si>
    <t>ESPANOLVAL&lt;XSGO&gt;</t>
  </si>
  <si>
    <t>Club Español De Valparaiso S.A.</t>
  </si>
  <si>
    <t>ESPANOLVAL</t>
  </si>
  <si>
    <t>HIPICO&lt;XSGO&gt;</t>
  </si>
  <si>
    <t>Club Hipico De Santiago S.A.</t>
  </si>
  <si>
    <t>HIPICO</t>
  </si>
  <si>
    <t>EMBONOR-A&lt;XSGO&gt;</t>
  </si>
  <si>
    <t>Coca Cola Embonor S.A.</t>
  </si>
  <si>
    <t>EMBONOR-A</t>
  </si>
  <si>
    <t>EMBONOR-B&lt;XSGO&gt;</t>
  </si>
  <si>
    <t>EMBONOR-B</t>
  </si>
  <si>
    <t>COLBUN&lt;XSGO&gt;</t>
  </si>
  <si>
    <t>Colbun S.A.</t>
  </si>
  <si>
    <t>COLBUN</t>
  </si>
  <si>
    <t>MARGARET'S&lt;XSGO&gt;</t>
  </si>
  <si>
    <t>Colegio Britanico St. Margaret</t>
  </si>
  <si>
    <t>MARGARET'S</t>
  </si>
  <si>
    <t>MAISONNETT&lt;XSGO&gt;</t>
  </si>
  <si>
    <t>Colegio La Maisonnette S.A.</t>
  </si>
  <si>
    <t>MAISONNETT</t>
  </si>
  <si>
    <t>UNESPA&lt;XSGO&gt;</t>
  </si>
  <si>
    <t>Comp Nac. De Seguros Generales Union Española S.A.</t>
  </si>
  <si>
    <t>UNESPA</t>
  </si>
  <si>
    <t>COPEVAL&lt;XSGO&gt;</t>
  </si>
  <si>
    <t>Compañia Agropecuaria Copeval S.A.</t>
  </si>
  <si>
    <t>COPEVAL</t>
  </si>
  <si>
    <t>CCU&lt;XSGO&gt;</t>
  </si>
  <si>
    <t>Compañia Cervecerias Unidas S.A.</t>
  </si>
  <si>
    <t>CCU</t>
  </si>
  <si>
    <t>FOSFOROS&lt;XSGO&gt;</t>
  </si>
  <si>
    <t>Compañia Chilena De Fosforos S.A.</t>
  </si>
  <si>
    <t>FOSFOROS</t>
  </si>
  <si>
    <t>ESPANOLA&lt;XSGO&gt;</t>
  </si>
  <si>
    <t>Compañia De Inversiones La Española S.A.</t>
  </si>
  <si>
    <t>ESPANOLA</t>
  </si>
  <si>
    <t>LITORAL&lt;XSGO&gt;</t>
  </si>
  <si>
    <t>Compañia Electrica Del Litoral S.A.</t>
  </si>
  <si>
    <t>LITORAL</t>
  </si>
  <si>
    <t>ELECMETAL&lt;XSGO&gt;</t>
  </si>
  <si>
    <t>Compañia Electro Metalurgica S.A.</t>
  </si>
  <si>
    <t>ELECMETAL</t>
  </si>
  <si>
    <t>CGE&lt;XSGO&gt;</t>
  </si>
  <si>
    <t>Compañia General De Electricidad S.A.</t>
  </si>
  <si>
    <t>CGE</t>
  </si>
  <si>
    <t>VOLCAN&lt;XSGO&gt;</t>
  </si>
  <si>
    <t>Compañia Industrial El Volcan S.A.</t>
  </si>
  <si>
    <t>VOLCAN</t>
  </si>
  <si>
    <t>INTEROCEAN&lt;XSGO&gt;</t>
  </si>
  <si>
    <t>Compañia Maritima Chilena S.A.</t>
  </si>
  <si>
    <t>INTEROCEAN</t>
  </si>
  <si>
    <t>CAMANCHACA&lt;XSGO&gt;</t>
  </si>
  <si>
    <t>Compañia Pesquera Camanchaca S.A.</t>
  </si>
  <si>
    <t>CAMANCHACA</t>
  </si>
  <si>
    <t>VAPORES&lt;XSGO&gt;</t>
  </si>
  <si>
    <t>Compañia Sud Americana De Vapores S.A.</t>
  </si>
  <si>
    <t>VAPORES</t>
  </si>
  <si>
    <t>CIC&lt;XSGO&gt;</t>
  </si>
  <si>
    <t>Compañias Cic S.A.</t>
  </si>
  <si>
    <t>CIC</t>
  </si>
  <si>
    <t>CVA&lt;XSGO&gt;</t>
  </si>
  <si>
    <t>Costa Verde Aeronautica S.A.</t>
  </si>
  <si>
    <t>CVA</t>
  </si>
  <si>
    <t>CRISTALES&lt;XSGO&gt;</t>
  </si>
  <si>
    <t>Cristalerias De Chile S.A.</t>
  </si>
  <si>
    <t>CRISTALES</t>
  </si>
  <si>
    <t>CRUZADOS&lt;XSGO&gt;</t>
  </si>
  <si>
    <t>Cruzados S.A.D.P.</t>
  </si>
  <si>
    <t>CRUZADOS</t>
  </si>
  <si>
    <t>DUNCANFOX&lt;XSGO&gt;</t>
  </si>
  <si>
    <t>Duncan Fox S.A.</t>
  </si>
  <si>
    <t>DUNCANFOX</t>
  </si>
  <si>
    <t>EISA&lt;XSGO&gt;</t>
  </si>
  <si>
    <t>Echeverria, Izquierdo S.A.</t>
  </si>
  <si>
    <t>EISA</t>
  </si>
  <si>
    <t>PUNTILLA&lt;XSGO&gt;</t>
  </si>
  <si>
    <t>Electrica Puntilla S.A.</t>
  </si>
  <si>
    <t>PUNTILLA</t>
  </si>
  <si>
    <t>ELUXSA&lt;XSGO&gt;</t>
  </si>
  <si>
    <t>Electrolux De Chile S.A.</t>
  </si>
  <si>
    <t>ELUXSA</t>
  </si>
  <si>
    <t>ANDINA-A&lt;XSGO&gt;</t>
  </si>
  <si>
    <t>Embotelladora Andina S.A.</t>
  </si>
  <si>
    <t>ANDINA-A</t>
  </si>
  <si>
    <t>ANDINA-B&lt;XSGO&gt;</t>
  </si>
  <si>
    <t>ANDINA-B</t>
  </si>
  <si>
    <t>ESSAL-A&lt;XSGO&gt;</t>
  </si>
  <si>
    <t>Emp. De Serv. Sanitarios De Los Lagos S.A.</t>
  </si>
  <si>
    <t>ESSAL-A</t>
  </si>
  <si>
    <t>ESSAL-B&lt;XSGO&gt;</t>
  </si>
  <si>
    <t>ESSAL-B</t>
  </si>
  <si>
    <t>MOLLER&lt;XSGO&gt;</t>
  </si>
  <si>
    <t>Empresa Const Moller Y Perez Cotapos S.A.</t>
  </si>
  <si>
    <t>MOLLER</t>
  </si>
  <si>
    <t>EDELMAG&lt;XSGO&gt;</t>
  </si>
  <si>
    <t>Empresa Electrica De Magallanes S.A.</t>
  </si>
  <si>
    <t>EDELMAG</t>
  </si>
  <si>
    <t>PEHUENCHE&lt;XSGO&gt;</t>
  </si>
  <si>
    <t>Empresa Electrica Pehuenche S.A.</t>
  </si>
  <si>
    <t>PEHUENCHE</t>
  </si>
  <si>
    <t>ENTEL&lt;XSGO&gt;</t>
  </si>
  <si>
    <t>Empresa Nacional De Telecomunicaciones S.A.</t>
  </si>
  <si>
    <t>ENTEL</t>
  </si>
  <si>
    <t>EPERVA&lt;XSGO&gt;</t>
  </si>
  <si>
    <t>Empresa Pesquera Eperva S.A.</t>
  </si>
  <si>
    <t>EPERVA</t>
  </si>
  <si>
    <t>AQUACHILE&lt;XSGO&gt;</t>
  </si>
  <si>
    <t>Empresas Aquachile S.A.</t>
  </si>
  <si>
    <t>AQUACHILE</t>
  </si>
  <si>
    <t>HORNOS&lt;XSGO&gt;</t>
  </si>
  <si>
    <t>Empresas Cabo De Hornos S.A.</t>
  </si>
  <si>
    <t>HORNOS</t>
  </si>
  <si>
    <t>CMPC&lt;XSGO&gt;</t>
  </si>
  <si>
    <t>Empresas Cmpc S.A.</t>
  </si>
  <si>
    <t>CMPC</t>
  </si>
  <si>
    <t>COPEC&lt;XSGO&gt;</t>
  </si>
  <si>
    <t>Empresas Copec S.A.</t>
  </si>
  <si>
    <t>COPEC</t>
  </si>
  <si>
    <t>HITES&lt;XSGO&gt;</t>
  </si>
  <si>
    <t>Empresas Hites S.A.</t>
  </si>
  <si>
    <t>HITES</t>
  </si>
  <si>
    <t>IANSA&lt;XSGO&gt;</t>
  </si>
  <si>
    <t>Empresas Iansa S.A.</t>
  </si>
  <si>
    <t>IANSA</t>
  </si>
  <si>
    <t>NUEVAPOLAR&lt;XSGO&gt;</t>
  </si>
  <si>
    <t>Empresas La Polar S.A.</t>
  </si>
  <si>
    <t>NUEVAPOLAR</t>
  </si>
  <si>
    <t>LIPIGAS&lt;XSGO&gt;</t>
  </si>
  <si>
    <t>Empresas Lipigas S.A.</t>
  </si>
  <si>
    <t>LIPIGAS</t>
  </si>
  <si>
    <t>TRICOT&lt;XSGO&gt;</t>
  </si>
  <si>
    <t>Empresas Tricot S.A.</t>
  </si>
  <si>
    <t>TRICOT</t>
  </si>
  <si>
    <t>ENAEX&lt;XSGO&gt;</t>
  </si>
  <si>
    <t>Enaex S.A.</t>
  </si>
  <si>
    <t>ENAEX</t>
  </si>
  <si>
    <t>ENELAM&lt;XSGO&gt;</t>
  </si>
  <si>
    <t>Enel Americas S.A.</t>
  </si>
  <si>
    <t>ENELAM</t>
  </si>
  <si>
    <t>ENELCHILE&lt;XSGO&gt;</t>
  </si>
  <si>
    <t>Enel Chile S.A.</t>
  </si>
  <si>
    <t>ENELCHILE</t>
  </si>
  <si>
    <t>ENELDXCH&lt;XSGO&gt;</t>
  </si>
  <si>
    <t>Enel Distribucion Chile S.A.</t>
  </si>
  <si>
    <t>ENELDXCH</t>
  </si>
  <si>
    <t>ENELGXCH&lt;XSGO&gt;</t>
  </si>
  <si>
    <t>Enel Generacion Chile S.A.</t>
  </si>
  <si>
    <t>ENELGXCH</t>
  </si>
  <si>
    <t>CASABLANCA&lt;XSGO&gt;</t>
  </si>
  <si>
    <t>Energia De Casablanca S.A.</t>
  </si>
  <si>
    <t>CASABLANCA</t>
  </si>
  <si>
    <t>ENLASA&lt;XSGO&gt;</t>
  </si>
  <si>
    <t>Energia Latina S.A.</t>
  </si>
  <si>
    <t>ENLASA</t>
  </si>
  <si>
    <t>ECL&lt;XSGO&gt;</t>
  </si>
  <si>
    <t>Engie Energia Chile S.A.</t>
  </si>
  <si>
    <t>ECL</t>
  </si>
  <si>
    <t>Enjoy&lt;XSGO&gt;</t>
  </si>
  <si>
    <t>Enjoy S.A.</t>
  </si>
  <si>
    <t>Enjoy</t>
  </si>
  <si>
    <t>EDELPA&lt;XSGO&gt;</t>
  </si>
  <si>
    <t>Envases Del Pacifico S.A.</t>
  </si>
  <si>
    <t>EDELPA</t>
  </si>
  <si>
    <t>ESSBIO-A&lt;XSGO&gt;</t>
  </si>
  <si>
    <t>Essbio S.A.</t>
  </si>
  <si>
    <t>ESSBIO-A</t>
  </si>
  <si>
    <t>ESSBIO-B&lt;XSGO&gt;</t>
  </si>
  <si>
    <t>ESSBIO-B</t>
  </si>
  <si>
    <t>ESSBIO-C&lt;XSGO&gt;</t>
  </si>
  <si>
    <t>ESSBIO-C</t>
  </si>
  <si>
    <t>C</t>
  </si>
  <si>
    <t>OXIQUIM&lt;XSGO&gt;</t>
  </si>
  <si>
    <t>Estab Industriales Quimicos Oxiquim S.A.</t>
  </si>
  <si>
    <t>OXIQUIM</t>
  </si>
  <si>
    <t>ESVAL-A&lt;XSGO&gt;</t>
  </si>
  <si>
    <t>Esval S.A.</t>
  </si>
  <si>
    <t>ESVAL-A</t>
  </si>
  <si>
    <t>ESVAL-B&lt;XSGO&gt;</t>
  </si>
  <si>
    <t>ESVAL-B</t>
  </si>
  <si>
    <t>ESVAL-C&lt;XSGO&gt;</t>
  </si>
  <si>
    <t>ESVAL-C</t>
  </si>
  <si>
    <t>FALABELLA&lt;XSGO&gt;</t>
  </si>
  <si>
    <t>Falabella S.A.</t>
  </si>
  <si>
    <t>FALABELLA</t>
  </si>
  <si>
    <t>FERIAOSOR&lt;XSGO&gt;</t>
  </si>
  <si>
    <t>Feria De Osorno S.A.</t>
  </si>
  <si>
    <t>FERIAOSOR</t>
  </si>
  <si>
    <t>FEPASA&lt;XSGO&gt;</t>
  </si>
  <si>
    <t>Ferrocarril Del Pacifico S.A.</t>
  </si>
  <si>
    <t>FEPASA</t>
  </si>
  <si>
    <t>PASUR&lt;XSGO&gt;</t>
  </si>
  <si>
    <t>Forestal Const. Y Com. Del Pacifico Sur S.A.</t>
  </si>
  <si>
    <t>PASUR</t>
  </si>
  <si>
    <t>FORUS&lt;XSGO&gt;</t>
  </si>
  <si>
    <t>Forus S.A.</t>
  </si>
  <si>
    <t>FORUS</t>
  </si>
  <si>
    <t>VICONTO&lt;XSGO&gt;</t>
  </si>
  <si>
    <t>Fruticola Viconto S.A.</t>
  </si>
  <si>
    <t>VICONTO</t>
  </si>
  <si>
    <t>GASCO&lt;XSGO&gt;</t>
  </si>
  <si>
    <t>Gasco S.A.</t>
  </si>
  <si>
    <t>GASCO</t>
  </si>
  <si>
    <t>GRANADILLA&lt;XSGO&gt;</t>
  </si>
  <si>
    <t>Granadilla Country Club S.A.</t>
  </si>
  <si>
    <t>GRANADILLA</t>
  </si>
  <si>
    <t>NAVIERA&lt;XSGO&gt;</t>
  </si>
  <si>
    <t>Grupo Empresas Navieras S.A.</t>
  </si>
  <si>
    <t>NAVIERA</t>
  </si>
  <si>
    <t>SECURITY&lt;XSGO&gt;</t>
  </si>
  <si>
    <t>Grupo Security S.A.</t>
  </si>
  <si>
    <t>SECURITY</t>
  </si>
  <si>
    <t>HIPERMARC&lt;XSGO&gt;</t>
  </si>
  <si>
    <t>Hipermarc S.A.</t>
  </si>
  <si>
    <t>HIPERMARC</t>
  </si>
  <si>
    <t>HF&lt;XSGO&gt;</t>
  </si>
  <si>
    <t>Hortifrut S.A.</t>
  </si>
  <si>
    <t>HF</t>
  </si>
  <si>
    <t>HWM&lt;XSGO&gt;</t>
  </si>
  <si>
    <t>Howmet Aerospace Inc.</t>
  </si>
  <si>
    <t>HWM</t>
  </si>
  <si>
    <t>INFODEMA&lt;XSGO&gt;</t>
  </si>
  <si>
    <t>Infodema S. A.</t>
  </si>
  <si>
    <t>INFODEMA</t>
  </si>
  <si>
    <t>INGEVEC&lt;XSGO&gt;</t>
  </si>
  <si>
    <t>Ingevec S.A.</t>
  </si>
  <si>
    <t>INGEVEC</t>
  </si>
  <si>
    <t>ESTACIONAM&lt;XSGO&gt;</t>
  </si>
  <si>
    <t>Inmob. Central De Estacionamientos Agustinas S.A.</t>
  </si>
  <si>
    <t>ESTACIONAM</t>
  </si>
  <si>
    <t>CLUBCAMPO&lt;XSGO&gt;</t>
  </si>
  <si>
    <t>Inmobiliaria Club De Campo S.A.</t>
  </si>
  <si>
    <t>CLUBCAMPO</t>
  </si>
  <si>
    <t>MANQUEHUE&lt;XSGO&gt;</t>
  </si>
  <si>
    <t>Inmobiliaria Manquehue S.A.</t>
  </si>
  <si>
    <t>MANQUEHUE</t>
  </si>
  <si>
    <t>ISANPA&lt;XSGO&gt;</t>
  </si>
  <si>
    <t>Inmobiliaria San Patricio S.A.</t>
  </si>
  <si>
    <t>ISANPA</t>
  </si>
  <si>
    <t>SIXTERRA&lt;XSGO&gt;</t>
  </si>
  <si>
    <t>Inmobiliaria Sixterra S.A.</t>
  </si>
  <si>
    <t>SIXTERRA</t>
  </si>
  <si>
    <t>STADITALIA&lt;XSGO&gt;</t>
  </si>
  <si>
    <t>Inmobiliaria Stadio Italiano S.A.</t>
  </si>
  <si>
    <t>STADITALIA</t>
  </si>
  <si>
    <t>YUGOSLAVA&lt;XSGO&gt;</t>
  </si>
  <si>
    <t>Inmobiliaria Yugoslava Sociedad Anonima</t>
  </si>
  <si>
    <t>YUGOSLAVA</t>
  </si>
  <si>
    <t>INDISA&lt;XSGO&gt;</t>
  </si>
  <si>
    <t>Instituto De Diagnostico S.A.</t>
  </si>
  <si>
    <t>INDISA</t>
  </si>
  <si>
    <t>INTASA&lt;XSGO&gt;</t>
  </si>
  <si>
    <t>Intasa S.A.</t>
  </si>
  <si>
    <t>INTASA</t>
  </si>
  <si>
    <t>INVERCAP&lt;XSGO&gt;</t>
  </si>
  <si>
    <t>Invercap S.A.</t>
  </si>
  <si>
    <t>INVERCAP</t>
  </si>
  <si>
    <t>INVERMAR&lt;XSGO&gt;</t>
  </si>
  <si>
    <t>Invermar S.A.</t>
  </si>
  <si>
    <t>INVERMAR</t>
  </si>
  <si>
    <t>INVERNOVA&lt;XSGO&gt;</t>
  </si>
  <si>
    <t>Invernova S.A.</t>
  </si>
  <si>
    <t>INVERNOVA</t>
  </si>
  <si>
    <t>IACSA&lt;XSGO&gt;</t>
  </si>
  <si>
    <t>Inversiones Agricolas Y Comerciales S.A.</t>
  </si>
  <si>
    <t>IACSA</t>
  </si>
  <si>
    <t>IAM&lt;XSGO&gt;</t>
  </si>
  <si>
    <t>Inversiones Aguas Metropolitanas S.A.</t>
  </si>
  <si>
    <t>IAM</t>
  </si>
  <si>
    <t>COVADONGA&lt;XSGO&gt;</t>
  </si>
  <si>
    <t>Inversiones Covadonga S.A.</t>
  </si>
  <si>
    <t>COVADONGA</t>
  </si>
  <si>
    <t>ILC&lt;XSGO&gt;</t>
  </si>
  <si>
    <t>Inversiones La Construccion S.A.</t>
  </si>
  <si>
    <t>ILC</t>
  </si>
  <si>
    <t>NUEVAREG&lt;XSGO&gt;</t>
  </si>
  <si>
    <t>Inversiones Nueva Region S.A.</t>
  </si>
  <si>
    <t>NUEVAREG</t>
  </si>
  <si>
    <t>SIEMEL&lt;XSGO&gt;</t>
  </si>
  <si>
    <t>Inversiones Siemel S.A.</t>
  </si>
  <si>
    <t>SIEMEL</t>
  </si>
  <si>
    <t>TRICAHUE&lt;XSGO&gt;</t>
  </si>
  <si>
    <t>Inversiones Tricahue S.A.</t>
  </si>
  <si>
    <t>TRICAHUE</t>
  </si>
  <si>
    <t>INVIESPA&lt;XSGO&gt;</t>
  </si>
  <si>
    <t>Inversiones Union Española S.A.</t>
  </si>
  <si>
    <t>INVIESPA</t>
  </si>
  <si>
    <t>INVERFOODS&lt;XSGO&gt;</t>
  </si>
  <si>
    <t>Invertec Foods S.A.</t>
  </si>
  <si>
    <t>INVERFOODS</t>
  </si>
  <si>
    <t>INVEXANS&lt;XSGO&gt;</t>
  </si>
  <si>
    <t>Invexans S.A.</t>
  </si>
  <si>
    <t>INVEXANS</t>
  </si>
  <si>
    <t>IPAL&lt;XSGO&gt;</t>
  </si>
  <si>
    <t>Ipal S.A.</t>
  </si>
  <si>
    <t>IPAL</t>
  </si>
  <si>
    <t>LTM&lt;XSGO&gt;</t>
  </si>
  <si>
    <t>Latam Airlines Group S.A.</t>
  </si>
  <si>
    <t>LTM</t>
  </si>
  <si>
    <t>MARBELLACC&lt;XSGO&gt;</t>
  </si>
  <si>
    <t>Marbella Country Club S.A.</t>
  </si>
  <si>
    <t>MARBELLACC</t>
  </si>
  <si>
    <t>MARINSA&lt;XSGO&gt;</t>
  </si>
  <si>
    <t>Maritima De Inversiones S.A.</t>
  </si>
  <si>
    <t>MARINSA</t>
  </si>
  <si>
    <t>MASISA&lt;XSGO&gt;</t>
  </si>
  <si>
    <t>Masisa S.A.</t>
  </si>
  <si>
    <t>MASISA</t>
  </si>
  <si>
    <t>MELON&lt;XSGO&gt;</t>
  </si>
  <si>
    <t>Melon S.A.</t>
  </si>
  <si>
    <t>MELON</t>
  </si>
  <si>
    <t>MINERA&lt;XSGO&gt;</t>
  </si>
  <si>
    <t>Minera Valparaiso S.A.</t>
  </si>
  <si>
    <t>MINERA</t>
  </si>
  <si>
    <t>MOLYMET&lt;XSGO&gt;</t>
  </si>
  <si>
    <t>Molibdenos Y Metales S. A.</t>
  </si>
  <si>
    <t>MOLYMET</t>
  </si>
  <si>
    <t>MS&lt;XSGO&gt;</t>
  </si>
  <si>
    <t>Morgan Stanley</t>
  </si>
  <si>
    <t>MS</t>
  </si>
  <si>
    <t>MUELLES&lt;XSGO&gt;</t>
  </si>
  <si>
    <t>Muelles De Penco S.A.</t>
  </si>
  <si>
    <t>MUELLES</t>
  </si>
  <si>
    <t>MULTIFOODS&lt;XSGO&gt;</t>
  </si>
  <si>
    <t>Multiexport Foods S.A.</t>
  </si>
  <si>
    <t>MULTIFOODS</t>
  </si>
  <si>
    <t>NAVARINO&lt;XSGO&gt;</t>
  </si>
  <si>
    <t>Navarino S.A.</t>
  </si>
  <si>
    <t>NAVARINO</t>
  </si>
  <si>
    <t>NIBSA&lt;XSGO&gt;</t>
  </si>
  <si>
    <t>Nibsa S.A.</t>
  </si>
  <si>
    <t>NIBSA</t>
  </si>
  <si>
    <t>NITRATOS&lt;XSGO&gt;</t>
  </si>
  <si>
    <t>Nitratos De Chile S.A.</t>
  </si>
  <si>
    <t>NITRATOS</t>
  </si>
  <si>
    <t>NORTEGRAN&lt;XSGO&gt;</t>
  </si>
  <si>
    <t>Norte Grande S.A.</t>
  </si>
  <si>
    <t>NORTEGRAN</t>
  </si>
  <si>
    <t>OLDBOYS&lt;XSGO&gt;</t>
  </si>
  <si>
    <t>Old Grangonian Club S.A.</t>
  </si>
  <si>
    <t>OLDBOYS</t>
  </si>
  <si>
    <t>PARAUCO&lt;XSGO&gt;</t>
  </si>
  <si>
    <t>Parque Arauco S.A.</t>
  </si>
  <si>
    <t>PARAUCO</t>
  </si>
  <si>
    <t>PAZ&lt;XSGO&gt;</t>
  </si>
  <si>
    <t>Paz Corp S.A.</t>
  </si>
  <si>
    <t>PAZ</t>
  </si>
  <si>
    <t>PPXCL&lt;XSGO&gt;</t>
  </si>
  <si>
    <t>Peruvian Precious Metals Corp</t>
  </si>
  <si>
    <t>PPXCL</t>
  </si>
  <si>
    <t>MALLPLAZA&lt;XSGO&gt;</t>
  </si>
  <si>
    <t>Plaza S.A.</t>
  </si>
  <si>
    <t>MALLPLAZA</t>
  </si>
  <si>
    <t>FROWARD&lt;XSGO&gt;</t>
  </si>
  <si>
    <t>Portuaria Cabo Froward S.A.</t>
  </si>
  <si>
    <t>FROWARD</t>
  </si>
  <si>
    <t>POTASIOS-A&lt;XSGO&gt;</t>
  </si>
  <si>
    <t>Potasios De Chile S.A.</t>
  </si>
  <si>
    <t>POTASIOS-A</t>
  </si>
  <si>
    <t>POTASIOS-B&lt;XSGO&gt;</t>
  </si>
  <si>
    <t>POTASIOS-B</t>
  </si>
  <si>
    <t>COUNTRY-A&lt;XSGO&gt;</t>
  </si>
  <si>
    <t>Prince Of Wales Country Club S.A. Inmobiliaria</t>
  </si>
  <si>
    <t>COUNTRY-A</t>
  </si>
  <si>
    <t>COUNTRY-B&lt;XSGO&gt;</t>
  </si>
  <si>
    <t>COUNTRY-B</t>
  </si>
  <si>
    <t>COUNTRY-P&lt;XSGO&gt;</t>
  </si>
  <si>
    <t>COUNTRY-P</t>
  </si>
  <si>
    <t>P</t>
  </si>
  <si>
    <t>VENTANAS&lt;XSGO&gt;</t>
  </si>
  <si>
    <t>Puerto Ventanas S.A.</t>
  </si>
  <si>
    <t>VENTANAS</t>
  </si>
  <si>
    <t>PUERTO&lt;XSGO&gt;</t>
  </si>
  <si>
    <t>Puertos Y Logistica S.A.</t>
  </si>
  <si>
    <t>PUERTO</t>
  </si>
  <si>
    <t>QUEMCHI&lt;XSGO&gt;</t>
  </si>
  <si>
    <t>Quemchi S.A.</t>
  </si>
  <si>
    <t>QUEMCHI</t>
  </si>
  <si>
    <t>QUILICURA&lt;XSGO&gt;</t>
  </si>
  <si>
    <t>Quilicura S.A.</t>
  </si>
  <si>
    <t>QUILICURA</t>
  </si>
  <si>
    <t>QUINENCO&lt;XSGO&gt;</t>
  </si>
  <si>
    <t>Quiñenco S.A.</t>
  </si>
  <si>
    <t>QUINENCO</t>
  </si>
  <si>
    <t>RTX&lt;XSGO&gt;</t>
  </si>
  <si>
    <t>Raytheon Technologies Corp.</t>
  </si>
  <si>
    <t>RTX</t>
  </si>
  <si>
    <t>REBRISA-A&lt;XSGO&gt;</t>
  </si>
  <si>
    <t>Rebrisa S.A.</t>
  </si>
  <si>
    <t>REBRISA-A</t>
  </si>
  <si>
    <t>REBRISA-B&lt;XSGO&gt;</t>
  </si>
  <si>
    <t>REBRISA-B</t>
  </si>
  <si>
    <t>RIPLEY&lt;XSGO&gt;</t>
  </si>
  <si>
    <t>Ripley Corp S.A.</t>
  </si>
  <si>
    <t>RIPLEY</t>
  </si>
  <si>
    <t>SPORTFRAN&lt;XSGO&gt;</t>
  </si>
  <si>
    <t>S. A. Inmobiliaria Sport Francais</t>
  </si>
  <si>
    <t>SPORTFRAN</t>
  </si>
  <si>
    <t>SALFACORP&lt;XSGO&gt;</t>
  </si>
  <si>
    <t>Salfacorp S.A.</t>
  </si>
  <si>
    <t>SALFACORP</t>
  </si>
  <si>
    <t>SALMOCAM&lt;XSGO&gt;</t>
  </si>
  <si>
    <t>Salmones Camanchaca S.A.</t>
  </si>
  <si>
    <t>SALMOCAM</t>
  </si>
  <si>
    <t>SANTANA&lt;XSGO&gt;</t>
  </si>
  <si>
    <t>Santana S.A.</t>
  </si>
  <si>
    <t>SANTANA</t>
  </si>
  <si>
    <t>SCHWAGER&lt;XSGO&gt;</t>
  </si>
  <si>
    <t>Schwager Energy S.A.</t>
  </si>
  <si>
    <t>SCHWAGER</t>
  </si>
  <si>
    <t>SCOTIABKCL&lt;XSGO&gt;</t>
  </si>
  <si>
    <t>Scotiabank Chile</t>
  </si>
  <si>
    <t>SCOTIABKCL</t>
  </si>
  <si>
    <t>PREVISION&lt;XSGO&gt;</t>
  </si>
  <si>
    <t>Seguros Vida Security Prevision S.A.</t>
  </si>
  <si>
    <t>PREVISION</t>
  </si>
  <si>
    <t>SK&lt;XSGO&gt;</t>
  </si>
  <si>
    <t>Sigdo Koppers S.A.</t>
  </si>
  <si>
    <t>SK</t>
  </si>
  <si>
    <t>SIPSA&lt;XSGO&gt;</t>
  </si>
  <si>
    <t>Sipsa Sociedad Anonima</t>
  </si>
  <si>
    <t>SIPSA</t>
  </si>
  <si>
    <t>SMU&lt;XSGO&gt;</t>
  </si>
  <si>
    <t>Smu S.A.</t>
  </si>
  <si>
    <t>SMU</t>
  </si>
  <si>
    <t>GOLF&lt;XSGO&gt;</t>
  </si>
  <si>
    <t>Soc. Anonima De Deportes, Club De Golf Santiago</t>
  </si>
  <si>
    <t>GOLF</t>
  </si>
  <si>
    <t>CANALISTAS&lt;XSGO&gt;</t>
  </si>
  <si>
    <t>Soc. De Canalistas La Foresta De Apoquindo S.A.</t>
  </si>
  <si>
    <t>CANALISTAS</t>
  </si>
  <si>
    <t>SOFRUCO&lt;XSGO&gt;</t>
  </si>
  <si>
    <t>Sociedad Agricola La Rosa Sofruco S.A.</t>
  </si>
  <si>
    <t>SOFRUCO</t>
  </si>
  <si>
    <t>SANTA RITA&lt;XSGO&gt;</t>
  </si>
  <si>
    <t>Sociedad Anonima Viña Santa Rita</t>
  </si>
  <si>
    <t>SANTA RITA</t>
  </si>
  <si>
    <t>CAMPOS&lt;XSGO&gt;</t>
  </si>
  <si>
    <t>Sociedad De Inversiones Campos Chilenos S.A.</t>
  </si>
  <si>
    <t>CAMPOS</t>
  </si>
  <si>
    <t>ORO BLANCO&lt;XSGO&gt;</t>
  </si>
  <si>
    <t>Sociedad De Inversiones Oro Blanco S.A.</t>
  </si>
  <si>
    <t>ORO BLANCO</t>
  </si>
  <si>
    <t>CALICHERAA&lt;XSGO&gt;</t>
  </si>
  <si>
    <t>Sociedad De Inversiones Pampa Calichera S.A.</t>
  </si>
  <si>
    <t>CALICHERAA</t>
  </si>
  <si>
    <t>CALICHERAB&lt;XSGO&gt;</t>
  </si>
  <si>
    <t>CALICHERAB</t>
  </si>
  <si>
    <t>HIPODROMOA&lt;XSGO&gt;</t>
  </si>
  <si>
    <t>Sociedad Hipodromo Chile S.A.</t>
  </si>
  <si>
    <t>HIPODROMOA</t>
  </si>
  <si>
    <t>HIPODROMOB&lt;XSGO&gt;</t>
  </si>
  <si>
    <t>HIPODROMOB</t>
  </si>
  <si>
    <t>INMOBVINA&lt;XSGO&gt;</t>
  </si>
  <si>
    <t>Sociedad Inmobiliaria Viña Del Mar S.A.</t>
  </si>
  <si>
    <t>INMOBVINA</t>
  </si>
  <si>
    <t>SMSAAM&lt;XSGO&gt;</t>
  </si>
  <si>
    <t>Sociedad Matriz Saam S.A.</t>
  </si>
  <si>
    <t>SMSAAM</t>
  </si>
  <si>
    <t>COLOSO&lt;XSGO&gt;</t>
  </si>
  <si>
    <t>Sociedad Pesquera Coloso S.A.</t>
  </si>
  <si>
    <t>COLOSO</t>
  </si>
  <si>
    <t>PUCOBRE&lt;XSGO&gt;</t>
  </si>
  <si>
    <t>Sociedad Punta Del Cobre S.A.</t>
  </si>
  <si>
    <t>PUCOBRE</t>
  </si>
  <si>
    <t>SQM-A&lt;XSGO&gt;</t>
  </si>
  <si>
    <t>Sociedad Quimica Y Minera De Chile S.A.</t>
  </si>
  <si>
    <t>SQM-A</t>
  </si>
  <si>
    <t>SQM-B&lt;XSGO&gt;</t>
  </si>
  <si>
    <t>SQM-B</t>
  </si>
  <si>
    <t>SOCOVESA&lt;XSGO&gt;</t>
  </si>
  <si>
    <t>Socovesa S.A.</t>
  </si>
  <si>
    <t>SOCOVESA</t>
  </si>
  <si>
    <t>SONDA&lt;XSGO&gt;</t>
  </si>
  <si>
    <t>Sonda S.A.</t>
  </si>
  <si>
    <t>SONDA</t>
  </si>
  <si>
    <t>SOPROCAL&lt;XSGO&gt;</t>
  </si>
  <si>
    <t>Soprocal Calerias E Industrias S.A.</t>
  </si>
  <si>
    <t>SOPROCAL</t>
  </si>
  <si>
    <t>SOQUICOM&lt;XSGO&gt;</t>
  </si>
  <si>
    <t>Soquimich Comercial S.A.</t>
  </si>
  <si>
    <t>SOQUICOM</t>
  </si>
  <si>
    <t>CTC&lt;XSGO&gt;</t>
  </si>
  <si>
    <t>Telefonica Chile S.A.</t>
  </si>
  <si>
    <t>CTC</t>
  </si>
  <si>
    <t>UNION GOLF&lt;XSGO&gt;</t>
  </si>
  <si>
    <t>Union El Golf S.A.</t>
  </si>
  <si>
    <t>UNION GOLF</t>
  </si>
  <si>
    <t>CLUBUNION&lt;XSGO&gt;</t>
  </si>
  <si>
    <t>Union Inmobiliaria S.A.</t>
  </si>
  <si>
    <t>CLUBUNION</t>
  </si>
  <si>
    <t>SPORTING&lt;XSGO&gt;</t>
  </si>
  <si>
    <t>Valparaiso Sporting Club S.A.</t>
  </si>
  <si>
    <t>SPORTING</t>
  </si>
  <si>
    <t>CONCHATORO&lt;XSGO&gt;</t>
  </si>
  <si>
    <t>Viña Concha Y Toro S.A.</t>
  </si>
  <si>
    <t>CONCHATORO</t>
  </si>
  <si>
    <t>VSPT&lt;XSGO&gt;</t>
  </si>
  <si>
    <t>Viña San Pedro Tarapaca S.A.</t>
  </si>
  <si>
    <t>VSPT</t>
  </si>
  <si>
    <t>EMILIANA&lt;XSGO&gt;</t>
  </si>
  <si>
    <t>Viñedos Emiliana S.A.</t>
  </si>
  <si>
    <t>EMILIANA</t>
  </si>
  <si>
    <t>VCMBC1&lt;XSGO&gt;</t>
  </si>
  <si>
    <t>Volcan Compania Minera S.A.A., Clase B</t>
  </si>
  <si>
    <t>VCMBC1</t>
  </si>
  <si>
    <t>VCMAC1&lt;XSGO&gt;</t>
  </si>
  <si>
    <t>VCMAC1</t>
  </si>
  <si>
    <t>WATTS&lt;XSGO&gt;</t>
  </si>
  <si>
    <t>Watts S.A.</t>
  </si>
  <si>
    <t>WATTS</t>
  </si>
  <si>
    <t>ZOFRI&lt;XSGO&gt;</t>
  </si>
  <si>
    <t>Zona Franca De Iquique S.A.</t>
  </si>
  <si>
    <t>ZOFRI</t>
  </si>
  <si>
    <t>Construcción</t>
  </si>
  <si>
    <t>PRECIO / UTILIDAD</t>
  </si>
  <si>
    <t>MEDIANA 5 AÑOS
(valores &gt;0 y &lt;50)</t>
  </si>
  <si>
    <t>D/(D+E)       E=CAPITALIZACIÓN BURSÁTIL</t>
  </si>
  <si>
    <t>PRECIO / VALOR LIBRO</t>
  </si>
  <si>
    <t>MEDIANA (5 años)</t>
  </si>
  <si>
    <t>MEDIANA (5 años)
(valores &gt;0 y &lt;50)</t>
  </si>
  <si>
    <t>MÁXIMO (5 años)</t>
  </si>
  <si>
    <t>P/VL ACTUAL vs MÁXIMO (5 Años)</t>
  </si>
  <si>
    <t>PRECIO / VENTAS</t>
  </si>
  <si>
    <t>PROMEDIO (5 años)</t>
  </si>
  <si>
    <t>INDICADORES DE MERCADO</t>
  </si>
  <si>
    <t>BETA (60 meses)</t>
  </si>
  <si>
    <t>FECHA ÚLT. COTIZACIÓN</t>
  </si>
  <si>
    <t>FECHA DE PREFERENCIA</t>
  </si>
  <si>
    <t>-</t>
  </si>
  <si>
    <t>Servicios financieros y de seguros</t>
  </si>
  <si>
    <t>Empresas de electricidad, gas y agua</t>
  </si>
  <si>
    <t>Transportes, correos y almacenamiento</t>
  </si>
  <si>
    <t>Agricultura, ganadería, aprovechamiento forestal, pesca y caza</t>
  </si>
  <si>
    <t>Servicios de esparcimiento culturales y deportivos, y otros servicios recreativos</t>
  </si>
  <si>
    <t>Servicios de salud y de asistencia social</t>
  </si>
  <si>
    <t>Industrias manufactureras</t>
  </si>
  <si>
    <t>Comercio al por mayor</t>
  </si>
  <si>
    <t>Comercio al por menor</t>
  </si>
  <si>
    <t>Servicios inmobiliarios y de alquiler de bienes muebles e intangibles</t>
  </si>
  <si>
    <t>Servicios educativos</t>
  </si>
  <si>
    <t>Información en medios masivos</t>
  </si>
  <si>
    <t>Corporativos</t>
  </si>
  <si>
    <t>Servicios profesionales, científicos y técnicos</t>
  </si>
  <si>
    <t>Otros servicios excepto actividades gubernamentales</t>
  </si>
  <si>
    <t>Minería, explotación de canteras y extracción de petróleo y gas</t>
  </si>
  <si>
    <t xml:space="preserve">            NO MODIFICAR</t>
  </si>
  <si>
    <t xml:space="preserve">            DIGITE UNA FECHA. PUEDE TRABAJAR CON LA FECHA DE LA ÚLTIMA COTIZACIÓN; PARA ESO, DEJE ESTA CELDA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</si>
</sst>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yyyy"/>
    <numFmt numFmtId="166" formatCode="dd/mm/yy;@"/>
    <numFmt numFmtId="167" formatCode="0.00\ \x"/>
    <numFmt numFmtId="168" formatCode="0.0%"/>
    <numFmt numFmtId="169" formatCode="dd\-mm\-yyyy"/>
    <numFmt numFmtId="170" formatCode="_ [$$-340A]* #,##0_ ;_ [$$-340A]* \-#,##0_ ;_ [$$-340A]* &quot;-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6B6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rgb="FF006B6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C59C00"/>
      <name val="Calibri"/>
      <family val="2"/>
      <scheme val="minor"/>
    </font>
    <font>
      <sz val="11"/>
      <color rgb="FF006B66"/>
      <name val="Calibri"/>
      <family val="2"/>
      <scheme val="minor"/>
    </font>
    <font>
      <sz val="9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66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rgb="FF006B66"/>
      </top>
      <bottom style="medium">
        <color rgb="FF006B66"/>
      </bottom>
      <diagonal/>
    </border>
    <border>
      <left/>
      <right/>
      <top style="medium">
        <color rgb="FF006B66"/>
      </top>
      <bottom style="medium">
        <color rgb="FF006B66"/>
      </bottom>
      <diagonal/>
    </border>
    <border>
      <left/>
      <right style="thin">
        <color theme="0"/>
      </right>
      <top style="medium">
        <color rgb="FF006B66"/>
      </top>
      <bottom style="medium">
        <color rgb="FF006B66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rgb="FFC59C00"/>
      </top>
      <bottom style="medium">
        <color rgb="FFC59C00"/>
      </bottom>
      <diagonal/>
    </border>
    <border>
      <left style="thin">
        <color theme="0" tint="-0.14996795556505021"/>
      </left>
      <right style="medium">
        <color rgb="FFC59C00"/>
      </right>
      <top style="medium">
        <color rgb="FFC59C00"/>
      </top>
      <bottom style="thin">
        <color theme="0" tint="-0.14996795556505021"/>
      </bottom>
      <diagonal/>
    </border>
    <border>
      <left style="medium">
        <color rgb="FFC59C00"/>
      </left>
      <right style="thin">
        <color theme="0" tint="-0.14996795556505021"/>
      </right>
      <top style="thin">
        <color theme="0" tint="-0.14996795556505021"/>
      </top>
      <bottom style="medium">
        <color rgb="FFC59C00"/>
      </bottom>
      <diagonal/>
    </border>
    <border>
      <left style="thin">
        <color theme="0" tint="-0.14996795556505021"/>
      </left>
      <right style="medium">
        <color rgb="FFC59C00"/>
      </right>
      <top style="thin">
        <color theme="0" tint="-0.14996795556505021"/>
      </top>
      <bottom style="medium">
        <color rgb="FFC59C00"/>
      </bottom>
      <diagonal/>
    </border>
    <border>
      <left style="thin">
        <color indexed="64"/>
      </left>
      <right style="thin">
        <color theme="0" tint="-0.14996795556505021"/>
      </right>
      <top style="medium">
        <color rgb="FFC59C00"/>
      </top>
      <bottom style="thin">
        <color theme="0" tint="-0.149967955565050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6" fillId="2" borderId="2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10" fontId="9" fillId="0" borderId="0" xfId="2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" vertical="center" wrapText="1"/>
    </xf>
    <xf numFmtId="168" fontId="9" fillId="0" borderId="0" xfId="2" applyNumberFormat="1" applyFont="1" applyAlignment="1">
      <alignment horizontal="center" vertical="center"/>
    </xf>
    <xf numFmtId="168" fontId="2" fillId="0" borderId="0" xfId="2" applyNumberFormat="1" applyFont="1"/>
    <xf numFmtId="168" fontId="4" fillId="0" borderId="0" xfId="2" applyNumberFormat="1" applyFont="1" applyAlignment="1">
      <alignment horizontal="center"/>
    </xf>
    <xf numFmtId="168" fontId="6" fillId="2" borderId="2" xfId="2" applyNumberFormat="1" applyFont="1" applyFill="1" applyBorder="1" applyAlignment="1">
      <alignment horizontal="center" vertical="center"/>
    </xf>
    <xf numFmtId="168" fontId="5" fillId="3" borderId="2" xfId="2" applyNumberFormat="1" applyFont="1" applyFill="1" applyBorder="1" applyAlignment="1">
      <alignment horizontal="center" vertical="center" wrapText="1"/>
    </xf>
    <xf numFmtId="168" fontId="0" fillId="0" borderId="0" xfId="2" applyNumberFormat="1" applyFont="1"/>
    <xf numFmtId="2" fontId="9" fillId="0" borderId="0" xfId="2" applyNumberFormat="1" applyFont="1" applyAlignment="1">
      <alignment horizontal="center" vertic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170" fontId="2" fillId="0" borderId="0" xfId="0" applyNumberFormat="1" applyFont="1" applyAlignment="1">
      <alignment horizontal="center"/>
    </xf>
    <xf numFmtId="170" fontId="0" fillId="0" borderId="0" xfId="0" applyNumberFormat="1"/>
    <xf numFmtId="170" fontId="9" fillId="0" borderId="0" xfId="1" applyNumberFormat="1" applyFont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70" fontId="5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0" fillId="0" borderId="0" xfId="0" applyFill="1"/>
    <xf numFmtId="165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68" fontId="6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169" fontId="13" fillId="5" borderId="13" xfId="0" applyNumberFormat="1" applyFont="1" applyFill="1" applyBorder="1" applyAlignment="1">
      <alignment horizontal="center"/>
    </xf>
    <xf numFmtId="15" fontId="13" fillId="5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" fillId="5" borderId="16" xfId="0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006B66"/>
      <color rgb="FFC5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212fc3c3a42a42eba7c9aa4a5dbef669">
      <tp t="e">
        <v>#N/A</v>
        <stp/>
        <stp>d8475b28-31c5-4102-9c31-c3d8b35b4cb7</stp>
        <stp>1</stp>
        <tr r="A2" s="2"/>
      </tp>
    </main>
    <main first="rtdsrv.212fc3c3a42a42eba7c9aa4a5dbef669">
      <tp t="e">
        <v>#N/A</v>
        <stp/>
        <stp>1479cf52-c03c-4827-8937-a310080057b1</stp>
        <stp>1</stp>
        <tr r="C2" s="2"/>
      </tp>
    </main>
    <main first="rtdsrv.212fc3c3a42a42eba7c9aa4a5dbef669">
      <tp t="e">
        <v>#N/A</v>
        <stp/>
        <stp>3d01d276-f613-4089-b333-0d70c0d85a7f</stp>
        <stp>1</stp>
        <tr r="AZ9" s="1"/>
      </tp>
      <tp t="e">
        <v>#N/A</v>
        <stp/>
        <stp>68c23d07-f363-465e-8c3a-377f2440e9ca</stp>
        <stp>1</stp>
        <tr r="AH9" s="1"/>
      </tp>
      <tp t="e">
        <v>#N/A</v>
        <stp/>
        <stp>a9dcb45d-1457-4455-8c63-a783e69365e4</stp>
        <stp>1</stp>
        <tr r="R9" s="1"/>
      </tp>
    </main>
    <main first="rtdsrv.212fc3c3a42a42eba7c9aa4a5dbef669">
      <tp t="e">
        <v>#N/A</v>
        <stp/>
        <stp>c5ca9eaf-c89e-4437-b464-99f730eb0240</stp>
        <stp>1</stp>
        <tr r="Z9" s="1"/>
      </tp>
      <tp t="e">
        <v>#N/A</v>
        <stp/>
        <stp>41c21f0a-9d24-45fa-9dc5-6744a472f71f</stp>
        <stp>1</stp>
        <tr r="Y9" s="1"/>
      </tp>
      <tp t="e">
        <v>#N/A</v>
        <stp/>
        <stp>17dda202-65c4-4ed5-9e9a-b0bc4fb251a5</stp>
        <stp>1</stp>
        <tr r="J9" s="1"/>
      </tp>
    </main>
    <main first="rtdsrv.212fc3c3a42a42eba7c9aa4a5dbef669">
      <tp t="e">
        <v>#N/A</v>
        <stp/>
        <stp>c1d50ee6-0851-4e18-9a95-0bd6ff0b3083</stp>
        <stp>1</stp>
        <tr r="D9" s="1"/>
      </tp>
      <tp t="e">
        <v>#N/A</v>
        <stp/>
        <stp>b3111adb-4e11-4a5c-b4a9-ce81d0dd2219</stp>
        <stp>1</stp>
        <tr r="B2" s="2"/>
      </tp>
    </main>
    <main first="rtdsrv.212fc3c3a42a42eba7c9aa4a5dbef669">
      <tp t="e">
        <v>#N/A</v>
        <stp/>
        <stp>a6c82757-e1b3-4938-ab1d-50e9fb6c9a8c</stp>
        <stp>1</stp>
        <tr r="AX9" s="1"/>
      </tp>
      <tp t="e">
        <v>#N/A</v>
        <stp/>
        <stp>8ae1d7c7-ab15-4907-9ece-10985b13f330</stp>
        <stp>1</stp>
        <tr r="AQ9" s="1"/>
      </tp>
      <tp t="e">
        <v>#N/A</v>
        <stp/>
        <stp>bd639f6f-f5e6-4cd7-9d29-c5f1c11f33e1</stp>
        <stp>1</stp>
        <tr r="AO9" s="1"/>
      </tp>
      <tp t="e">
        <v>#N/A</v>
        <stp/>
        <stp>789f0485-3722-4f91-818a-a563f3110f42</stp>
        <stp>1</stp>
        <tr r="I9" s="1"/>
      </tp>
    </main>
    <main first="rtdsrv.212fc3c3a42a42eba7c9aa4a5dbef669">
      <tp t="e">
        <v>#N/A</v>
        <stp/>
        <stp>614a6141-21b2-4817-991b-8998bb43a8e9</stp>
        <stp>1</stp>
        <tr r="AR9" s="1"/>
      </tp>
    </main>
    <main first="rtdsrv.212fc3c3a42a42eba7c9aa4a5dbef669">
      <tp t="e">
        <v>#N/A</v>
        <stp/>
        <stp>4f2b903a-0fb7-4151-b76c-34b42df3c8b4</stp>
        <stp>1</stp>
        <tr r="D3" s="1"/>
      </tp>
      <tp t="e">
        <v>#N/A</v>
        <stp/>
        <stp>936a67e4-aea2-4c7a-8338-8cbd97a34928</stp>
        <stp>1</stp>
        <tr r="AB9" s="1"/>
      </tp>
    </main>
    <main first="rtdsrv.212fc3c3a42a42eba7c9aa4a5dbef669">
      <tp t="e">
        <v>#N/A</v>
        <stp/>
        <stp>3431459a-de1f-4ec7-b2c7-82e1fdd613ea</stp>
        <stp>1</stp>
        <tr r="AS9" s="1"/>
      </tp>
    </main>
    <main first="rtdsrv.212fc3c3a42a42eba7c9aa4a5dbef669">
      <tp t="e">
        <v>#N/A</v>
        <stp/>
        <stp>3e2cb842-cce2-4477-be2f-b637d661bb6d</stp>
        <stp>1</stp>
        <tr r="AP9" s="1"/>
      </tp>
    </main>
    <main first="rtdsrv.212fc3c3a42a42eba7c9aa4a5dbef669">
      <tp t="e">
        <v>#N/A</v>
        <stp/>
        <stp>d078b116-33aa-4a37-87e4-01ea1aaa2b45</stp>
        <stp>1</stp>
        <tr r="D2" s="2"/>
      </tp>
      <tp t="e">
        <v>#N/A</v>
        <stp/>
        <stp>fad8d48a-66ab-4899-ab0c-cf20ab253bbf</stp>
        <stp>1</stp>
        <tr r="H9" s="1"/>
      </tp>
    </main>
    <main first="rtdsrv.212fc3c3a42a42eba7c9aa4a5dbef669">
      <tp t="e">
        <v>#N/A</v>
        <stp/>
        <stp>fea2799c-85bc-4771-8968-e9027ce48c08</stp>
        <stp>1</stp>
        <tr r="AY9" s="1"/>
      </tp>
    </main>
    <main first="rtdsrv.212fc3c3a42a42eba7c9aa4a5dbef669">
      <tp t="e">
        <v>#N/A</v>
        <stp/>
        <stp>0bef2415-89b9-49a1-973a-0404dc003a10</stp>
        <stp>1</stp>
        <tr r="L9" s="1"/>
      </tp>
    </main>
    <main first="rtdsrv.212fc3c3a42a42eba7c9aa4a5dbef669">
      <tp t="e">
        <v>#N/A</v>
        <stp/>
        <stp>50357285-4366-4708-819f-74b8cfbad18d</stp>
        <stp>1</stp>
        <tr r="E9" s="1"/>
      </tp>
      <tp t="e">
        <v>#N/A</v>
        <stp/>
        <stp>6193614a-44fe-491e-9cfd-3b2d8d1c7c54</stp>
        <stp>1</stp>
        <tr r="X9" s="1"/>
      </tp>
    </main>
    <main first="rtdsrv.212fc3c3a42a42eba7c9aa4a5dbef669">
      <tp t="e">
        <v>#N/A</v>
        <stp/>
        <stp>f2ce70af-b0bd-4bb2-a49d-369d61b25142</stp>
        <stp>1</stp>
        <tr r="T9" s="1"/>
      </tp>
    </main>
    <main first="rtdsrv.212fc3c3a42a42eba7c9aa4a5dbef669">
      <tp t="e">
        <v>#N/A</v>
        <stp/>
        <stp>c17f4b7b-7367-4f8c-96ea-95f443352275</stp>
        <stp>1</stp>
        <tr r="AG9" s="1"/>
      </tp>
    </main>
    <main first="rtdsrv.212fc3c3a42a42eba7c9aa4a5dbef669">
      <tp t="e">
        <v>#N/A</v>
        <stp/>
        <stp>e1b2f14d-8fff-43a1-8aaa-64ab439b88ac</stp>
        <stp>1</stp>
        <tr r="Q9" s="1"/>
      </tp>
      <tp t="e">
        <v>#N/A</v>
        <stp/>
        <stp>8df68b85-1bc6-4d7f-99d3-d936fc41dfeb</stp>
        <stp>1</stp>
        <tr r="K9" s="1"/>
      </tp>
    </main>
    <main first="rtdsrv.212fc3c3a42a42eba7c9aa4a5dbef669">
      <tp t="e">
        <v>#N/A</v>
        <stp/>
        <stp>97d5a2d7-4ae0-45c6-bd7f-a528d932d48a</stp>
        <stp>1</stp>
        <tr r="S9" s="1"/>
      </tp>
      <tp t="e">
        <v>#N/A</v>
        <stp/>
        <stp>eed4e222-9a47-4885-b3e7-6fefcfff0ea3</stp>
        <stp>1</stp>
        <tr r="P9" s="1"/>
      </tp>
    </main>
    <main first="rtdsrv.212fc3c3a42a42eba7c9aa4a5dbef669">
      <tp t="e">
        <v>#N/A</v>
        <stp/>
        <stp>d053ef50-0880-4e5b-856c-b338879f19db</stp>
        <stp>1</stp>
        <tr r="F9" s="1"/>
      </tp>
    </main>
    <main first="rtdsrv.212fc3c3a42a42eba7c9aa4a5dbef669">
      <tp t="e">
        <v>#N/A</v>
        <stp/>
        <stp>e0d15889-7784-4beb-bdf5-63d773b9719c</stp>
        <stp>1</stp>
        <tr r="B9" s="1"/>
      </tp>
    </main>
    <main first="rtdsrv.212fc3c3a42a42eba7c9aa4a5dbef669">
      <tp t="e">
        <v>#N/A</v>
        <stp/>
        <stp>123ac5e3-ab83-43c9-bc29-5ef70dfde0a4</stp>
        <stp>1</stp>
        <tr r="AJ9" s="1"/>
      </tp>
    </main>
    <main first="rtdsrv.212fc3c3a42a42eba7c9aa4a5dbef669">
      <tp t="e">
        <v>#N/A</v>
        <stp/>
        <stp>e71d3faa-2642-4e1c-9341-3c47eaf6d6f2</stp>
        <stp>1</stp>
        <tr r="AF9" s="1"/>
      </tp>
      <tp t="e">
        <v>#N/A</v>
        <stp/>
        <stp>b2b941d1-cbc9-4cab-9c02-a792a26ce801</stp>
        <stp>1</stp>
        <tr r="BA9" s="1"/>
      </tp>
    </main>
    <main first="rtdsrv.212fc3c3a42a42eba7c9aa4a5dbef669">
      <tp t="e">
        <v>#N/A</v>
        <stp/>
        <stp>f0b78ee2-17cc-4eca-b765-c96a3a0aa7b0</stp>
        <stp>1</stp>
        <tr r="C9" s="1"/>
      </tp>
    </main>
    <main first="rtdsrv.212fc3c3a42a42eba7c9aa4a5dbef669">
      <tp t="e">
        <v>#N/A</v>
        <stp/>
        <stp>be271cb4-ccf2-4978-a52e-28b4651c2bc9</stp>
        <stp>1</stp>
        <tr r="AW9" s="1"/>
      </tp>
      <tp t="e">
        <v>#N/A</v>
        <stp/>
        <stp>add96cd0-e60c-4901-a1d7-103de14544ac</stp>
        <stp>1</stp>
        <tr r="AI9" s="1"/>
      </tp>
    </main>
    <main first="rtdsrv.212fc3c3a42a42eba7c9aa4a5dbef669">
      <tp t="e">
        <v>#N/A</v>
        <stp/>
        <stp>44b84feb-ccba-451c-8fe7-08f2d306d5df</stp>
        <stp>1</stp>
        <tr r="AA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6</xdr:col>
      <xdr:colOff>592</xdr:colOff>
      <xdr:row>0</xdr:row>
      <xdr:rowOff>1285874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E1FA7E-6977-4A4F-8D5A-4E921D8BE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95" b="17624"/>
        <a:stretch/>
      </xdr:blipFill>
      <xdr:spPr>
        <a:xfrm>
          <a:off x="219075" y="0"/>
          <a:ext cx="5991817" cy="1285874"/>
        </a:xfrm>
        <a:prstGeom prst="rect">
          <a:avLst/>
        </a:prstGeom>
      </xdr:spPr>
    </xdr:pic>
    <xdr:clientData/>
  </xdr:twoCellAnchor>
  <xdr:twoCellAnchor>
    <xdr:from>
      <xdr:col>4</xdr:col>
      <xdr:colOff>110067</xdr:colOff>
      <xdr:row>2</xdr:row>
      <xdr:rowOff>93133</xdr:rowOff>
    </xdr:from>
    <xdr:to>
      <xdr:col>4</xdr:col>
      <xdr:colOff>321736</xdr:colOff>
      <xdr:row>2</xdr:row>
      <xdr:rowOff>93134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83E5C473-F552-4F7C-98E2-128F80B46E98}"/>
            </a:ext>
          </a:extLst>
        </xdr:cNvPr>
        <xdr:cNvCxnSpPr/>
      </xdr:nvCxnSpPr>
      <xdr:spPr>
        <a:xfrm flipH="1" flipV="1">
          <a:off x="3653367" y="9313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110067</xdr:colOff>
      <xdr:row>3</xdr:row>
      <xdr:rowOff>93133</xdr:rowOff>
    </xdr:from>
    <xdr:to>
      <xdr:col>4</xdr:col>
      <xdr:colOff>321736</xdr:colOff>
      <xdr:row>3</xdr:row>
      <xdr:rowOff>93134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7783D03C-560F-4070-8ED9-B182E60C4D64}"/>
            </a:ext>
          </a:extLst>
        </xdr:cNvPr>
        <xdr:cNvCxnSpPr/>
      </xdr:nvCxnSpPr>
      <xdr:spPr>
        <a:xfrm flipH="1" flipV="1">
          <a:off x="3653367" y="112945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129540</xdr:rowOff>
    </xdr:from>
    <xdr:to>
      <xdr:col>0</xdr:col>
      <xdr:colOff>906780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E6672A-2A7F-4823-B69C-D0D188F66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29540"/>
          <a:ext cx="830579" cy="632460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0</xdr:row>
      <xdr:rowOff>114300</xdr:rowOff>
    </xdr:from>
    <xdr:to>
      <xdr:col>3</xdr:col>
      <xdr:colOff>228600</xdr:colOff>
      <xdr:row>0</xdr:row>
      <xdr:rowOff>762000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B7673A9-B304-4AA5-AF5F-431B6A280608}"/>
            </a:ext>
          </a:extLst>
        </xdr:cNvPr>
        <xdr:cNvSpPr txBox="1"/>
      </xdr:nvSpPr>
      <xdr:spPr>
        <a:xfrm>
          <a:off x="1950720" y="114300"/>
          <a:ext cx="361950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/>
  <dimension ref="A1:BC226"/>
  <sheetViews>
    <sheetView showGridLines="0" tabSelected="1" zoomScale="80" zoomScaleNormal="80" workbookViewId="0">
      <pane xSplit="6" ySplit="9" topLeftCell="G10" activePane="bottomRight" state="frozen"/>
      <selection pane="topRight" activeCell="F1" sqref="F1"/>
      <selection pane="bottomLeft" activeCell="A8" sqref="A8"/>
      <selection pane="bottomRight" activeCell="D4" sqref="D4"/>
    </sheetView>
  </sheetViews>
  <sheetFormatPr baseColWidth="10" defaultColWidth="8.85546875" defaultRowHeight="15" x14ac:dyDescent="0.25"/>
  <cols>
    <col min="1" max="1" width="1.7109375" customWidth="1"/>
    <col min="2" max="2" width="20.140625" hidden="1" customWidth="1"/>
    <col min="3" max="3" width="22.140625" bestFit="1" customWidth="1"/>
    <col min="4" max="4" width="23.28515625" customWidth="1"/>
    <col min="5" max="5" width="29.42578125" customWidth="1"/>
    <col min="6" max="6" width="14.140625" style="29" customWidth="1"/>
    <col min="7" max="7" width="1.7109375" customWidth="1"/>
    <col min="8" max="12" width="12.7109375" customWidth="1"/>
    <col min="13" max="14" width="15.7109375" customWidth="1"/>
    <col min="15" max="15" width="1.7109375" customWidth="1"/>
    <col min="16" max="20" width="12.7109375" customWidth="1"/>
    <col min="21" max="22" width="15.7109375" customWidth="1"/>
    <col min="23" max="23" width="1.7109375" customWidth="1"/>
    <col min="24" max="28" width="12.7109375" customWidth="1"/>
    <col min="29" max="30" width="15.7109375" customWidth="1"/>
    <col min="31" max="31" width="1.7109375" customWidth="1"/>
    <col min="32" max="36" width="12.7109375" customWidth="1"/>
    <col min="37" max="37" width="15.7109375" customWidth="1"/>
    <col min="38" max="38" width="15.7109375" style="23" customWidth="1"/>
    <col min="39" max="39" width="15.7109375" customWidth="1"/>
    <col min="40" max="40" width="1.7109375" customWidth="1"/>
    <col min="41" max="45" width="12.7109375" customWidth="1"/>
    <col min="46" max="47" width="15.7109375" customWidth="1"/>
    <col min="48" max="48" width="1.7109375" customWidth="1"/>
    <col min="49" max="53" width="12.7109375" customWidth="1"/>
    <col min="54" max="55" width="15.7109375" customWidth="1"/>
  </cols>
  <sheetData>
    <row r="1" spans="1:55" s="1" customFormat="1" ht="103.9" customHeight="1" x14ac:dyDescent="0.25">
      <c r="F1" s="28"/>
      <c r="G1"/>
      <c r="O1"/>
      <c r="W1"/>
      <c r="AE1"/>
      <c r="AL1" s="19"/>
      <c r="AN1"/>
      <c r="AV1"/>
    </row>
    <row r="2" spans="1:55" s="1" customFormat="1" ht="17.100000000000001" customHeight="1" thickBot="1" x14ac:dyDescent="0.3">
      <c r="F2" s="28"/>
      <c r="G2"/>
      <c r="O2"/>
      <c r="W2"/>
      <c r="AE2"/>
      <c r="AL2" s="19"/>
      <c r="AN2"/>
      <c r="AV2"/>
    </row>
    <row r="3" spans="1:55" s="1" customFormat="1" ht="17.100000000000001" customHeight="1" x14ac:dyDescent="0.25">
      <c r="C3" s="57" t="s">
        <v>654</v>
      </c>
      <c r="D3" s="48">
        <f>IF(D4="",_xll.ECONOMATICA("SP IPSA","Date of Last Quote"),D4)</f>
        <v>43999</v>
      </c>
      <c r="E3" s="51" t="s">
        <v>673</v>
      </c>
      <c r="G3"/>
      <c r="O3"/>
      <c r="W3"/>
      <c r="AE3"/>
      <c r="AL3" s="19"/>
      <c r="AN3"/>
      <c r="AV3"/>
    </row>
    <row r="4" spans="1:55" s="1" customFormat="1" ht="17.45" customHeight="1" thickBot="1" x14ac:dyDescent="0.3">
      <c r="C4" s="47" t="s">
        <v>655</v>
      </c>
      <c r="D4" s="49"/>
      <c r="E4" s="56" t="s">
        <v>674</v>
      </c>
      <c r="F4" s="56"/>
      <c r="G4"/>
      <c r="O4"/>
      <c r="W4"/>
      <c r="AE4"/>
      <c r="AL4" s="19"/>
      <c r="AN4"/>
      <c r="AV4"/>
    </row>
    <row r="5" spans="1:55" s="50" customFormat="1" ht="27.6" customHeight="1" thickBot="1" x14ac:dyDescent="0.3">
      <c r="E5" s="56"/>
      <c r="F5" s="56"/>
      <c r="H5" s="55" t="s">
        <v>642</v>
      </c>
      <c r="I5" s="55"/>
      <c r="J5" s="55"/>
      <c r="K5" s="55"/>
      <c r="L5" s="55"/>
      <c r="M5" s="55"/>
      <c r="N5" s="55"/>
      <c r="P5" s="55" t="s">
        <v>0</v>
      </c>
      <c r="Q5" s="55"/>
      <c r="R5" s="55"/>
      <c r="S5" s="55"/>
      <c r="T5" s="55"/>
      <c r="U5" s="55"/>
      <c r="V5" s="55"/>
      <c r="X5" s="55" t="s">
        <v>644</v>
      </c>
      <c r="Y5" s="55"/>
      <c r="Z5" s="55"/>
      <c r="AA5" s="55"/>
      <c r="AB5" s="55"/>
      <c r="AC5" s="55"/>
      <c r="AD5" s="55"/>
      <c r="AF5" s="55" t="s">
        <v>645</v>
      </c>
      <c r="AG5" s="55"/>
      <c r="AH5" s="55"/>
      <c r="AI5" s="55"/>
      <c r="AJ5" s="55"/>
      <c r="AK5" s="55"/>
      <c r="AL5" s="55"/>
      <c r="AM5" s="55"/>
      <c r="AO5" s="55" t="s">
        <v>650</v>
      </c>
      <c r="AP5" s="55"/>
      <c r="AQ5" s="55"/>
      <c r="AR5" s="55"/>
      <c r="AS5" s="55"/>
      <c r="AT5" s="55"/>
      <c r="AU5" s="55"/>
      <c r="AW5" s="55" t="s">
        <v>653</v>
      </c>
      <c r="AX5" s="55"/>
      <c r="AY5" s="55"/>
      <c r="AZ5" s="55"/>
      <c r="BA5" s="55"/>
      <c r="BB5" s="55"/>
      <c r="BC5" s="55"/>
    </row>
    <row r="6" spans="1:55" s="1" customFormat="1" ht="4.1500000000000004" customHeight="1" thickBot="1" x14ac:dyDescent="0.3">
      <c r="F6" s="28"/>
      <c r="G6"/>
      <c r="H6" s="2"/>
      <c r="I6" s="2"/>
      <c r="J6" s="2"/>
      <c r="K6" s="2"/>
      <c r="L6" s="2"/>
      <c r="M6" s="2"/>
      <c r="N6" s="2"/>
      <c r="O6"/>
      <c r="P6" s="16"/>
      <c r="Q6" s="16"/>
      <c r="R6" s="16"/>
      <c r="S6" s="16"/>
      <c r="T6" s="16"/>
      <c r="U6" s="16"/>
      <c r="V6" s="16"/>
      <c r="W6"/>
      <c r="X6" s="3"/>
      <c r="Y6" s="3"/>
      <c r="Z6" s="3"/>
      <c r="AA6" s="3"/>
      <c r="AB6" s="3"/>
      <c r="AC6" s="3"/>
      <c r="AD6" s="3"/>
      <c r="AE6"/>
      <c r="AF6" s="3"/>
      <c r="AG6" s="3"/>
      <c r="AH6" s="3"/>
      <c r="AI6" s="3"/>
      <c r="AJ6" s="3"/>
      <c r="AK6" s="3"/>
      <c r="AL6" s="20"/>
      <c r="AN6"/>
      <c r="AO6" s="3"/>
      <c r="AP6" s="3"/>
      <c r="AQ6" s="3"/>
      <c r="AR6" s="3"/>
      <c r="AS6" s="3"/>
      <c r="AT6" s="3"/>
      <c r="AU6" s="3"/>
      <c r="AV6"/>
      <c r="AW6" s="3"/>
      <c r="AX6" s="3"/>
      <c r="AY6" s="3"/>
      <c r="AZ6" s="3"/>
      <c r="BA6" s="3"/>
      <c r="BB6" s="3"/>
      <c r="BC6" s="3"/>
    </row>
    <row r="7" spans="1:55" s="9" customFormat="1" ht="18" customHeight="1" thickTop="1" thickBot="1" x14ac:dyDescent="0.3">
      <c r="A7" s="1"/>
      <c r="B7" s="52" t="s">
        <v>652</v>
      </c>
      <c r="C7" s="53"/>
      <c r="D7" s="53"/>
      <c r="E7" s="53"/>
      <c r="F7" s="54"/>
      <c r="G7"/>
      <c r="H7" s="4">
        <f>EOMONTH(I7,-12)</f>
        <v>42735</v>
      </c>
      <c r="I7" s="4">
        <f>EOMONTH(J7,-12)</f>
        <v>43100</v>
      </c>
      <c r="J7" s="4">
        <f>EOMONTH(K7,-12)</f>
        <v>43465</v>
      </c>
      <c r="K7" s="4">
        <f>DATE(YEAR($D$3)-1,12,31)</f>
        <v>43830</v>
      </c>
      <c r="L7" s="5">
        <f>$D$3</f>
        <v>43999</v>
      </c>
      <c r="M7" s="6"/>
      <c r="N7" s="17"/>
      <c r="O7"/>
      <c r="P7" s="4">
        <f>EOMONTH(Q7,-12)</f>
        <v>42735</v>
      </c>
      <c r="Q7" s="4">
        <f>EOMONTH(R7,-12)</f>
        <v>43100</v>
      </c>
      <c r="R7" s="4">
        <f>EOMONTH(S7,-12)</f>
        <v>43465</v>
      </c>
      <c r="S7" s="4">
        <f>DATE(YEAR($D$3)-1,12,31)</f>
        <v>43830</v>
      </c>
      <c r="T7" s="5">
        <f>$D$3</f>
        <v>43999</v>
      </c>
      <c r="U7" s="7"/>
      <c r="V7" s="17"/>
      <c r="W7"/>
      <c r="X7" s="4">
        <f>EOMONTH(Y7,-12)</f>
        <v>42735</v>
      </c>
      <c r="Y7" s="4">
        <f>EOMONTH(Z7,-12)</f>
        <v>43100</v>
      </c>
      <c r="Z7" s="4">
        <f>EOMONTH(AA7,-12)</f>
        <v>43465</v>
      </c>
      <c r="AA7" s="4">
        <f>DATE(YEAR($D$3)-1,12,31)</f>
        <v>43830</v>
      </c>
      <c r="AB7" s="5" t="str">
        <f>TEXT($D$3,"AAAA")</f>
        <v>miércoles</v>
      </c>
      <c r="AC7" s="6"/>
      <c r="AD7" s="6"/>
      <c r="AE7"/>
      <c r="AF7" s="4">
        <f>EOMONTH(AG7,-12)</f>
        <v>42735</v>
      </c>
      <c r="AG7" s="4">
        <f>EOMONTH(AH7,-12)</f>
        <v>43100</v>
      </c>
      <c r="AH7" s="4">
        <f>EOMONTH(AI7,-12)</f>
        <v>43465</v>
      </c>
      <c r="AI7" s="4">
        <f>DATE(YEAR($D$3)-1,12,31)</f>
        <v>43830</v>
      </c>
      <c r="AJ7" s="5">
        <f>$D$3</f>
        <v>43999</v>
      </c>
      <c r="AK7" s="6"/>
      <c r="AL7" s="21"/>
      <c r="AM7" s="8"/>
      <c r="AN7"/>
      <c r="AO7" s="4">
        <f>EOMONTH(AP7,-12)</f>
        <v>42735</v>
      </c>
      <c r="AP7" s="4">
        <f>EOMONTH(AQ7,-12)</f>
        <v>43100</v>
      </c>
      <c r="AQ7" s="4">
        <f>EOMONTH(AR7,-12)</f>
        <v>43465</v>
      </c>
      <c r="AR7" s="4">
        <f>DATE(YEAR($D$3)-1,12,31)</f>
        <v>43830</v>
      </c>
      <c r="AS7" s="5">
        <f>$D$3</f>
        <v>43999</v>
      </c>
      <c r="AT7" s="7"/>
      <c r="AU7" s="17"/>
      <c r="AV7"/>
      <c r="AW7" s="4">
        <f>EOMONTH(AX7,-12)</f>
        <v>42735</v>
      </c>
      <c r="AX7" s="4">
        <f>EOMONTH(AY7,-12)</f>
        <v>43100</v>
      </c>
      <c r="AY7" s="4">
        <f>EOMONTH(AZ7,-12)</f>
        <v>43465</v>
      </c>
      <c r="AZ7" s="4">
        <f>DATE(YEAR($D$3)-1,12,31)</f>
        <v>43830</v>
      </c>
      <c r="BA7" s="5">
        <f>$D$3</f>
        <v>43999</v>
      </c>
      <c r="BB7" s="7"/>
      <c r="BC7" s="17"/>
    </row>
    <row r="8" spans="1:55" s="46" customFormat="1" ht="4.1500000000000004" customHeight="1" x14ac:dyDescent="0.25">
      <c r="A8" s="34"/>
      <c r="B8" s="35"/>
      <c r="C8" s="36"/>
      <c r="D8" s="36"/>
      <c r="E8" s="36"/>
      <c r="F8" s="37"/>
      <c r="G8" s="38"/>
      <c r="H8" s="39"/>
      <c r="I8" s="39"/>
      <c r="J8" s="39"/>
      <c r="K8" s="39"/>
      <c r="L8" s="40"/>
      <c r="M8" s="41"/>
      <c r="N8" s="42"/>
      <c r="O8" s="38"/>
      <c r="P8" s="39"/>
      <c r="Q8" s="39"/>
      <c r="R8" s="39"/>
      <c r="S8" s="39"/>
      <c r="T8" s="40"/>
      <c r="U8" s="43"/>
      <c r="V8" s="42"/>
      <c r="W8" s="38"/>
      <c r="X8" s="39"/>
      <c r="Y8" s="39"/>
      <c r="Z8" s="39"/>
      <c r="AA8" s="39"/>
      <c r="AB8" s="40"/>
      <c r="AC8" s="41"/>
      <c r="AD8" s="41"/>
      <c r="AE8" s="38"/>
      <c r="AF8" s="39"/>
      <c r="AG8" s="39"/>
      <c r="AH8" s="39"/>
      <c r="AI8" s="39"/>
      <c r="AJ8" s="40"/>
      <c r="AK8" s="41"/>
      <c r="AL8" s="44"/>
      <c r="AM8" s="45"/>
      <c r="AN8" s="38"/>
      <c r="AO8" s="39"/>
      <c r="AP8" s="39"/>
      <c r="AQ8" s="39"/>
      <c r="AR8" s="39"/>
      <c r="AS8" s="40"/>
      <c r="AT8" s="43"/>
      <c r="AU8" s="42"/>
      <c r="AV8" s="38"/>
      <c r="AW8" s="39"/>
      <c r="AX8" s="39"/>
      <c r="AY8" s="39"/>
      <c r="AZ8" s="39"/>
      <c r="BA8" s="40"/>
      <c r="BB8" s="43"/>
      <c r="BC8" s="42"/>
    </row>
    <row r="9" spans="1:55" s="9" customFormat="1" ht="28.5" customHeight="1" x14ac:dyDescent="0.25">
      <c r="A9" s="1"/>
      <c r="B9" s="31" t="str">
        <f>+_xll.ECOSECURITIES("stock","active",,"chl","xsgo")</f>
        <v>Codigo</v>
      </c>
      <c r="C9" s="31" t="str">
        <f>+_xll.ECONOMATICA(B10:B400,"ticker",,,,,,,,"true","ACCIONES CHILENAS")</f>
        <v>ACCIONES CHILENAS</v>
      </c>
      <c r="D9" s="32" t="str">
        <f>_xll.ECONOMATICA($B$10:$B$204,"Name",,,,,,,,"TRUE","NOMBRE")</f>
        <v>NOMBRE</v>
      </c>
      <c r="E9" s="32" t="str">
        <f>_xll.ECONOMATICA($B$10:$B$204,"sector naics",,,,,,,,,"SECTOR NAICS: Nivel 1","nivnaics=1")</f>
        <v>SECTOR NAICS: Nivel 1</v>
      </c>
      <c r="F9" s="33" t="str">
        <f>_xll.ECONOMATICA(B10:B204,"MarketCapitaliz",,$D$3,,,,"millions",,,"MKT CAP (MILLONES)")</f>
        <v>MKT CAP (MILLONES)</v>
      </c>
      <c r="G9"/>
      <c r="H9" s="11" t="str">
        <f>_xll.ECONOMATICA($B$10:$B$204,"P/E","12m",H7,,,,,,,"P/U")</f>
        <v>P/U</v>
      </c>
      <c r="I9" s="11" t="str">
        <f>_xll.ECONOMATICA($B$10:$B$204,"P/E","12m",I7,,,,,,,"P/U")</f>
        <v>P/U</v>
      </c>
      <c r="J9" s="11" t="str">
        <f>_xll.ECONOMATICA($B$10:$B$204,"P/E","12m",J7,,,,,,,"P/U")</f>
        <v>P/U</v>
      </c>
      <c r="K9" s="11" t="str">
        <f>_xll.ECONOMATICA($B$10:$B$204,"P/E","12m",K7,,,,,,,"P/U")</f>
        <v>P/U</v>
      </c>
      <c r="L9" s="11" t="str">
        <f>_xll.ECONOMATICA($B$10:$B$204,"P/E","12m",L7,,,,,,,"P/U")</f>
        <v>P/U</v>
      </c>
      <c r="M9" s="10" t="s">
        <v>646</v>
      </c>
      <c r="N9" s="10" t="s">
        <v>647</v>
      </c>
      <c r="O9"/>
      <c r="P9" s="11" t="str">
        <f>_xll.ECONOMATICA($B$10:$B$204,"EV/EBITDA co","12m",P7,,,,,,,"EV/EBITDA")</f>
        <v>EV/EBITDA</v>
      </c>
      <c r="Q9" s="11" t="str">
        <f>_xll.ECONOMATICA($B$10:$B$204,"EV/EBITDA co","12m",Q7,,,,,,,"EV/EBITDA")</f>
        <v>EV/EBITDA</v>
      </c>
      <c r="R9" s="11" t="str">
        <f>_xll.ECONOMATICA($B$10:$B$204,"EV/EBITDA co","12m",R7,,,,,,,"EV/EBITDA")</f>
        <v>EV/EBITDA</v>
      </c>
      <c r="S9" s="11" t="str">
        <f>_xll.ECONOMATICA($B$10:$B$204,"EV/EBITDA co","12m",S7,,,,,,,"EV/EBITDA")</f>
        <v>EV/EBITDA</v>
      </c>
      <c r="T9" s="11" t="str">
        <f>_xll.ECONOMATICA($B$10:$B$204,"EV/EBITDA co","12m",T7,,,,,,,"EV/EBITDA")</f>
        <v>EV/EBITDA</v>
      </c>
      <c r="U9" s="10" t="s">
        <v>646</v>
      </c>
      <c r="V9" s="10" t="s">
        <v>647</v>
      </c>
      <c r="W9"/>
      <c r="X9" s="11" t="str">
        <f>_xll.ECONOMATICA($B$10:$B$204,"Cap Str(Mkt Cap)",,X7,,,,"decimal",,,"D/D+E")</f>
        <v>D/D+E</v>
      </c>
      <c r="Y9" s="11" t="str">
        <f>_xll.ECONOMATICA($B$10:$B$204,"Cap Str(Mkt Cap)",,Y7,,,,"decimal",,,"D/D+E")</f>
        <v>D/D+E</v>
      </c>
      <c r="Z9" s="11" t="str">
        <f>_xll.ECONOMATICA($B$10:$B$204,"Cap Str(Mkt Cap)",,Z7,,,,"decimal",,,"D/D+E")</f>
        <v>D/D+E</v>
      </c>
      <c r="AA9" s="11" t="str">
        <f>_xll.ECONOMATICA($B$10:$B$204,"Cap Str(Mkt Cap)",,AA7,,,,"decimal",,,"D/D+E")</f>
        <v>D/D+E</v>
      </c>
      <c r="AB9" s="11" t="str">
        <f>_xll.ECONOMATICA($B$10:$B$204,"Cap Str(Mkt Cap)",,$D$3,,,,"decimal",,,"D/D+E")</f>
        <v>D/D+E</v>
      </c>
      <c r="AC9" s="10" t="s">
        <v>646</v>
      </c>
      <c r="AD9" s="10" t="s">
        <v>647</v>
      </c>
      <c r="AE9"/>
      <c r="AF9" s="11" t="str">
        <f>_xll.ECONOMATICA($B$10:$B$204,"P/BV",,AF7,,,,,,,"P/VL")</f>
        <v>P/VL</v>
      </c>
      <c r="AG9" s="11" t="str">
        <f>_xll.ECONOMATICA($B$10:$B$204,"P/BV",,AG7,,,,,,,"P/VL")</f>
        <v>P/VL</v>
      </c>
      <c r="AH9" s="11" t="str">
        <f>_xll.ECONOMATICA($B$10:$B$204,"P/BV",,AH7,,,,,,,"P/VL")</f>
        <v>P/VL</v>
      </c>
      <c r="AI9" s="11" t="str">
        <f>_xll.ECONOMATICA($B$10:$B$204,"P/BV",,AI7,,,,,,,"P/VL")</f>
        <v>P/VL</v>
      </c>
      <c r="AJ9" s="11" t="str">
        <f>_xll.ECONOMATICA($B$10:$B$204,"P/BV",,AJ7,,,,,,,"P/VL")</f>
        <v>P/VL</v>
      </c>
      <c r="AK9" s="10" t="s">
        <v>648</v>
      </c>
      <c r="AL9" s="22" t="s">
        <v>649</v>
      </c>
      <c r="AM9" s="10" t="s">
        <v>643</v>
      </c>
      <c r="AN9"/>
      <c r="AO9" s="11" t="str">
        <f>_xll.ECONOMATICA($B$10:$B$204,"PSR","12m",AO7,,,,,,,"P/VENTAS")</f>
        <v>P/VENTAS</v>
      </c>
      <c r="AP9" s="11" t="str">
        <f>_xll.ECONOMATICA($B$10:$B$204,"PSR","12m",AP7,,,,,,,"P/VENTAS")</f>
        <v>P/VENTAS</v>
      </c>
      <c r="AQ9" s="11" t="str">
        <f>_xll.ECONOMATICA($B$10:$B$204,"PSR","12m",AQ7,,,,,,,"P/VENTAS")</f>
        <v>P/VENTAS</v>
      </c>
      <c r="AR9" s="11" t="str">
        <f>_xll.ECONOMATICA($B$10:$B$204,"PSR","12m",AR7,,,,,,,"P/VENTAS")</f>
        <v>P/VENTAS</v>
      </c>
      <c r="AS9" s="11" t="str">
        <f>_xll.ECONOMATICA($B$10:$B$204,"PSR","12m",AS7,,,,,,,"P/VENTAS")</f>
        <v>P/VENTAS</v>
      </c>
      <c r="AT9" s="10" t="s">
        <v>646</v>
      </c>
      <c r="AU9" s="10" t="s">
        <v>647</v>
      </c>
      <c r="AV9"/>
      <c r="AW9" s="11" t="str">
        <f>_xll.ECONOMATICA($B$10:$B$204,"Beta","60m",AW7,,,,,,,"BETA (60 meses)")</f>
        <v>BETA (60 meses)</v>
      </c>
      <c r="AX9" s="11" t="str">
        <f>_xll.ECONOMATICA($B$10:$B$204,"Beta","60m",AX7,,,,,,,"BETA (60 meses)")</f>
        <v>BETA (60 meses)</v>
      </c>
      <c r="AY9" s="11" t="str">
        <f>_xll.ECONOMATICA($B$10:$B$204,"Beta","60m",AY7,,,,,,,"BETA (60 meses)")</f>
        <v>BETA (60 meses)</v>
      </c>
      <c r="AZ9" s="11" t="str">
        <f>_xll.ECONOMATICA($B$10:$B$204,"Beta","60m",AZ7,,,,,,,"BETA (60 meses)")</f>
        <v>BETA (60 meses)</v>
      </c>
      <c r="BA9" s="11" t="str">
        <f>_xll.ECONOMATICA($B$10:$B$204,"Beta","60m",BA7,,,,,,,"BETA (60 meses)")</f>
        <v>BETA (60 meses)</v>
      </c>
      <c r="BB9" s="10" t="s">
        <v>646</v>
      </c>
      <c r="BC9" s="10" t="s">
        <v>651</v>
      </c>
    </row>
    <row r="10" spans="1:55" s="9" customFormat="1" x14ac:dyDescent="0.25">
      <c r="A10" s="1"/>
      <c r="B10" s="12" t="s">
        <v>1</v>
      </c>
      <c r="C10" s="12" t="s">
        <v>3</v>
      </c>
      <c r="D10" s="13" t="s">
        <v>2</v>
      </c>
      <c r="E10" s="13" t="s">
        <v>657</v>
      </c>
      <c r="F10" s="30">
        <v>859036.06305</v>
      </c>
      <c r="G10"/>
      <c r="H10" s="15"/>
      <c r="I10" s="15">
        <v>10.585479804212801</v>
      </c>
      <c r="J10" s="15">
        <v>17.293733336817201</v>
      </c>
      <c r="K10" s="15">
        <v>9.9034921098500508</v>
      </c>
      <c r="L10" s="15">
        <v>15.983046384586499</v>
      </c>
      <c r="M10" s="15">
        <f t="shared" ref="M10:M73" si="0">IFERROR(MEDIAN(H10:L10),"-x-")</f>
        <v>13.28426309439965</v>
      </c>
      <c r="N10" s="15">
        <f>IFERROR(AVERAGEIFS(H10:L10,H10:L10,"&gt;0",H10:L10,"&lt;50"),"-x-")</f>
        <v>13.441437908866638</v>
      </c>
      <c r="O10"/>
      <c r="P10" s="15"/>
      <c r="Q10" s="15"/>
      <c r="R10" s="15"/>
      <c r="S10" s="15"/>
      <c r="T10" s="15"/>
      <c r="U10" s="15" t="str">
        <f t="shared" ref="U10:U73" si="1">IFERROR(MEDIAN(P10:T10),"-x-")</f>
        <v>-x-</v>
      </c>
      <c r="V10" s="15" t="str">
        <f t="shared" ref="V10:V73" si="2">IFERROR(AVERAGEIFS(P10:T10,P10:T10,"&gt;0",P10:T10,"&lt;50"),"-x-")</f>
        <v>-x-</v>
      </c>
      <c r="W10"/>
      <c r="X10" s="14"/>
      <c r="Y10" s="14"/>
      <c r="Z10" s="14"/>
      <c r="AA10" s="14"/>
      <c r="AB10" s="14"/>
      <c r="AC10" s="14" t="str">
        <f t="shared" ref="AC10:AC73" si="3">IFERROR(MEDIAN(X10:AB10),"-x-")</f>
        <v>-x-</v>
      </c>
      <c r="AD10" s="14" t="str">
        <f t="shared" ref="AD10:AD73" si="4">IFERROR(AVERAGE(X10:AB10),"-x-")</f>
        <v>-x-</v>
      </c>
      <c r="AE10"/>
      <c r="AF10" s="15"/>
      <c r="AG10" s="15">
        <v>1.48115074566886</v>
      </c>
      <c r="AH10" s="15">
        <v>2.26578780203636</v>
      </c>
      <c r="AI10" s="15">
        <v>1.8678128276205801</v>
      </c>
      <c r="AJ10" s="15">
        <v>1.9053022198368099</v>
      </c>
      <c r="AK10" s="15">
        <f>IF(MAX(AF10:AJ10)=0,"-x-",MAX(AF10:AJ10))</f>
        <v>2.26578780203636</v>
      </c>
      <c r="AL10" s="18">
        <f>IFERROR(AJ10/AK10,"-x-")</f>
        <v>0.84090055482002046</v>
      </c>
      <c r="AM10" s="15">
        <f>IFERROR(AVERAGEIFS(AF10:AJ10,AF10:AJ10,"&gt;0",AF10:AJ10,"&lt;30"),"-x-")</f>
        <v>1.8800133987906524</v>
      </c>
      <c r="AN10"/>
      <c r="AO10" s="15"/>
      <c r="AP10" s="15"/>
      <c r="AQ10" s="15"/>
      <c r="AR10" s="15"/>
      <c r="AS10" s="15"/>
      <c r="AT10" s="15" t="str">
        <f t="shared" ref="AT10:AT73" si="5">IFERROR(MEDIAN(AO10:AS10),"-x-")</f>
        <v>-x-</v>
      </c>
      <c r="AU10" s="15" t="str">
        <f t="shared" ref="AU10:AU73" si="6">IFERROR(AVERAGEIFS(AO10:AS10,AO10:AS10,"&gt;0",AO10:AS10,"&lt;50"),"-x-")</f>
        <v>-x-</v>
      </c>
      <c r="AV10"/>
      <c r="AW10" s="24"/>
      <c r="AX10" s="24"/>
      <c r="AY10" s="24"/>
      <c r="AZ10" s="24"/>
      <c r="BA10" s="24"/>
      <c r="BB10" s="24" t="str">
        <f>IFERROR(MEDIAN(AW10:BA10),"-x-")</f>
        <v>-x-</v>
      </c>
      <c r="BC10" s="24" t="str">
        <f>IFERROR(AVERAGEIFS(AW10:BA10,AW10:BA10,"&gt;0",AW10:BA10,"&lt;50"),"-x-")</f>
        <v>-x-</v>
      </c>
    </row>
    <row r="11" spans="1:55" s="9" customFormat="1" x14ac:dyDescent="0.25">
      <c r="A11" s="1"/>
      <c r="B11" s="12" t="s">
        <v>5</v>
      </c>
      <c r="C11" s="12" t="s">
        <v>7</v>
      </c>
      <c r="D11" s="13" t="s">
        <v>6</v>
      </c>
      <c r="E11" s="13" t="s">
        <v>657</v>
      </c>
      <c r="F11" s="30">
        <v>383107.77503999998</v>
      </c>
      <c r="G11"/>
      <c r="H11" s="15">
        <v>10.5405477731692</v>
      </c>
      <c r="I11" s="15">
        <v>14.0168713818712</v>
      </c>
      <c r="J11" s="15">
        <v>14.605850536492699</v>
      </c>
      <c r="K11" s="15">
        <v>8.3569953344413097</v>
      </c>
      <c r="L11" s="15">
        <v>9.7944519643642707</v>
      </c>
      <c r="M11" s="15">
        <f t="shared" si="0"/>
        <v>10.5405477731692</v>
      </c>
      <c r="N11" s="15">
        <f t="shared" ref="N11:N73" si="7">IFERROR(AVERAGEIFS(H11:L11,H11:L11,"&gt;0",H11:L11,"&lt;50"),"-x-")</f>
        <v>11.462943398067736</v>
      </c>
      <c r="O11"/>
      <c r="P11" s="15"/>
      <c r="Q11" s="15"/>
      <c r="R11" s="15"/>
      <c r="S11" s="15"/>
      <c r="T11" s="15"/>
      <c r="U11" s="15" t="str">
        <f t="shared" si="1"/>
        <v>-x-</v>
      </c>
      <c r="V11" s="15" t="str">
        <f t="shared" si="2"/>
        <v>-x-</v>
      </c>
      <c r="W11"/>
      <c r="X11" s="14"/>
      <c r="Y11" s="14"/>
      <c r="Z11" s="14"/>
      <c r="AA11" s="14"/>
      <c r="AB11" s="14"/>
      <c r="AC11" s="14" t="str">
        <f t="shared" si="3"/>
        <v>-x-</v>
      </c>
      <c r="AD11" s="14" t="str">
        <f t="shared" si="4"/>
        <v>-x-</v>
      </c>
      <c r="AE11"/>
      <c r="AF11" s="15">
        <v>0.87363754170746699</v>
      </c>
      <c r="AG11" s="15">
        <v>1.14767249193756</v>
      </c>
      <c r="AH11" s="15">
        <v>0.93245079341522796</v>
      </c>
      <c r="AI11" s="15">
        <v>0.81942471625006896</v>
      </c>
      <c r="AJ11" s="15">
        <v>0.543178141413591</v>
      </c>
      <c r="AK11" s="15">
        <f t="shared" ref="AK11:AK73" si="8">IF(MAX(AF11:AJ11)=0,"-x-",MAX(AF11:AJ11))</f>
        <v>1.14767249193756</v>
      </c>
      <c r="AL11" s="18">
        <f t="shared" ref="AL11:AL74" si="9">IFERROR(AJ11/AK11,"-x-")</f>
        <v>0.47328671309056958</v>
      </c>
      <c r="AM11" s="15">
        <f t="shared" ref="AM11:AM74" si="10">IFERROR(AVERAGEIFS(AF11:AJ11,AF11:AJ11,"&gt;0",AF11:AJ11,"&lt;30"),"-x-")</f>
        <v>0.86327273694478301</v>
      </c>
      <c r="AN11"/>
      <c r="AO11" s="15"/>
      <c r="AP11" s="15"/>
      <c r="AQ11" s="15"/>
      <c r="AR11" s="15"/>
      <c r="AS11" s="15"/>
      <c r="AT11" s="15" t="str">
        <f t="shared" si="5"/>
        <v>-x-</v>
      </c>
      <c r="AU11" s="15" t="str">
        <f t="shared" si="6"/>
        <v>-x-</v>
      </c>
      <c r="AV11"/>
      <c r="AW11" s="24">
        <v>0.28929851707334803</v>
      </c>
      <c r="AX11" s="24">
        <v>0.43839397798137703</v>
      </c>
      <c r="AY11" s="24">
        <v>0.482515857822364</v>
      </c>
      <c r="AZ11" s="24">
        <v>0.50748148043112495</v>
      </c>
      <c r="BA11" s="24">
        <v>-1.59871743364874E-2</v>
      </c>
      <c r="BB11" s="24">
        <f t="shared" ref="BB11:BB15" si="11">IFERROR(MEDIAN(AW11:BA11),"-x-")</f>
        <v>0.43839397798137703</v>
      </c>
      <c r="BC11" s="24">
        <f t="shared" ref="BC11:BC15" si="12">IFERROR(AVERAGEIFS(AW11:BA11,AW11:BA11,"&gt;0",AW11:BA11,"&lt;50"),"-x-")</f>
        <v>0.4294224583270535</v>
      </c>
    </row>
    <row r="12" spans="1:55" s="9" customFormat="1" x14ac:dyDescent="0.25">
      <c r="A12" s="1"/>
      <c r="B12" s="12" t="s">
        <v>8</v>
      </c>
      <c r="C12" s="12" t="s">
        <v>10</v>
      </c>
      <c r="D12" s="13" t="s">
        <v>9</v>
      </c>
      <c r="E12" s="13" t="s">
        <v>657</v>
      </c>
      <c r="F12" s="30">
        <v>561960</v>
      </c>
      <c r="G12"/>
      <c r="H12" s="15">
        <v>9.1264815231406793</v>
      </c>
      <c r="I12" s="15">
        <v>8.9165366434463103</v>
      </c>
      <c r="J12" s="15">
        <v>10.0137361739471</v>
      </c>
      <c r="K12" s="15">
        <v>4.9594030196167296</v>
      </c>
      <c r="L12" s="15">
        <v>6.5498607391127699</v>
      </c>
      <c r="M12" s="15">
        <f t="shared" si="0"/>
        <v>8.9165366434463103</v>
      </c>
      <c r="N12" s="15">
        <f t="shared" si="7"/>
        <v>7.9132036198527178</v>
      </c>
      <c r="O12"/>
      <c r="P12" s="15"/>
      <c r="Q12" s="15"/>
      <c r="R12" s="15"/>
      <c r="S12" s="15"/>
      <c r="T12" s="15"/>
      <c r="U12" s="15" t="str">
        <f t="shared" si="1"/>
        <v>-x-</v>
      </c>
      <c r="V12" s="15" t="str">
        <f t="shared" si="2"/>
        <v>-x-</v>
      </c>
      <c r="W12"/>
      <c r="X12" s="14"/>
      <c r="Y12" s="14"/>
      <c r="Z12" s="14"/>
      <c r="AA12" s="14"/>
      <c r="AB12" s="14"/>
      <c r="AC12" s="14" t="str">
        <f t="shared" si="3"/>
        <v>-x-</v>
      </c>
      <c r="AD12" s="14" t="str">
        <f t="shared" si="4"/>
        <v>-x-</v>
      </c>
      <c r="AE12"/>
      <c r="AF12" s="15">
        <v>2.5657798193060399</v>
      </c>
      <c r="AG12" s="15">
        <v>2.6407527549963601</v>
      </c>
      <c r="AH12" s="15">
        <v>2.35718022718356</v>
      </c>
      <c r="AI12" s="15">
        <v>1.5046219714640801</v>
      </c>
      <c r="AJ12" s="15">
        <v>1.31643646355769</v>
      </c>
      <c r="AK12" s="15">
        <f t="shared" si="8"/>
        <v>2.6407527549963601</v>
      </c>
      <c r="AL12" s="18">
        <f t="shared" si="9"/>
        <v>0.49850803376687358</v>
      </c>
      <c r="AM12" s="15">
        <f t="shared" si="10"/>
        <v>2.0769542473015461</v>
      </c>
      <c r="AN12"/>
      <c r="AO12" s="15"/>
      <c r="AP12" s="15"/>
      <c r="AQ12" s="15"/>
      <c r="AR12" s="15"/>
      <c r="AS12" s="15"/>
      <c r="AT12" s="15" t="str">
        <f t="shared" si="5"/>
        <v>-x-</v>
      </c>
      <c r="AU12" s="15" t="str">
        <f t="shared" si="6"/>
        <v>-x-</v>
      </c>
      <c r="AV12"/>
      <c r="AW12" s="24">
        <v>0.60541147739149903</v>
      </c>
      <c r="AX12" s="24">
        <v>0.74250590871270095</v>
      </c>
      <c r="AY12" s="24">
        <v>0.66266209277728205</v>
      </c>
      <c r="AZ12" s="24">
        <v>0.90886412630243296</v>
      </c>
      <c r="BA12" s="24">
        <v>0.79366527948604904</v>
      </c>
      <c r="BB12" s="24">
        <f t="shared" si="11"/>
        <v>0.74250590871270095</v>
      </c>
      <c r="BC12" s="24">
        <f t="shared" si="12"/>
        <v>0.74262177693399278</v>
      </c>
    </row>
    <row r="13" spans="1:55" s="9" customFormat="1" x14ac:dyDescent="0.25">
      <c r="A13" s="1"/>
      <c r="B13" s="12" t="s">
        <v>11</v>
      </c>
      <c r="C13" s="12" t="s">
        <v>13</v>
      </c>
      <c r="D13" s="13" t="s">
        <v>12</v>
      </c>
      <c r="E13" s="13" t="s">
        <v>657</v>
      </c>
      <c r="F13" s="30">
        <v>120164.740208</v>
      </c>
      <c r="G13"/>
      <c r="H13" s="15"/>
      <c r="I13" s="15"/>
      <c r="J13" s="15"/>
      <c r="K13" s="15"/>
      <c r="L13" s="15">
        <v>6.3004585797825703</v>
      </c>
      <c r="M13" s="15">
        <f t="shared" si="0"/>
        <v>6.3004585797825703</v>
      </c>
      <c r="N13" s="15">
        <f t="shared" si="7"/>
        <v>6.3004585797825703</v>
      </c>
      <c r="O13"/>
      <c r="P13" s="15"/>
      <c r="Q13" s="15"/>
      <c r="R13" s="15"/>
      <c r="S13" s="15"/>
      <c r="T13" s="15"/>
      <c r="U13" s="15" t="str">
        <f t="shared" si="1"/>
        <v>-x-</v>
      </c>
      <c r="V13" s="15" t="str">
        <f t="shared" si="2"/>
        <v>-x-</v>
      </c>
      <c r="W13"/>
      <c r="X13" s="14"/>
      <c r="Y13" s="14"/>
      <c r="Z13" s="14"/>
      <c r="AA13" s="14"/>
      <c r="AB13" s="14"/>
      <c r="AC13" s="14" t="str">
        <f t="shared" si="3"/>
        <v>-x-</v>
      </c>
      <c r="AD13" s="14" t="str">
        <f t="shared" si="4"/>
        <v>-x-</v>
      </c>
      <c r="AE13"/>
      <c r="AF13" s="15"/>
      <c r="AG13" s="15"/>
      <c r="AH13" s="15"/>
      <c r="AI13" s="15"/>
      <c r="AJ13" s="15">
        <v>1.7799007864141501</v>
      </c>
      <c r="AK13" s="15">
        <f t="shared" si="8"/>
        <v>1.7799007864141501</v>
      </c>
      <c r="AL13" s="18">
        <f t="shared" si="9"/>
        <v>1</v>
      </c>
      <c r="AM13" s="15">
        <f t="shared" si="10"/>
        <v>1.7799007864141501</v>
      </c>
      <c r="AN13"/>
      <c r="AO13" s="15"/>
      <c r="AP13" s="15"/>
      <c r="AQ13" s="15"/>
      <c r="AR13" s="15"/>
      <c r="AS13" s="15"/>
      <c r="AT13" s="15" t="str">
        <f t="shared" si="5"/>
        <v>-x-</v>
      </c>
      <c r="AU13" s="15" t="str">
        <f t="shared" si="6"/>
        <v>-x-</v>
      </c>
      <c r="AV13"/>
      <c r="AW13" s="24"/>
      <c r="AX13" s="24"/>
      <c r="AY13" s="24"/>
      <c r="AZ13" s="24"/>
      <c r="BA13" s="24"/>
      <c r="BB13" s="24" t="str">
        <f t="shared" si="11"/>
        <v>-x-</v>
      </c>
      <c r="BC13" s="24" t="str">
        <f t="shared" si="12"/>
        <v>-x-</v>
      </c>
    </row>
    <row r="14" spans="1:55" s="9" customFormat="1" x14ac:dyDescent="0.25">
      <c r="A14" s="1"/>
      <c r="B14" s="12" t="s">
        <v>14</v>
      </c>
      <c r="C14" s="12" t="s">
        <v>16</v>
      </c>
      <c r="D14" s="13" t="s">
        <v>15</v>
      </c>
      <c r="E14" s="13" t="s">
        <v>657</v>
      </c>
      <c r="F14" s="30">
        <v>885642.28200000001</v>
      </c>
      <c r="G14"/>
      <c r="H14" s="15">
        <v>9.6276136455126107</v>
      </c>
      <c r="I14" s="15">
        <v>11.6115760452376</v>
      </c>
      <c r="J14" s="15">
        <v>13.3570451784908</v>
      </c>
      <c r="K14" s="15">
        <v>7.50989025022864</v>
      </c>
      <c r="L14" s="15">
        <v>11.1503867586871</v>
      </c>
      <c r="M14" s="15">
        <f t="shared" si="0"/>
        <v>11.1503867586871</v>
      </c>
      <c r="N14" s="15">
        <f t="shared" si="7"/>
        <v>10.651302375631349</v>
      </c>
      <c r="O14"/>
      <c r="P14" s="15"/>
      <c r="Q14" s="15"/>
      <c r="R14" s="15"/>
      <c r="S14" s="15"/>
      <c r="T14" s="15"/>
      <c r="U14" s="15" t="str">
        <f t="shared" si="1"/>
        <v>-x-</v>
      </c>
      <c r="V14" s="15" t="str">
        <f t="shared" si="2"/>
        <v>-x-</v>
      </c>
      <c r="W14"/>
      <c r="X14" s="14"/>
      <c r="Y14" s="14"/>
      <c r="Z14" s="14"/>
      <c r="AA14" s="14"/>
      <c r="AB14" s="14"/>
      <c r="AC14" s="14" t="str">
        <f t="shared" si="3"/>
        <v>-x-</v>
      </c>
      <c r="AD14" s="14" t="str">
        <f t="shared" si="4"/>
        <v>-x-</v>
      </c>
      <c r="AE14"/>
      <c r="AF14" s="15">
        <v>0.82140108385192401</v>
      </c>
      <c r="AG14" s="15">
        <v>0.83469395577594696</v>
      </c>
      <c r="AH14" s="15">
        <v>0.76753711052788298</v>
      </c>
      <c r="AI14" s="15">
        <v>0.69975424530639396</v>
      </c>
      <c r="AJ14" s="15">
        <v>0.70978226556235302</v>
      </c>
      <c r="AK14" s="15">
        <f t="shared" si="8"/>
        <v>0.83469395577594696</v>
      </c>
      <c r="AL14" s="18">
        <f t="shared" si="9"/>
        <v>0.85035031181282039</v>
      </c>
      <c r="AM14" s="15">
        <f t="shared" si="10"/>
        <v>0.76663373220490016</v>
      </c>
      <c r="AN14"/>
      <c r="AO14" s="15"/>
      <c r="AP14" s="15"/>
      <c r="AQ14" s="15"/>
      <c r="AR14" s="15"/>
      <c r="AS14" s="15"/>
      <c r="AT14" s="15" t="str">
        <f t="shared" si="5"/>
        <v>-x-</v>
      </c>
      <c r="AU14" s="15" t="str">
        <f t="shared" si="6"/>
        <v>-x-</v>
      </c>
      <c r="AV14"/>
      <c r="AW14" s="24">
        <v>0.11474612954452799</v>
      </c>
      <c r="AX14" s="24">
        <v>8.5001490295439894E-2</v>
      </c>
      <c r="AY14" s="24">
        <v>0.15762950323119199</v>
      </c>
      <c r="AZ14" s="24">
        <v>3.3355703663289701E-2</v>
      </c>
      <c r="BA14" s="24">
        <v>2.6930933440439699E-2</v>
      </c>
      <c r="BB14" s="24">
        <f t="shared" si="11"/>
        <v>8.5001490295439894E-2</v>
      </c>
      <c r="BC14" s="24">
        <f t="shared" si="12"/>
        <v>8.3532752034977856E-2</v>
      </c>
    </row>
    <row r="15" spans="1:55" s="9" customFormat="1" x14ac:dyDescent="0.25">
      <c r="A15" s="1"/>
      <c r="B15" s="12" t="s">
        <v>17</v>
      </c>
      <c r="C15" s="12" t="s">
        <v>19</v>
      </c>
      <c r="D15" s="13" t="s">
        <v>18</v>
      </c>
      <c r="E15" s="13" t="s">
        <v>658</v>
      </c>
      <c r="F15" s="30">
        <v>1053651.998499</v>
      </c>
      <c r="G15"/>
      <c r="H15" s="15">
        <v>11.537321760828499</v>
      </c>
      <c r="I15" s="15">
        <v>15.073540227575</v>
      </c>
      <c r="J15" s="15">
        <v>8.1161490751837793</v>
      </c>
      <c r="K15" s="15">
        <v>15.8815406164795</v>
      </c>
      <c r="L15" s="15">
        <v>9.7979013089643594</v>
      </c>
      <c r="M15" s="15">
        <f t="shared" si="0"/>
        <v>11.537321760828499</v>
      </c>
      <c r="N15" s="15">
        <f t="shared" si="7"/>
        <v>12.081290597806227</v>
      </c>
      <c r="O15"/>
      <c r="P15" s="15">
        <v>8.4811344366753492</v>
      </c>
      <c r="Q15" s="15">
        <v>8.6559117680881208</v>
      </c>
      <c r="R15" s="15">
        <v>5.1619003166342701</v>
      </c>
      <c r="S15" s="15">
        <v>7.5515225049530299</v>
      </c>
      <c r="T15" s="15">
        <v>7.9051478129767903</v>
      </c>
      <c r="U15" s="15">
        <f t="shared" si="1"/>
        <v>7.9051478129767903</v>
      </c>
      <c r="V15" s="15">
        <f t="shared" si="2"/>
        <v>7.5511233678655127</v>
      </c>
      <c r="W15"/>
      <c r="X15" s="14">
        <v>0.56447133934299898</v>
      </c>
      <c r="Y15" s="14">
        <v>0.57956166158604905</v>
      </c>
      <c r="Z15" s="14">
        <v>0.60612398070399698</v>
      </c>
      <c r="AA15" s="14">
        <v>0.69677600989583899</v>
      </c>
      <c r="AB15" s="14">
        <v>0.78018762596417202</v>
      </c>
      <c r="AC15" s="14">
        <f t="shared" si="3"/>
        <v>0.60612398070399698</v>
      </c>
      <c r="AD15" s="14">
        <f t="shared" si="4"/>
        <v>0.64542412349861122</v>
      </c>
      <c r="AE15"/>
      <c r="AF15" s="15">
        <v>1.2409064112907799</v>
      </c>
      <c r="AG15" s="15">
        <v>1.0722591942903801</v>
      </c>
      <c r="AH15" s="15">
        <v>0.88721694400010198</v>
      </c>
      <c r="AI15" s="15">
        <v>0.75162089502464402</v>
      </c>
      <c r="AJ15" s="15">
        <v>0.51741128626781596</v>
      </c>
      <c r="AK15" s="15">
        <f t="shared" si="8"/>
        <v>1.2409064112907799</v>
      </c>
      <c r="AL15" s="18">
        <f t="shared" si="9"/>
        <v>0.41696237650155205</v>
      </c>
      <c r="AM15" s="15">
        <f t="shared" si="10"/>
        <v>0.8938829461747444</v>
      </c>
      <c r="AN15"/>
      <c r="AO15" s="15">
        <v>1.3170676602549101</v>
      </c>
      <c r="AP15" s="15">
        <v>1.1414375475051199</v>
      </c>
      <c r="AQ15" s="15">
        <v>0.87982463962998703</v>
      </c>
      <c r="AR15" s="15">
        <v>0.76245154988464503</v>
      </c>
      <c r="AS15" s="15">
        <v>0.57781522474670099</v>
      </c>
      <c r="AT15" s="15">
        <f t="shared" si="5"/>
        <v>0.87982463962998703</v>
      </c>
      <c r="AU15" s="15">
        <f t="shared" si="6"/>
        <v>0.93571932440427263</v>
      </c>
      <c r="AV15"/>
      <c r="AW15" s="24">
        <v>0.52372962620393104</v>
      </c>
      <c r="AX15" s="24">
        <v>0.67286942898681401</v>
      </c>
      <c r="AY15" s="24">
        <v>0.798905431081948</v>
      </c>
      <c r="AZ15" s="24">
        <v>0.66714941972622899</v>
      </c>
      <c r="BA15" s="24">
        <v>0.93080791421834896</v>
      </c>
      <c r="BB15" s="24">
        <f t="shared" si="11"/>
        <v>0.67286942898681401</v>
      </c>
      <c r="BC15" s="24">
        <f t="shared" si="12"/>
        <v>0.71869236404345427</v>
      </c>
    </row>
    <row r="16" spans="1:55" s="9" customFormat="1" x14ac:dyDescent="0.25">
      <c r="A16" s="1"/>
      <c r="B16" s="12" t="s">
        <v>20</v>
      </c>
      <c r="C16" s="12" t="s">
        <v>22</v>
      </c>
      <c r="D16" s="13" t="s">
        <v>21</v>
      </c>
      <c r="E16" s="13" t="s">
        <v>659</v>
      </c>
      <c r="F16" s="30">
        <v>155259.906185</v>
      </c>
      <c r="G16"/>
      <c r="H16" s="15">
        <v>12.109816531869001</v>
      </c>
      <c r="I16" s="15">
        <v>14.4571641821094</v>
      </c>
      <c r="J16" s="15">
        <v>14.2990395614761</v>
      </c>
      <c r="K16" s="15">
        <v>10.814268212096099</v>
      </c>
      <c r="L16" s="15">
        <v>10.266783284299899</v>
      </c>
      <c r="M16" s="15">
        <f t="shared" si="0"/>
        <v>12.109816531869001</v>
      </c>
      <c r="N16" s="15">
        <f t="shared" si="7"/>
        <v>12.3894143543701</v>
      </c>
      <c r="O16"/>
      <c r="P16" s="15">
        <v>9.8251343952433707</v>
      </c>
      <c r="Q16" s="15">
        <v>8.3920812268042901</v>
      </c>
      <c r="R16" s="15">
        <v>6.9208545934816401</v>
      </c>
      <c r="S16" s="15">
        <v>7.1828534353626301</v>
      </c>
      <c r="T16" s="15">
        <v>7.3521557000494804</v>
      </c>
      <c r="U16" s="15">
        <f t="shared" si="1"/>
        <v>7.3521557000494804</v>
      </c>
      <c r="V16" s="15">
        <f t="shared" si="2"/>
        <v>7.9346158701882814</v>
      </c>
      <c r="W16"/>
      <c r="X16" s="14">
        <v>0.54776113273692295</v>
      </c>
      <c r="Y16" s="14">
        <v>0.40797152338142001</v>
      </c>
      <c r="Z16" s="14">
        <v>0.48421880888228802</v>
      </c>
      <c r="AA16" s="14">
        <v>0.503087475803914</v>
      </c>
      <c r="AB16" s="14">
        <v>0.52756192308792405</v>
      </c>
      <c r="AC16" s="14">
        <f t="shared" si="3"/>
        <v>0.503087475803914</v>
      </c>
      <c r="AD16" s="14">
        <f t="shared" si="4"/>
        <v>0.49412017277849374</v>
      </c>
      <c r="AE16"/>
      <c r="AF16" s="15">
        <v>0.83702938570422702</v>
      </c>
      <c r="AG16" s="15">
        <v>1.42970630384298</v>
      </c>
      <c r="AH16" s="15">
        <v>1.14430465191799</v>
      </c>
      <c r="AI16" s="15">
        <v>1.14370227661311</v>
      </c>
      <c r="AJ16" s="15">
        <v>1.02628856867341</v>
      </c>
      <c r="AK16" s="15">
        <f t="shared" si="8"/>
        <v>1.42970630384298</v>
      </c>
      <c r="AL16" s="18">
        <f t="shared" si="9"/>
        <v>0.71783174342506351</v>
      </c>
      <c r="AM16" s="15">
        <f t="shared" si="10"/>
        <v>1.1162062373503434</v>
      </c>
      <c r="AN16"/>
      <c r="AO16" s="15">
        <v>0.46845200532834502</v>
      </c>
      <c r="AP16" s="15">
        <v>0.58508126338074395</v>
      </c>
      <c r="AQ16" s="15">
        <v>0.42759999244299302</v>
      </c>
      <c r="AR16" s="15">
        <v>0.40012304019137401</v>
      </c>
      <c r="AS16" s="15">
        <v>0.40168126797107101</v>
      </c>
      <c r="AT16" s="15">
        <f t="shared" si="5"/>
        <v>0.42759999244299302</v>
      </c>
      <c r="AU16" s="15">
        <f t="shared" si="6"/>
        <v>0.45658751386290541</v>
      </c>
      <c r="AV16"/>
      <c r="AW16" s="24"/>
      <c r="AX16" s="24"/>
      <c r="AY16" s="24"/>
      <c r="AZ16" s="24"/>
      <c r="BA16" s="24"/>
      <c r="BB16" s="24" t="str">
        <f t="shared" ref="BB16:BB79" si="13">IFERROR(MEDIAN(AW16:BA16),"-x-")</f>
        <v>-x-</v>
      </c>
      <c r="BC16" s="24" t="str">
        <f t="shared" ref="BC16:BC79" si="14">IFERROR(AVERAGEIFS(AW16:BA16,AW16:BA16,"&gt;0",AW16:BA16,"&lt;50"),"-x-")</f>
        <v>-x-</v>
      </c>
    </row>
    <row r="17" spans="1:55" s="9" customFormat="1" x14ac:dyDescent="0.25">
      <c r="A17" s="1"/>
      <c r="B17" s="12" t="s">
        <v>23</v>
      </c>
      <c r="C17" s="12" t="s">
        <v>25</v>
      </c>
      <c r="D17" s="13" t="s">
        <v>24</v>
      </c>
      <c r="E17" s="13" t="s">
        <v>660</v>
      </c>
      <c r="F17" s="30"/>
      <c r="G17"/>
      <c r="H17" s="15"/>
      <c r="I17" s="15"/>
      <c r="J17" s="15"/>
      <c r="K17" s="15"/>
      <c r="L17" s="15"/>
      <c r="M17" s="15" t="str">
        <f t="shared" si="0"/>
        <v>-x-</v>
      </c>
      <c r="N17" s="15" t="str">
        <f t="shared" si="7"/>
        <v>-x-</v>
      </c>
      <c r="O17"/>
      <c r="P17" s="15"/>
      <c r="Q17" s="15"/>
      <c r="R17" s="15"/>
      <c r="S17" s="15"/>
      <c r="T17" s="15"/>
      <c r="U17" s="15" t="str">
        <f t="shared" si="1"/>
        <v>-x-</v>
      </c>
      <c r="V17" s="15" t="str">
        <f t="shared" si="2"/>
        <v>-x-</v>
      </c>
      <c r="W17"/>
      <c r="X17" s="14"/>
      <c r="Y17" s="14"/>
      <c r="Z17" s="14"/>
      <c r="AA17" s="14"/>
      <c r="AB17" s="14"/>
      <c r="AC17" s="14" t="str">
        <f t="shared" si="3"/>
        <v>-x-</v>
      </c>
      <c r="AD17" s="14" t="str">
        <f t="shared" si="4"/>
        <v>-x-</v>
      </c>
      <c r="AE17"/>
      <c r="AF17" s="15"/>
      <c r="AG17" s="15"/>
      <c r="AH17" s="15"/>
      <c r="AI17" s="15"/>
      <c r="AJ17" s="15"/>
      <c r="AK17" s="15" t="str">
        <f t="shared" si="8"/>
        <v>-x-</v>
      </c>
      <c r="AL17" s="18" t="str">
        <f t="shared" si="9"/>
        <v>-x-</v>
      </c>
      <c r="AM17" s="15" t="str">
        <f t="shared" si="10"/>
        <v>-x-</v>
      </c>
      <c r="AN17"/>
      <c r="AO17" s="15"/>
      <c r="AP17" s="15"/>
      <c r="AQ17" s="15"/>
      <c r="AR17" s="15"/>
      <c r="AS17" s="15"/>
      <c r="AT17" s="15" t="str">
        <f t="shared" si="5"/>
        <v>-x-</v>
      </c>
      <c r="AU17" s="15" t="str">
        <f t="shared" si="6"/>
        <v>-x-</v>
      </c>
      <c r="AV17"/>
      <c r="AW17" s="24"/>
      <c r="AX17" s="24"/>
      <c r="AY17" s="24"/>
      <c r="AZ17" s="24"/>
      <c r="BA17" s="24"/>
      <c r="BB17" s="24" t="str">
        <f t="shared" si="13"/>
        <v>-x-</v>
      </c>
      <c r="BC17" s="24" t="str">
        <f t="shared" si="14"/>
        <v>-x-</v>
      </c>
    </row>
    <row r="18" spans="1:55" s="9" customFormat="1" x14ac:dyDescent="0.25">
      <c r="A18" s="1"/>
      <c r="B18" s="12" t="s">
        <v>26</v>
      </c>
      <c r="C18" s="12" t="s">
        <v>28</v>
      </c>
      <c r="D18" s="13" t="s">
        <v>27</v>
      </c>
      <c r="E18" s="13" t="s">
        <v>658</v>
      </c>
      <c r="F18" s="30">
        <v>1653344.3862340001</v>
      </c>
      <c r="G18"/>
      <c r="H18" s="15">
        <v>14.171391546406101</v>
      </c>
      <c r="I18" s="15">
        <v>17.8546154339565</v>
      </c>
      <c r="J18" s="15">
        <v>17.167361272935501</v>
      </c>
      <c r="K18" s="15">
        <v>13.771614306620901</v>
      </c>
      <c r="L18" s="15">
        <v>12.402484761943899</v>
      </c>
      <c r="M18" s="15">
        <f t="shared" si="0"/>
        <v>14.171391546406101</v>
      </c>
      <c r="N18" s="15">
        <f t="shared" si="7"/>
        <v>15.07349346437258</v>
      </c>
      <c r="O18"/>
      <c r="P18" s="15">
        <v>9.7133054629812197</v>
      </c>
      <c r="Q18" s="15">
        <v>11.2569774370058</v>
      </c>
      <c r="R18" s="15">
        <v>10.657554228979301</v>
      </c>
      <c r="S18" s="15">
        <v>9.4381871205841907</v>
      </c>
      <c r="T18" s="15">
        <v>8.7372677240782703</v>
      </c>
      <c r="U18" s="15">
        <f t="shared" si="1"/>
        <v>9.7133054629812197</v>
      </c>
      <c r="V18" s="15">
        <f t="shared" si="2"/>
        <v>9.9606583947257565</v>
      </c>
      <c r="W18"/>
      <c r="X18" s="14">
        <v>0.28525646979949698</v>
      </c>
      <c r="Y18" s="14">
        <v>0.25783027675526698</v>
      </c>
      <c r="Z18" s="14">
        <v>0.28836579850903898</v>
      </c>
      <c r="AA18" s="14">
        <v>0.34820498841756498</v>
      </c>
      <c r="AB18" s="14">
        <v>0.40823127408395499</v>
      </c>
      <c r="AC18" s="14">
        <f t="shared" si="3"/>
        <v>0.28836579850903898</v>
      </c>
      <c r="AD18" s="14">
        <f t="shared" si="4"/>
        <v>0.3175777615130646</v>
      </c>
      <c r="AE18"/>
      <c r="AF18" s="15">
        <v>3.3648861631554601</v>
      </c>
      <c r="AG18" s="15">
        <v>3.8791581406985598</v>
      </c>
      <c r="AH18" s="15">
        <v>3.6574629439091999</v>
      </c>
      <c r="AI18" s="15">
        <v>3.0288459738803799</v>
      </c>
      <c r="AJ18" s="15">
        <v>2.3940940289867298</v>
      </c>
      <c r="AK18" s="15">
        <f t="shared" si="8"/>
        <v>3.8791581406985598</v>
      </c>
      <c r="AL18" s="18">
        <f t="shared" si="9"/>
        <v>0.61716845309008228</v>
      </c>
      <c r="AM18" s="15">
        <f t="shared" si="10"/>
        <v>3.2648894501260655</v>
      </c>
      <c r="AN18"/>
      <c r="AO18" s="15">
        <v>4.3371012107381803</v>
      </c>
      <c r="AP18" s="15">
        <v>4.8923805457452501</v>
      </c>
      <c r="AQ18" s="15">
        <v>4.4036779254602196</v>
      </c>
      <c r="AR18" s="15">
        <v>3.5836381510453101</v>
      </c>
      <c r="AS18" s="15">
        <v>3.0341058164012802</v>
      </c>
      <c r="AT18" s="15">
        <f t="shared" si="5"/>
        <v>4.3371012107381803</v>
      </c>
      <c r="AU18" s="15">
        <f t="shared" si="6"/>
        <v>4.0501807298780479</v>
      </c>
      <c r="AV18"/>
      <c r="AW18" s="24">
        <v>0.107393583496446</v>
      </c>
      <c r="AX18" s="24">
        <v>0.41073342849494998</v>
      </c>
      <c r="AY18" s="24">
        <v>0.52227343696722495</v>
      </c>
      <c r="AZ18" s="24">
        <v>0.68438457271986397</v>
      </c>
      <c r="BA18" s="24">
        <v>0.82199455430509305</v>
      </c>
      <c r="BB18" s="24">
        <f t="shared" si="13"/>
        <v>0.52227343696722495</v>
      </c>
      <c r="BC18" s="24">
        <f t="shared" si="14"/>
        <v>0.50935591519671564</v>
      </c>
    </row>
    <row r="19" spans="1:55" s="9" customFormat="1" x14ac:dyDescent="0.25">
      <c r="A19" s="1"/>
      <c r="B19" s="12" t="s">
        <v>30</v>
      </c>
      <c r="C19" s="12" t="s">
        <v>31</v>
      </c>
      <c r="D19" s="13" t="s">
        <v>27</v>
      </c>
      <c r="E19" s="13" t="s">
        <v>658</v>
      </c>
      <c r="F19" s="30">
        <v>1653344.3862340001</v>
      </c>
      <c r="G19"/>
      <c r="H19" s="15"/>
      <c r="I19" s="15"/>
      <c r="J19" s="15"/>
      <c r="K19" s="15"/>
      <c r="L19" s="15"/>
      <c r="M19" s="15" t="str">
        <f t="shared" si="0"/>
        <v>-x-</v>
      </c>
      <c r="N19" s="15" t="str">
        <f t="shared" si="7"/>
        <v>-x-</v>
      </c>
      <c r="O19"/>
      <c r="P19" s="15">
        <v>9.7133054629812197</v>
      </c>
      <c r="Q19" s="15">
        <v>11.2569774370058</v>
      </c>
      <c r="R19" s="15">
        <v>10.657554228979301</v>
      </c>
      <c r="S19" s="15">
        <v>9.4381871205841907</v>
      </c>
      <c r="T19" s="15">
        <v>8.7372677240782703</v>
      </c>
      <c r="U19" s="15">
        <f t="shared" si="1"/>
        <v>9.7133054629812197</v>
      </c>
      <c r="V19" s="15">
        <f t="shared" si="2"/>
        <v>9.9606583947257565</v>
      </c>
      <c r="W19"/>
      <c r="X19" s="14">
        <v>0.28525646979949698</v>
      </c>
      <c r="Y19" s="14">
        <v>0.25783027675526698</v>
      </c>
      <c r="Z19" s="14">
        <v>0.28836579850903898</v>
      </c>
      <c r="AA19" s="14">
        <v>0.34820498841756498</v>
      </c>
      <c r="AB19" s="14">
        <v>0.40823127408395499</v>
      </c>
      <c r="AC19" s="14">
        <f t="shared" si="3"/>
        <v>0.28836579850903898</v>
      </c>
      <c r="AD19" s="14">
        <f t="shared" si="4"/>
        <v>0.3175777615130646</v>
      </c>
      <c r="AE19"/>
      <c r="AF19" s="15"/>
      <c r="AG19" s="15"/>
      <c r="AH19" s="15"/>
      <c r="AI19" s="15"/>
      <c r="AJ19" s="15"/>
      <c r="AK19" s="15" t="str">
        <f t="shared" si="8"/>
        <v>-x-</v>
      </c>
      <c r="AL19" s="18" t="str">
        <f t="shared" si="9"/>
        <v>-x-</v>
      </c>
      <c r="AM19" s="15" t="str">
        <f t="shared" si="10"/>
        <v>-x-</v>
      </c>
      <c r="AN19"/>
      <c r="AO19" s="15"/>
      <c r="AP19" s="15"/>
      <c r="AQ19" s="15"/>
      <c r="AR19" s="15"/>
      <c r="AS19" s="15"/>
      <c r="AT19" s="15" t="str">
        <f t="shared" si="5"/>
        <v>-x-</v>
      </c>
      <c r="AU19" s="15" t="str">
        <f t="shared" si="6"/>
        <v>-x-</v>
      </c>
      <c r="AV19"/>
      <c r="AW19" s="24"/>
      <c r="AX19" s="24"/>
      <c r="AY19" s="24"/>
      <c r="AZ19" s="24"/>
      <c r="BA19" s="24"/>
      <c r="BB19" s="24" t="str">
        <f t="shared" si="13"/>
        <v>-x-</v>
      </c>
      <c r="BC19" s="24" t="str">
        <f t="shared" si="14"/>
        <v>-x-</v>
      </c>
    </row>
    <row r="20" spans="1:55" s="9" customFormat="1" x14ac:dyDescent="0.25">
      <c r="A20" s="1"/>
      <c r="B20" s="12" t="s">
        <v>33</v>
      </c>
      <c r="C20" s="12" t="s">
        <v>35</v>
      </c>
      <c r="D20" s="13" t="s">
        <v>34</v>
      </c>
      <c r="E20" s="13" t="s">
        <v>657</v>
      </c>
      <c r="F20" s="30">
        <v>720703.16524</v>
      </c>
      <c r="G20"/>
      <c r="H20" s="15">
        <v>47.569492239737897</v>
      </c>
      <c r="I20" s="15">
        <v>46.768082415859702</v>
      </c>
      <c r="J20" s="15">
        <v>-45.115293195762199</v>
      </c>
      <c r="K20" s="15">
        <v>9.4522352904023101</v>
      </c>
      <c r="L20" s="15">
        <v>11.4514161343395</v>
      </c>
      <c r="M20" s="15">
        <f t="shared" si="0"/>
        <v>11.4514161343395</v>
      </c>
      <c r="N20" s="15">
        <f t="shared" si="7"/>
        <v>28.81030652008485</v>
      </c>
      <c r="O20"/>
      <c r="P20" s="15">
        <v>7.2767334770760499</v>
      </c>
      <c r="Q20" s="15">
        <v>6.9982673501072004</v>
      </c>
      <c r="R20" s="15">
        <v>7.4412673218394003</v>
      </c>
      <c r="S20" s="15">
        <v>3.8313337627878399</v>
      </c>
      <c r="T20" s="15">
        <v>4.0165308626601499</v>
      </c>
      <c r="U20" s="15">
        <f t="shared" si="1"/>
        <v>6.9982673501072004</v>
      </c>
      <c r="V20" s="15">
        <f t="shared" si="2"/>
        <v>5.9128265548941279</v>
      </c>
      <c r="W20"/>
      <c r="X20" s="14">
        <v>0.647477056767093</v>
      </c>
      <c r="Y20" s="14">
        <v>0.64428632484749004</v>
      </c>
      <c r="Z20" s="14">
        <v>0.71649716655025297</v>
      </c>
      <c r="AA20" s="14">
        <v>0.72974047859897795</v>
      </c>
      <c r="AB20" s="14">
        <v>0.75394885282963497</v>
      </c>
      <c r="AC20" s="14">
        <f t="shared" si="3"/>
        <v>0.71649716655025297</v>
      </c>
      <c r="AD20" s="14">
        <f t="shared" si="4"/>
        <v>0.69838997591868979</v>
      </c>
      <c r="AE20"/>
      <c r="AF20" s="15">
        <v>1.06014216353651</v>
      </c>
      <c r="AG20" s="15">
        <v>1.11180878310006</v>
      </c>
      <c r="AH20" s="15">
        <v>0.82024378745973103</v>
      </c>
      <c r="AI20" s="15">
        <v>0.73643487526260298</v>
      </c>
      <c r="AJ20" s="15">
        <v>0.64349948504877796</v>
      </c>
      <c r="AK20" s="15">
        <f t="shared" si="8"/>
        <v>1.11180878310006</v>
      </c>
      <c r="AL20" s="18">
        <f t="shared" si="9"/>
        <v>0.57878611397052127</v>
      </c>
      <c r="AM20" s="15">
        <f t="shared" si="10"/>
        <v>0.87442581888153637</v>
      </c>
      <c r="AN20"/>
      <c r="AO20" s="15">
        <v>0.42499703441580999</v>
      </c>
      <c r="AP20" s="15">
        <v>0.48218208153002701</v>
      </c>
      <c r="AQ20" s="15">
        <v>0.38989013339869399</v>
      </c>
      <c r="AR20" s="15">
        <v>0.38697706363836898</v>
      </c>
      <c r="AS20" s="15">
        <v>0.35666350877909297</v>
      </c>
      <c r="AT20" s="15">
        <f t="shared" si="5"/>
        <v>0.38989013339869399</v>
      </c>
      <c r="AU20" s="15">
        <f t="shared" si="6"/>
        <v>0.40814196435239858</v>
      </c>
      <c r="AV20"/>
      <c r="AW20" s="24">
        <v>0.58194522194025899</v>
      </c>
      <c r="AX20" s="24">
        <v>0.84634062744771699</v>
      </c>
      <c r="AY20" s="24">
        <v>0.97786654908577497</v>
      </c>
      <c r="AZ20" s="24">
        <v>1.0002298377057699</v>
      </c>
      <c r="BA20" s="24">
        <v>1.0141727028912999</v>
      </c>
      <c r="BB20" s="24">
        <f t="shared" si="13"/>
        <v>0.97786654908577497</v>
      </c>
      <c r="BC20" s="24">
        <f t="shared" si="14"/>
        <v>0.8841109878141642</v>
      </c>
    </row>
    <row r="21" spans="1:55" s="9" customFormat="1" x14ac:dyDescent="0.25">
      <c r="A21" s="1"/>
      <c r="B21" s="12" t="s">
        <v>36</v>
      </c>
      <c r="C21" s="12" t="s">
        <v>38</v>
      </c>
      <c r="D21" s="13" t="s">
        <v>37</v>
      </c>
      <c r="E21" s="13" t="s">
        <v>661</v>
      </c>
      <c r="F21" s="30"/>
      <c r="G21"/>
      <c r="H21" s="15"/>
      <c r="I21" s="15"/>
      <c r="J21" s="15"/>
      <c r="K21" s="15"/>
      <c r="L21" s="15"/>
      <c r="M21" s="15" t="str">
        <f t="shared" si="0"/>
        <v>-x-</v>
      </c>
      <c r="N21" s="15" t="str">
        <f t="shared" si="7"/>
        <v>-x-</v>
      </c>
      <c r="O21"/>
      <c r="P21" s="15"/>
      <c r="Q21" s="15"/>
      <c r="R21" s="15"/>
      <c r="S21" s="15"/>
      <c r="T21" s="15"/>
      <c r="U21" s="15" t="str">
        <f t="shared" si="1"/>
        <v>-x-</v>
      </c>
      <c r="V21" s="15" t="str">
        <f t="shared" si="2"/>
        <v>-x-</v>
      </c>
      <c r="W21"/>
      <c r="X21" s="14"/>
      <c r="Y21" s="14"/>
      <c r="Z21" s="14"/>
      <c r="AA21" s="14"/>
      <c r="AB21" s="14"/>
      <c r="AC21" s="14" t="str">
        <f t="shared" si="3"/>
        <v>-x-</v>
      </c>
      <c r="AD21" s="14" t="str">
        <f t="shared" si="4"/>
        <v>-x-</v>
      </c>
      <c r="AE21"/>
      <c r="AF21" s="15"/>
      <c r="AG21" s="15"/>
      <c r="AH21" s="15"/>
      <c r="AI21" s="15"/>
      <c r="AJ21" s="15"/>
      <c r="AK21" s="15" t="str">
        <f t="shared" si="8"/>
        <v>-x-</v>
      </c>
      <c r="AL21" s="18" t="str">
        <f t="shared" si="9"/>
        <v>-x-</v>
      </c>
      <c r="AM21" s="15" t="str">
        <f t="shared" si="10"/>
        <v>-x-</v>
      </c>
      <c r="AN21"/>
      <c r="AO21" s="15"/>
      <c r="AP21" s="15"/>
      <c r="AQ21" s="15"/>
      <c r="AR21" s="15"/>
      <c r="AS21" s="15"/>
      <c r="AT21" s="15" t="str">
        <f t="shared" si="5"/>
        <v>-x-</v>
      </c>
      <c r="AU21" s="15" t="str">
        <f t="shared" si="6"/>
        <v>-x-</v>
      </c>
      <c r="AV21"/>
      <c r="AW21" s="24"/>
      <c r="AX21" s="24"/>
      <c r="AY21" s="24"/>
      <c r="AZ21" s="24"/>
      <c r="BA21" s="24"/>
      <c r="BB21" s="24" t="str">
        <f t="shared" si="13"/>
        <v>-x-</v>
      </c>
      <c r="BC21" s="24" t="str">
        <f t="shared" si="14"/>
        <v>-x-</v>
      </c>
    </row>
    <row r="22" spans="1:55" s="9" customFormat="1" x14ac:dyDescent="0.25">
      <c r="A22" s="1"/>
      <c r="B22" s="12" t="s">
        <v>39</v>
      </c>
      <c r="C22" s="12" t="s">
        <v>41</v>
      </c>
      <c r="D22" s="13" t="s">
        <v>40</v>
      </c>
      <c r="E22" s="13" t="s">
        <v>657</v>
      </c>
      <c r="F22" s="30">
        <v>2773354.2495439998</v>
      </c>
      <c r="G22"/>
      <c r="H22" s="15">
        <v>14.066013255913299</v>
      </c>
      <c r="I22" s="15">
        <v>20.240144507319201</v>
      </c>
      <c r="J22" s="15">
        <v>8.8987522034876694</v>
      </c>
      <c r="K22" s="15">
        <v>35.133570820151398</v>
      </c>
      <c r="L22" s="15">
        <v>1286.3690028507301</v>
      </c>
      <c r="M22" s="15">
        <f t="shared" si="0"/>
        <v>20.240144507319201</v>
      </c>
      <c r="N22" s="15">
        <f t="shared" si="7"/>
        <v>19.584620196717893</v>
      </c>
      <c r="O22"/>
      <c r="P22" s="15">
        <v>9.2202008561143902</v>
      </c>
      <c r="Q22" s="15">
        <v>10.8206760048633</v>
      </c>
      <c r="R22" s="15">
        <v>6.4854177146990004</v>
      </c>
      <c r="S22" s="15">
        <v>9.4315934766054905</v>
      </c>
      <c r="T22" s="15">
        <v>10.1989649188763</v>
      </c>
      <c r="U22" s="15">
        <f t="shared" si="1"/>
        <v>9.4315934766054905</v>
      </c>
      <c r="V22" s="15">
        <f t="shared" si="2"/>
        <v>9.231370594231695</v>
      </c>
      <c r="W22"/>
      <c r="X22" s="14">
        <v>0.59981521065754395</v>
      </c>
      <c r="Y22" s="14">
        <v>0.45686995656636997</v>
      </c>
      <c r="Z22" s="14">
        <v>0.56124249781598301</v>
      </c>
      <c r="AA22" s="14">
        <v>0.67924984642653696</v>
      </c>
      <c r="AB22" s="14">
        <v>0.73055131862289302</v>
      </c>
      <c r="AC22" s="14">
        <f t="shared" si="3"/>
        <v>0.59981521065754395</v>
      </c>
      <c r="AD22" s="14">
        <f t="shared" si="4"/>
        <v>0.60554576601786536</v>
      </c>
      <c r="AE22"/>
      <c r="AF22" s="15">
        <v>0.72804256949984802</v>
      </c>
      <c r="AG22" s="15">
        <v>1.2185944913690001</v>
      </c>
      <c r="AH22" s="15">
        <v>0.88153211339613302</v>
      </c>
      <c r="AI22" s="15">
        <v>0.66574720900825901</v>
      </c>
      <c r="AJ22" s="15">
        <v>0.52288327340102103</v>
      </c>
      <c r="AK22" s="15">
        <f t="shared" si="8"/>
        <v>1.2185944913690001</v>
      </c>
      <c r="AL22" s="18">
        <f t="shared" si="9"/>
        <v>0.42908717961920262</v>
      </c>
      <c r="AM22" s="15">
        <f t="shared" si="10"/>
        <v>0.80335993133485228</v>
      </c>
      <c r="AN22"/>
      <c r="AO22" s="15">
        <v>0.27440049499000502</v>
      </c>
      <c r="AP22" s="15">
        <v>0.39683116316200501</v>
      </c>
      <c r="AQ22" s="15">
        <v>0.24928685508234599</v>
      </c>
      <c r="AR22" s="15">
        <v>0.18800642872975001</v>
      </c>
      <c r="AS22" s="15">
        <v>0.15240638279647101</v>
      </c>
      <c r="AT22" s="15">
        <f t="shared" si="5"/>
        <v>0.24928685508234599</v>
      </c>
      <c r="AU22" s="15">
        <f t="shared" si="6"/>
        <v>0.25218626495211544</v>
      </c>
      <c r="AV22"/>
      <c r="AW22" s="24">
        <v>0.90643173348416906</v>
      </c>
      <c r="AX22" s="24">
        <v>1.0463708911265699</v>
      </c>
      <c r="AY22" s="24">
        <v>1.0676704396246399</v>
      </c>
      <c r="AZ22" s="24">
        <v>1.1253182298878499</v>
      </c>
      <c r="BA22" s="24">
        <v>0.85884974588771001</v>
      </c>
      <c r="BB22" s="24">
        <f t="shared" si="13"/>
        <v>1.0463708911265699</v>
      </c>
      <c r="BC22" s="24">
        <f t="shared" si="14"/>
        <v>1.0009282080021877</v>
      </c>
    </row>
    <row r="23" spans="1:55" s="9" customFormat="1" x14ac:dyDescent="0.25">
      <c r="A23" s="1"/>
      <c r="B23" s="12" t="s">
        <v>42</v>
      </c>
      <c r="C23" s="12" t="s">
        <v>44</v>
      </c>
      <c r="D23" s="13" t="s">
        <v>43</v>
      </c>
      <c r="E23" s="13" t="s">
        <v>660</v>
      </c>
      <c r="F23" s="30">
        <v>660316.97914700001</v>
      </c>
      <c r="G23"/>
      <c r="H23" s="15">
        <v>5.2318086202576497</v>
      </c>
      <c r="I23" s="15">
        <v>7.7128915840730796</v>
      </c>
      <c r="J23" s="15">
        <v>18.838542160956401</v>
      </c>
      <c r="K23" s="15"/>
      <c r="L23" s="15"/>
      <c r="M23" s="15">
        <f t="shared" si="0"/>
        <v>7.7128915840730796</v>
      </c>
      <c r="N23" s="15">
        <f t="shared" si="7"/>
        <v>10.594414121762377</v>
      </c>
      <c r="O23"/>
      <c r="P23" s="15">
        <v>5.37091636878176</v>
      </c>
      <c r="Q23" s="15">
        <v>5.4426386232080404</v>
      </c>
      <c r="R23" s="15">
        <v>11.7812866316672</v>
      </c>
      <c r="S23" s="15"/>
      <c r="T23" s="15">
        <v>12.166761113127</v>
      </c>
      <c r="U23" s="15">
        <f t="shared" si="1"/>
        <v>8.6119626274376202</v>
      </c>
      <c r="V23" s="15">
        <f t="shared" si="2"/>
        <v>8.6904006841959998</v>
      </c>
      <c r="W23"/>
      <c r="X23" s="14">
        <v>0.38899057077011101</v>
      </c>
      <c r="Y23" s="14">
        <v>0.158339374728239</v>
      </c>
      <c r="Z23" s="14">
        <v>0.134575298640848</v>
      </c>
      <c r="AA23" s="14"/>
      <c r="AB23" s="14">
        <v>0.144135867915611</v>
      </c>
      <c r="AC23" s="14">
        <f t="shared" si="3"/>
        <v>0.151237621321925</v>
      </c>
      <c r="AD23" s="14">
        <f t="shared" si="4"/>
        <v>0.20651027801370225</v>
      </c>
      <c r="AE23"/>
      <c r="AF23" s="15">
        <v>1.67279899425375</v>
      </c>
      <c r="AG23" s="15">
        <v>2.3797337148862399</v>
      </c>
      <c r="AH23" s="15">
        <v>2.8382650885941998</v>
      </c>
      <c r="AI23" s="15"/>
      <c r="AJ23" s="15">
        <v>2.11420183071459</v>
      </c>
      <c r="AK23" s="15">
        <f t="shared" si="8"/>
        <v>2.8382650885941998</v>
      </c>
      <c r="AL23" s="18">
        <f t="shared" si="9"/>
        <v>0.74489230735024814</v>
      </c>
      <c r="AM23" s="15">
        <f t="shared" si="10"/>
        <v>2.2512499071121947</v>
      </c>
      <c r="AN23"/>
      <c r="AO23" s="15">
        <v>0.60640870717907103</v>
      </c>
      <c r="AP23" s="15">
        <v>1.4168328560972401</v>
      </c>
      <c r="AQ23" s="15">
        <v>2.2021922633175599</v>
      </c>
      <c r="AR23" s="15"/>
      <c r="AS23" s="15">
        <v>2.08922916178199</v>
      </c>
      <c r="AT23" s="15">
        <f t="shared" si="5"/>
        <v>1.7530310089396151</v>
      </c>
      <c r="AU23" s="15">
        <f t="shared" si="6"/>
        <v>1.5786657470939653</v>
      </c>
      <c r="AV23"/>
      <c r="AW23" s="24">
        <v>1.09080886969969</v>
      </c>
      <c r="AX23" s="24">
        <v>1.39249272776397</v>
      </c>
      <c r="AY23" s="24">
        <v>1.3517456197441799</v>
      </c>
      <c r="AZ23" s="24">
        <v>1.6702225271055799</v>
      </c>
      <c r="BA23" s="24">
        <v>1.2602373927147701</v>
      </c>
      <c r="BB23" s="24">
        <f t="shared" si="13"/>
        <v>1.3517456197441799</v>
      </c>
      <c r="BC23" s="24">
        <f t="shared" si="14"/>
        <v>1.3531014274056381</v>
      </c>
    </row>
    <row r="24" spans="1:55" s="9" customFormat="1" x14ac:dyDescent="0.25">
      <c r="A24" s="1"/>
      <c r="B24" s="12" t="s">
        <v>45</v>
      </c>
      <c r="C24" s="12" t="s">
        <v>47</v>
      </c>
      <c r="D24" s="13" t="s">
        <v>46</v>
      </c>
      <c r="E24" s="13" t="s">
        <v>661</v>
      </c>
      <c r="F24" s="30"/>
      <c r="G24"/>
      <c r="H24" s="15"/>
      <c r="I24" s="15"/>
      <c r="J24" s="15"/>
      <c r="K24" s="15"/>
      <c r="L24" s="15"/>
      <c r="M24" s="15" t="str">
        <f t="shared" si="0"/>
        <v>-x-</v>
      </c>
      <c r="N24" s="15" t="str">
        <f t="shared" si="7"/>
        <v>-x-</v>
      </c>
      <c r="O24"/>
      <c r="P24" s="15"/>
      <c r="Q24" s="15"/>
      <c r="R24" s="15"/>
      <c r="S24" s="15"/>
      <c r="T24" s="15"/>
      <c r="U24" s="15" t="str">
        <f t="shared" si="1"/>
        <v>-x-</v>
      </c>
      <c r="V24" s="15" t="str">
        <f t="shared" si="2"/>
        <v>-x-</v>
      </c>
      <c r="W24"/>
      <c r="X24" s="14"/>
      <c r="Y24" s="14"/>
      <c r="Z24" s="14"/>
      <c r="AA24" s="14"/>
      <c r="AB24" s="14"/>
      <c r="AC24" s="14" t="str">
        <f t="shared" si="3"/>
        <v>-x-</v>
      </c>
      <c r="AD24" s="14" t="str">
        <f t="shared" si="4"/>
        <v>-x-</v>
      </c>
      <c r="AE24"/>
      <c r="AF24" s="15"/>
      <c r="AG24" s="15"/>
      <c r="AH24" s="15"/>
      <c r="AI24" s="15"/>
      <c r="AJ24" s="15"/>
      <c r="AK24" s="15" t="str">
        <f t="shared" si="8"/>
        <v>-x-</v>
      </c>
      <c r="AL24" s="18" t="str">
        <f t="shared" si="9"/>
        <v>-x-</v>
      </c>
      <c r="AM24" s="15" t="str">
        <f t="shared" si="10"/>
        <v>-x-</v>
      </c>
      <c r="AN24"/>
      <c r="AO24" s="15"/>
      <c r="AP24" s="15"/>
      <c r="AQ24" s="15"/>
      <c r="AR24" s="15"/>
      <c r="AS24" s="15"/>
      <c r="AT24" s="15" t="str">
        <f t="shared" si="5"/>
        <v>-x-</v>
      </c>
      <c r="AU24" s="15" t="str">
        <f t="shared" si="6"/>
        <v>-x-</v>
      </c>
      <c r="AV24"/>
      <c r="AW24" s="24"/>
      <c r="AX24" s="24"/>
      <c r="AY24" s="24"/>
      <c r="AZ24" s="24"/>
      <c r="BA24" s="24"/>
      <c r="BB24" s="24" t="str">
        <f t="shared" si="13"/>
        <v>-x-</v>
      </c>
      <c r="BC24" s="24" t="str">
        <f t="shared" si="14"/>
        <v>-x-</v>
      </c>
    </row>
    <row r="25" spans="1:55" s="9" customFormat="1" x14ac:dyDescent="0.25">
      <c r="A25" s="1"/>
      <c r="B25" s="12" t="s">
        <v>48</v>
      </c>
      <c r="C25" s="12" t="s">
        <v>50</v>
      </c>
      <c r="D25" s="13" t="s">
        <v>49</v>
      </c>
      <c r="E25" s="13" t="s">
        <v>657</v>
      </c>
      <c r="F25" s="30">
        <v>90034.909637250006</v>
      </c>
      <c r="G25"/>
      <c r="H25" s="15">
        <v>1.8668344035431801</v>
      </c>
      <c r="I25" s="15">
        <v>1.3983783565072401</v>
      </c>
      <c r="J25" s="15">
        <v>-3.2765872320160301</v>
      </c>
      <c r="K25" s="15">
        <v>3.3268051228915301</v>
      </c>
      <c r="L25" s="15">
        <v>-2.7556164809138899</v>
      </c>
      <c r="M25" s="15">
        <f t="shared" si="0"/>
        <v>1.3983783565072401</v>
      </c>
      <c r="N25" s="15">
        <f t="shared" si="7"/>
        <v>2.1973392943139833</v>
      </c>
      <c r="O25"/>
      <c r="P25" s="15"/>
      <c r="Q25" s="15"/>
      <c r="R25" s="15"/>
      <c r="S25" s="15"/>
      <c r="T25" s="15"/>
      <c r="U25" s="15" t="str">
        <f t="shared" si="1"/>
        <v>-x-</v>
      </c>
      <c r="V25" s="15" t="str">
        <f t="shared" si="2"/>
        <v>-x-</v>
      </c>
      <c r="W25"/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f t="shared" si="3"/>
        <v>0</v>
      </c>
      <c r="AD25" s="14">
        <f t="shared" si="4"/>
        <v>0</v>
      </c>
      <c r="AE25"/>
      <c r="AF25" s="15">
        <v>2.2695369361245001</v>
      </c>
      <c r="AG25" s="15">
        <v>0.89806592931472595</v>
      </c>
      <c r="AH25" s="15">
        <v>2.2025865489886201</v>
      </c>
      <c r="AI25" s="15">
        <v>1.43796210664186</v>
      </c>
      <c r="AJ25" s="15">
        <v>13.1139897414396</v>
      </c>
      <c r="AK25" s="15">
        <f t="shared" si="8"/>
        <v>13.1139897414396</v>
      </c>
      <c r="AL25" s="18">
        <f t="shared" si="9"/>
        <v>1</v>
      </c>
      <c r="AM25" s="15">
        <f t="shared" si="10"/>
        <v>3.9844282525018615</v>
      </c>
      <c r="AN25"/>
      <c r="AO25" s="15"/>
      <c r="AP25" s="15"/>
      <c r="AQ25" s="15">
        <v>101.25047737697599</v>
      </c>
      <c r="AR25" s="15">
        <v>1.72767006893991</v>
      </c>
      <c r="AS25" s="15"/>
      <c r="AT25" s="15">
        <f t="shared" si="5"/>
        <v>51.489073722957947</v>
      </c>
      <c r="AU25" s="15">
        <f t="shared" si="6"/>
        <v>1.72767006893991</v>
      </c>
      <c r="AV25"/>
      <c r="AW25" s="24"/>
      <c r="AX25" s="24"/>
      <c r="AY25" s="24"/>
      <c r="AZ25" s="24"/>
      <c r="BA25" s="24"/>
      <c r="BB25" s="24" t="str">
        <f t="shared" si="13"/>
        <v>-x-</v>
      </c>
      <c r="BC25" s="24" t="str">
        <f t="shared" si="14"/>
        <v>-x-</v>
      </c>
    </row>
    <row r="26" spans="1:55" s="9" customFormat="1" x14ac:dyDescent="0.25">
      <c r="A26" s="1"/>
      <c r="B26" s="12" t="s">
        <v>51</v>
      </c>
      <c r="C26" s="12" t="s">
        <v>53</v>
      </c>
      <c r="D26" s="13" t="s">
        <v>52</v>
      </c>
      <c r="E26" s="13" t="s">
        <v>661</v>
      </c>
      <c r="F26" s="30">
        <v>26949.11175</v>
      </c>
      <c r="G26"/>
      <c r="H26" s="15">
        <v>-8.7366484381782392</v>
      </c>
      <c r="I26" s="15">
        <v>-26.781668591836901</v>
      </c>
      <c r="J26" s="15">
        <v>-40.970673228905099</v>
      </c>
      <c r="K26" s="15">
        <v>-7.4571275055859596</v>
      </c>
      <c r="L26" s="15">
        <v>-9.9670620274991997</v>
      </c>
      <c r="M26" s="15">
        <f t="shared" si="0"/>
        <v>-9.9670620274991997</v>
      </c>
      <c r="N26" s="15" t="str">
        <f t="shared" si="7"/>
        <v>-x-</v>
      </c>
      <c r="O26"/>
      <c r="P26" s="15">
        <v>-33.065078158106203</v>
      </c>
      <c r="Q26" s="15">
        <v>36.532441397430397</v>
      </c>
      <c r="R26" s="15">
        <v>6.6096243483843899</v>
      </c>
      <c r="S26" s="15">
        <v>46.033622794668197</v>
      </c>
      <c r="T26" s="15">
        <v>17.174631216767001</v>
      </c>
      <c r="U26" s="15">
        <f t="shared" si="1"/>
        <v>17.174631216767001</v>
      </c>
      <c r="V26" s="15">
        <f t="shared" si="2"/>
        <v>26.587579939312494</v>
      </c>
      <c r="W26"/>
      <c r="X26" s="14">
        <v>0</v>
      </c>
      <c r="Y26" s="14">
        <v>2.8832740567013401E-2</v>
      </c>
      <c r="Z26" s="14">
        <v>0.141992623004917</v>
      </c>
      <c r="AA26" s="14">
        <v>0.21505748353374701</v>
      </c>
      <c r="AB26" s="14">
        <v>0.208540155227529</v>
      </c>
      <c r="AC26" s="14">
        <f t="shared" si="3"/>
        <v>0.141992623004917</v>
      </c>
      <c r="AD26" s="14">
        <f t="shared" si="4"/>
        <v>0.11888460046664129</v>
      </c>
      <c r="AE26"/>
      <c r="AF26" s="15">
        <v>3.6201734758979001</v>
      </c>
      <c r="AG26" s="15">
        <v>2.4738370913837602</v>
      </c>
      <c r="AH26" s="15">
        <v>2.15961019425959</v>
      </c>
      <c r="AI26" s="15">
        <v>2.5253351708124701</v>
      </c>
      <c r="AJ26" s="15">
        <v>2.4757676143126401</v>
      </c>
      <c r="AK26" s="15">
        <f t="shared" si="8"/>
        <v>3.6201734758979001</v>
      </c>
      <c r="AL26" s="18">
        <f t="shared" si="9"/>
        <v>0.68388093299826835</v>
      </c>
      <c r="AM26" s="15">
        <f t="shared" si="10"/>
        <v>2.6509447093332725</v>
      </c>
      <c r="AN26"/>
      <c r="AO26" s="15">
        <v>3.0757762679531901</v>
      </c>
      <c r="AP26" s="15">
        <v>2.48801932930655</v>
      </c>
      <c r="AQ26" s="15">
        <v>1.94234416021754</v>
      </c>
      <c r="AR26" s="15">
        <v>1.8471744667513099</v>
      </c>
      <c r="AS26" s="15">
        <v>1.8611944973672501</v>
      </c>
      <c r="AT26" s="15">
        <f t="shared" si="5"/>
        <v>1.94234416021754</v>
      </c>
      <c r="AU26" s="15">
        <f t="shared" si="6"/>
        <v>2.2429017443191683</v>
      </c>
      <c r="AV26"/>
      <c r="AW26" s="24">
        <v>9.60821910028926E-2</v>
      </c>
      <c r="AX26" s="24">
        <v>-8.8299688827078199E-2</v>
      </c>
      <c r="AY26" s="24">
        <v>2.23130506213636E-2</v>
      </c>
      <c r="AZ26" s="24">
        <v>4.0883012024494299E-2</v>
      </c>
      <c r="BA26" s="24">
        <v>3.3306587119739099E-2</v>
      </c>
      <c r="BB26" s="24">
        <f t="shared" si="13"/>
        <v>3.3306587119739099E-2</v>
      </c>
      <c r="BC26" s="24">
        <f t="shared" si="14"/>
        <v>4.8146210192122403E-2</v>
      </c>
    </row>
    <row r="27" spans="1:55" s="9" customFormat="1" x14ac:dyDescent="0.25">
      <c r="A27" s="1"/>
      <c r="B27" s="12" t="s">
        <v>54</v>
      </c>
      <c r="C27" s="12" t="s">
        <v>56</v>
      </c>
      <c r="D27" s="13" t="s">
        <v>55</v>
      </c>
      <c r="E27" s="13" t="s">
        <v>657</v>
      </c>
      <c r="F27" s="30">
        <v>7627799.7949200002</v>
      </c>
      <c r="G27"/>
      <c r="H27" s="15">
        <v>13.945946237407</v>
      </c>
      <c r="I27" s="15">
        <v>17.0437610300432</v>
      </c>
      <c r="J27" s="15">
        <v>16.5781455329561</v>
      </c>
      <c r="K27" s="15">
        <v>13.5251010938664</v>
      </c>
      <c r="L27" s="15">
        <v>12.139354463055501</v>
      </c>
      <c r="M27" s="15">
        <f t="shared" si="0"/>
        <v>13.945946237407</v>
      </c>
      <c r="N27" s="15">
        <f t="shared" si="7"/>
        <v>14.646461671465639</v>
      </c>
      <c r="O27"/>
      <c r="P27" s="15"/>
      <c r="Q27" s="15"/>
      <c r="R27" s="15"/>
      <c r="S27" s="15"/>
      <c r="T27" s="15"/>
      <c r="U27" s="15" t="str">
        <f t="shared" si="1"/>
        <v>-x-</v>
      </c>
      <c r="V27" s="15" t="str">
        <f t="shared" si="2"/>
        <v>-x-</v>
      </c>
      <c r="W27"/>
      <c r="X27" s="14"/>
      <c r="Y27" s="14"/>
      <c r="Z27" s="14"/>
      <c r="AA27" s="14"/>
      <c r="AB27" s="14"/>
      <c r="AC27" s="14" t="str">
        <f t="shared" si="3"/>
        <v>-x-</v>
      </c>
      <c r="AD27" s="14" t="str">
        <f t="shared" si="4"/>
        <v>-x-</v>
      </c>
      <c r="AE27"/>
      <c r="AF27" s="15">
        <v>2.65411260377368</v>
      </c>
      <c r="AG27" s="15">
        <v>3.15714564641894</v>
      </c>
      <c r="AH27" s="15">
        <v>2.9846915606431099</v>
      </c>
      <c r="AI27" s="15">
        <v>2.2819032829502199</v>
      </c>
      <c r="AJ27" s="15">
        <v>2.1481368464737902</v>
      </c>
      <c r="AK27" s="15">
        <f t="shared" si="8"/>
        <v>3.15714564641894</v>
      </c>
      <c r="AL27" s="18">
        <f t="shared" si="9"/>
        <v>0.68040473486244146</v>
      </c>
      <c r="AM27" s="15">
        <f t="shared" si="10"/>
        <v>2.6451979880519478</v>
      </c>
      <c r="AN27"/>
      <c r="AO27" s="15"/>
      <c r="AP27" s="15"/>
      <c r="AQ27" s="15"/>
      <c r="AR27" s="15"/>
      <c r="AS27" s="15"/>
      <c r="AT27" s="15" t="str">
        <f t="shared" si="5"/>
        <v>-x-</v>
      </c>
      <c r="AU27" s="15" t="str">
        <f t="shared" si="6"/>
        <v>-x-</v>
      </c>
      <c r="AV27"/>
      <c r="AW27" s="24">
        <v>0.68649924490091496</v>
      </c>
      <c r="AX27" s="24">
        <v>0.679980329236059</v>
      </c>
      <c r="AY27" s="24">
        <v>0.73843128024054705</v>
      </c>
      <c r="AZ27" s="24">
        <v>0.66269495288452196</v>
      </c>
      <c r="BA27" s="24">
        <v>0.52053984488793503</v>
      </c>
      <c r="BB27" s="24">
        <f t="shared" si="13"/>
        <v>0.679980329236059</v>
      </c>
      <c r="BC27" s="24">
        <f t="shared" si="14"/>
        <v>0.6576291304299956</v>
      </c>
    </row>
    <row r="28" spans="1:55" s="9" customFormat="1" x14ac:dyDescent="0.25">
      <c r="A28" s="1"/>
      <c r="B28" s="12" t="s">
        <v>57</v>
      </c>
      <c r="C28" s="12" t="s">
        <v>59</v>
      </c>
      <c r="D28" s="13" t="s">
        <v>58</v>
      </c>
      <c r="E28" s="13" t="s">
        <v>657</v>
      </c>
      <c r="F28" s="30">
        <v>3979562.7093079998</v>
      </c>
      <c r="G28"/>
      <c r="H28" s="15">
        <v>11.5594342395925</v>
      </c>
      <c r="I28" s="15">
        <v>14.4318483991956</v>
      </c>
      <c r="J28" s="15">
        <v>14.5814115242101</v>
      </c>
      <c r="K28" s="15">
        <v>11.9934919649822</v>
      </c>
      <c r="L28" s="15">
        <v>10.5172872702533</v>
      </c>
      <c r="M28" s="15">
        <f t="shared" si="0"/>
        <v>11.9934919649822</v>
      </c>
      <c r="N28" s="15">
        <f t="shared" si="7"/>
        <v>12.61669467964674</v>
      </c>
      <c r="O28"/>
      <c r="P28" s="15"/>
      <c r="Q28" s="15"/>
      <c r="R28" s="15"/>
      <c r="S28" s="15"/>
      <c r="T28" s="15"/>
      <c r="U28" s="15" t="str">
        <f t="shared" si="1"/>
        <v>-x-</v>
      </c>
      <c r="V28" s="15" t="str">
        <f t="shared" si="2"/>
        <v>-x-</v>
      </c>
      <c r="W28"/>
      <c r="X28" s="14"/>
      <c r="Y28" s="14"/>
      <c r="Z28" s="14"/>
      <c r="AA28" s="14"/>
      <c r="AB28" s="14"/>
      <c r="AC28" s="14" t="str">
        <f t="shared" si="3"/>
        <v>-x-</v>
      </c>
      <c r="AD28" s="14" t="str">
        <f t="shared" si="4"/>
        <v>-x-</v>
      </c>
      <c r="AE28"/>
      <c r="AF28" s="15">
        <v>1.66308904881043</v>
      </c>
      <c r="AG28" s="15">
        <v>1.95947481753319</v>
      </c>
      <c r="AH28" s="15">
        <v>1.7720084420270701</v>
      </c>
      <c r="AI28" s="15">
        <v>1.27367732238054</v>
      </c>
      <c r="AJ28" s="15">
        <v>0.99684324403097002</v>
      </c>
      <c r="AK28" s="15">
        <f t="shared" si="8"/>
        <v>1.95947481753319</v>
      </c>
      <c r="AL28" s="18">
        <f t="shared" si="9"/>
        <v>0.50872980612525032</v>
      </c>
      <c r="AM28" s="15">
        <f t="shared" si="10"/>
        <v>1.53301857495644</v>
      </c>
      <c r="AN28"/>
      <c r="AO28" s="15"/>
      <c r="AP28" s="15"/>
      <c r="AQ28" s="15"/>
      <c r="AR28" s="15"/>
      <c r="AS28" s="15"/>
      <c r="AT28" s="15" t="str">
        <f t="shared" si="5"/>
        <v>-x-</v>
      </c>
      <c r="AU28" s="15" t="str">
        <f t="shared" si="6"/>
        <v>-x-</v>
      </c>
      <c r="AV28"/>
      <c r="AW28" s="24">
        <v>1.00168944572397</v>
      </c>
      <c r="AX28" s="24">
        <v>0.93224155277766796</v>
      </c>
      <c r="AY28" s="24">
        <v>0.75253348578462498</v>
      </c>
      <c r="AZ28" s="24">
        <v>0.87929378434000705</v>
      </c>
      <c r="BA28" s="24">
        <v>0.79169407631252398</v>
      </c>
      <c r="BB28" s="24">
        <f t="shared" si="13"/>
        <v>0.87929378434000705</v>
      </c>
      <c r="BC28" s="24">
        <f t="shared" si="14"/>
        <v>0.87149046898775884</v>
      </c>
    </row>
    <row r="29" spans="1:55" s="9" customFormat="1" x14ac:dyDescent="0.25">
      <c r="A29" s="1"/>
      <c r="B29" s="12" t="s">
        <v>60</v>
      </c>
      <c r="C29" s="12" t="s">
        <v>62</v>
      </c>
      <c r="D29" s="13" t="s">
        <v>61</v>
      </c>
      <c r="E29" s="13" t="s">
        <v>657</v>
      </c>
      <c r="F29" s="30">
        <v>202303.81223124999</v>
      </c>
      <c r="G29"/>
      <c r="H29" s="15">
        <v>13.661733204455199</v>
      </c>
      <c r="I29" s="15"/>
      <c r="J29" s="15">
        <v>11.8687550066679</v>
      </c>
      <c r="K29" s="15">
        <v>8.3368753769318609</v>
      </c>
      <c r="L29" s="15">
        <v>7.5506037241866597</v>
      </c>
      <c r="M29" s="15">
        <f t="shared" si="0"/>
        <v>10.102815191799881</v>
      </c>
      <c r="N29" s="15">
        <f t="shared" si="7"/>
        <v>10.354491828060404</v>
      </c>
      <c r="O29"/>
      <c r="P29" s="15"/>
      <c r="Q29" s="15"/>
      <c r="R29" s="15"/>
      <c r="S29" s="15"/>
      <c r="T29" s="15"/>
      <c r="U29" s="15" t="str">
        <f t="shared" si="1"/>
        <v>-x-</v>
      </c>
      <c r="V29" s="15" t="str">
        <f t="shared" si="2"/>
        <v>-x-</v>
      </c>
      <c r="W29"/>
      <c r="X29" s="14"/>
      <c r="Y29" s="14"/>
      <c r="Z29" s="14"/>
      <c r="AA29" s="14"/>
      <c r="AB29" s="14"/>
      <c r="AC29" s="14" t="str">
        <f t="shared" si="3"/>
        <v>-x-</v>
      </c>
      <c r="AD29" s="14" t="str">
        <f t="shared" si="4"/>
        <v>-x-</v>
      </c>
      <c r="AE29"/>
      <c r="AF29" s="15">
        <v>1.4850617914999</v>
      </c>
      <c r="AG29" s="15"/>
      <c r="AH29" s="15"/>
      <c r="AI29" s="15">
        <v>1.1724860954545899</v>
      </c>
      <c r="AJ29" s="15">
        <v>1.1178056073295</v>
      </c>
      <c r="AK29" s="15">
        <f t="shared" si="8"/>
        <v>1.4850617914999</v>
      </c>
      <c r="AL29" s="18">
        <f t="shared" si="9"/>
        <v>0.75269972854161549</v>
      </c>
      <c r="AM29" s="15">
        <f t="shared" si="10"/>
        <v>1.2584511647613299</v>
      </c>
      <c r="AN29"/>
      <c r="AO29" s="15"/>
      <c r="AP29" s="15"/>
      <c r="AQ29" s="15"/>
      <c r="AR29" s="15"/>
      <c r="AS29" s="15"/>
      <c r="AT29" s="15" t="str">
        <f t="shared" si="5"/>
        <v>-x-</v>
      </c>
      <c r="AU29" s="15" t="str">
        <f t="shared" si="6"/>
        <v>-x-</v>
      </c>
      <c r="AV29"/>
      <c r="AW29" s="24"/>
      <c r="AX29" s="24"/>
      <c r="AY29" s="24"/>
      <c r="AZ29" s="24"/>
      <c r="BA29" s="24"/>
      <c r="BB29" s="24" t="str">
        <f t="shared" si="13"/>
        <v>-x-</v>
      </c>
      <c r="BC29" s="24" t="str">
        <f t="shared" si="14"/>
        <v>-x-</v>
      </c>
    </row>
    <row r="30" spans="1:55" s="9" customFormat="1" x14ac:dyDescent="0.25">
      <c r="A30" s="1"/>
      <c r="B30" s="12" t="s">
        <v>63</v>
      </c>
      <c r="C30" s="12" t="s">
        <v>65</v>
      </c>
      <c r="D30" s="13" t="s">
        <v>64</v>
      </c>
      <c r="E30" s="13" t="s">
        <v>657</v>
      </c>
      <c r="F30" s="30">
        <v>1152402.803444</v>
      </c>
      <c r="G30"/>
      <c r="H30" s="15">
        <v>1165.9536443203699</v>
      </c>
      <c r="I30" s="15">
        <v>49.9143250207417</v>
      </c>
      <c r="J30" s="15">
        <v>19.296374819823502</v>
      </c>
      <c r="K30" s="15">
        <v>17.582288387813598</v>
      </c>
      <c r="L30" s="15">
        <v>9.1501933687832206</v>
      </c>
      <c r="M30" s="15">
        <f t="shared" si="0"/>
        <v>19.296374819823502</v>
      </c>
      <c r="N30" s="15">
        <f t="shared" si="7"/>
        <v>23.985795399290502</v>
      </c>
      <c r="O30"/>
      <c r="P30" s="15"/>
      <c r="Q30" s="15"/>
      <c r="R30" s="15"/>
      <c r="S30" s="15"/>
      <c r="T30" s="15"/>
      <c r="U30" s="15" t="str">
        <f t="shared" si="1"/>
        <v>-x-</v>
      </c>
      <c r="V30" s="15" t="str">
        <f t="shared" si="2"/>
        <v>-x-</v>
      </c>
      <c r="W30"/>
      <c r="X30" s="14"/>
      <c r="Y30" s="14"/>
      <c r="Z30" s="14"/>
      <c r="AA30" s="14"/>
      <c r="AB30" s="14"/>
      <c r="AC30" s="14" t="str">
        <f t="shared" si="3"/>
        <v>-x-</v>
      </c>
      <c r="AD30" s="14" t="str">
        <f t="shared" si="4"/>
        <v>-x-</v>
      </c>
      <c r="AE30"/>
      <c r="AF30" s="15">
        <v>0.90710151711573395</v>
      </c>
      <c r="AG30" s="15">
        <v>0.898915264878269</v>
      </c>
      <c r="AH30" s="15">
        <v>0.99860202796298803</v>
      </c>
      <c r="AI30" s="15">
        <v>0.66767046372115102</v>
      </c>
      <c r="AJ30" s="15">
        <v>0.355020678716301</v>
      </c>
      <c r="AK30" s="15">
        <f t="shared" si="8"/>
        <v>0.99860202796298803</v>
      </c>
      <c r="AL30" s="18">
        <f t="shared" si="9"/>
        <v>0.35551768249509241</v>
      </c>
      <c r="AM30" s="15">
        <f t="shared" si="10"/>
        <v>0.76546199047888863</v>
      </c>
      <c r="AN30"/>
      <c r="AO30" s="15"/>
      <c r="AP30" s="15"/>
      <c r="AQ30" s="15"/>
      <c r="AR30" s="15"/>
      <c r="AS30" s="15"/>
      <c r="AT30" s="15" t="str">
        <f t="shared" si="5"/>
        <v>-x-</v>
      </c>
      <c r="AU30" s="15" t="str">
        <f t="shared" si="6"/>
        <v>-x-</v>
      </c>
      <c r="AV30"/>
      <c r="AW30" s="24">
        <v>0.97275803203592703</v>
      </c>
      <c r="AX30" s="24">
        <v>1.0250440668860401</v>
      </c>
      <c r="AY30" s="24">
        <v>1.0245953945050099</v>
      </c>
      <c r="AZ30" s="24">
        <v>1.0744503133209899</v>
      </c>
      <c r="BA30" s="24">
        <v>1.30639007014361</v>
      </c>
      <c r="BB30" s="24">
        <f t="shared" si="13"/>
        <v>1.0250440668860401</v>
      </c>
      <c r="BC30" s="24">
        <f t="shared" si="14"/>
        <v>1.0806475753783154</v>
      </c>
    </row>
    <row r="31" spans="1:55" s="9" customFormat="1" x14ac:dyDescent="0.25">
      <c r="A31" s="1"/>
      <c r="B31" s="12" t="s">
        <v>66</v>
      </c>
      <c r="C31" s="12" t="s">
        <v>68</v>
      </c>
      <c r="D31" s="13" t="s">
        <v>67</v>
      </c>
      <c r="E31" s="13" t="s">
        <v>657</v>
      </c>
      <c r="F31" s="30">
        <v>6633303.6631519999</v>
      </c>
      <c r="G31"/>
      <c r="H31" s="15">
        <v>14.865010732144601</v>
      </c>
      <c r="I31" s="15">
        <v>16.078218266513399</v>
      </c>
      <c r="J31" s="15">
        <v>16.456745025323499</v>
      </c>
      <c r="K31" s="15">
        <v>14.677207376546001</v>
      </c>
      <c r="L31" s="15">
        <v>11.6235693100607</v>
      </c>
      <c r="M31" s="15">
        <f t="shared" si="0"/>
        <v>14.865010732144601</v>
      </c>
      <c r="N31" s="15">
        <f t="shared" si="7"/>
        <v>14.740150142117638</v>
      </c>
      <c r="O31"/>
      <c r="P31" s="15"/>
      <c r="Q31" s="15"/>
      <c r="R31" s="15"/>
      <c r="S31" s="15"/>
      <c r="T31" s="15"/>
      <c r="U31" s="15" t="str">
        <f t="shared" si="1"/>
        <v>-x-</v>
      </c>
      <c r="V31" s="15" t="str">
        <f t="shared" si="2"/>
        <v>-x-</v>
      </c>
      <c r="W31"/>
      <c r="X31" s="14"/>
      <c r="Y31" s="14"/>
      <c r="Z31" s="14"/>
      <c r="AA31" s="14"/>
      <c r="AB31" s="14"/>
      <c r="AC31" s="14" t="str">
        <f t="shared" si="3"/>
        <v>-x-</v>
      </c>
      <c r="AD31" s="14" t="str">
        <f t="shared" si="4"/>
        <v>-x-</v>
      </c>
      <c r="AE31"/>
      <c r="AF31" s="15">
        <v>2.4476201759062</v>
      </c>
      <c r="AG31" s="15">
        <v>2.9617370311607401</v>
      </c>
      <c r="AH31" s="15">
        <v>3.00683499909792</v>
      </c>
      <c r="AI31" s="15">
        <v>2.3897394385203401</v>
      </c>
      <c r="AJ31" s="15">
        <v>1.89824891853641</v>
      </c>
      <c r="AK31" s="15">
        <f t="shared" si="8"/>
        <v>3.00683499909792</v>
      </c>
      <c r="AL31" s="18">
        <f t="shared" si="9"/>
        <v>0.63131130211864084</v>
      </c>
      <c r="AM31" s="15">
        <f t="shared" si="10"/>
        <v>2.540836112644322</v>
      </c>
      <c r="AN31"/>
      <c r="AO31" s="15"/>
      <c r="AP31" s="15"/>
      <c r="AQ31" s="15"/>
      <c r="AR31" s="15"/>
      <c r="AS31" s="15"/>
      <c r="AT31" s="15" t="str">
        <f t="shared" si="5"/>
        <v>-x-</v>
      </c>
      <c r="AU31" s="15" t="str">
        <f t="shared" si="6"/>
        <v>-x-</v>
      </c>
      <c r="AV31"/>
      <c r="AW31" s="24">
        <v>1.04145599172989</v>
      </c>
      <c r="AX31" s="24">
        <v>1.10692044712232</v>
      </c>
      <c r="AY31" s="24">
        <v>1.0698728485203901</v>
      </c>
      <c r="AZ31" s="24">
        <v>0.92270898600418105</v>
      </c>
      <c r="BA31" s="24">
        <v>0.86768340763228502</v>
      </c>
      <c r="BB31" s="24">
        <f t="shared" si="13"/>
        <v>1.04145599172989</v>
      </c>
      <c r="BC31" s="24">
        <f t="shared" si="14"/>
        <v>1.0017283362018132</v>
      </c>
    </row>
    <row r="32" spans="1:55" s="9" customFormat="1" x14ac:dyDescent="0.25">
      <c r="A32" s="1"/>
      <c r="B32" s="12" t="s">
        <v>69</v>
      </c>
      <c r="C32" s="12" t="s">
        <v>71</v>
      </c>
      <c r="D32" s="13" t="s">
        <v>70</v>
      </c>
      <c r="E32" s="13" t="s">
        <v>662</v>
      </c>
      <c r="F32" s="30"/>
      <c r="G32"/>
      <c r="H32" s="15">
        <v>18.004914301243801</v>
      </c>
      <c r="I32" s="15">
        <v>28.2492902218364</v>
      </c>
      <c r="J32" s="15">
        <v>37.590375870466197</v>
      </c>
      <c r="K32" s="15">
        <v>28.7854823186935</v>
      </c>
      <c r="L32" s="15"/>
      <c r="M32" s="15">
        <f t="shared" si="0"/>
        <v>28.51738627026495</v>
      </c>
      <c r="N32" s="15">
        <f t="shared" si="7"/>
        <v>28.157515678059976</v>
      </c>
      <c r="O32"/>
      <c r="P32" s="15">
        <v>9.7831183529633599</v>
      </c>
      <c r="Q32" s="15">
        <v>13.4205931982724</v>
      </c>
      <c r="R32" s="15">
        <v>14.074373193536299</v>
      </c>
      <c r="S32" s="15">
        <v>11.965840565142599</v>
      </c>
      <c r="T32" s="15"/>
      <c r="U32" s="15">
        <f t="shared" si="1"/>
        <v>12.6932168817075</v>
      </c>
      <c r="V32" s="15">
        <f t="shared" si="2"/>
        <v>12.310981327478665</v>
      </c>
      <c r="W32"/>
      <c r="X32" s="14">
        <v>0.266497491178743</v>
      </c>
      <c r="Y32" s="14">
        <v>0.20725818137289001</v>
      </c>
      <c r="Z32" s="14">
        <v>0.21227688733022701</v>
      </c>
      <c r="AA32" s="14">
        <v>0.269436238519556</v>
      </c>
      <c r="AB32" s="14"/>
      <c r="AC32" s="14">
        <f t="shared" si="3"/>
        <v>0.23938718925448499</v>
      </c>
      <c r="AD32" s="14">
        <f t="shared" si="4"/>
        <v>0.23886719960035399</v>
      </c>
      <c r="AE32"/>
      <c r="AF32" s="15">
        <v>3.6307427137362498</v>
      </c>
      <c r="AG32" s="15">
        <v>5.6094343743388899</v>
      </c>
      <c r="AH32" s="15">
        <v>4.6788940501210199</v>
      </c>
      <c r="AI32" s="15">
        <v>4.2951871461555102</v>
      </c>
      <c r="AJ32" s="15"/>
      <c r="AK32" s="15">
        <f t="shared" si="8"/>
        <v>5.6094343743388899</v>
      </c>
      <c r="AL32" s="18">
        <f t="shared" si="9"/>
        <v>0</v>
      </c>
      <c r="AM32" s="15">
        <f t="shared" si="10"/>
        <v>4.5535645710879171</v>
      </c>
      <c r="AN32"/>
      <c r="AO32" s="15">
        <v>0.73215603976495902</v>
      </c>
      <c r="AP32" s="15">
        <v>1.12673631602047</v>
      </c>
      <c r="AQ32" s="15">
        <v>0.98929573274926996</v>
      </c>
      <c r="AR32" s="15">
        <v>0.97398759619045405</v>
      </c>
      <c r="AS32" s="15"/>
      <c r="AT32" s="15">
        <f t="shared" si="5"/>
        <v>0.98164166446986201</v>
      </c>
      <c r="AU32" s="15">
        <f t="shared" si="6"/>
        <v>0.95554392118128828</v>
      </c>
      <c r="AV32"/>
      <c r="AW32" s="24">
        <v>0.69433385852335106</v>
      </c>
      <c r="AX32" s="24">
        <v>0.84022594144425999</v>
      </c>
      <c r="AY32" s="24">
        <v>0.73577311991630301</v>
      </c>
      <c r="AZ32" s="24">
        <v>0.81095041030675896</v>
      </c>
      <c r="BA32" s="24"/>
      <c r="BB32" s="24">
        <f t="shared" si="13"/>
        <v>0.77336176511153099</v>
      </c>
      <c r="BC32" s="24">
        <f t="shared" si="14"/>
        <v>0.77032083254766825</v>
      </c>
    </row>
    <row r="33" spans="1:55" s="9" customFormat="1" x14ac:dyDescent="0.25">
      <c r="A33" s="1"/>
      <c r="B33" s="12" t="s">
        <v>72</v>
      </c>
      <c r="C33" s="12" t="s">
        <v>74</v>
      </c>
      <c r="D33" s="13" t="s">
        <v>73</v>
      </c>
      <c r="E33" s="13" t="s">
        <v>657</v>
      </c>
      <c r="F33" s="30">
        <v>289603.59999999998</v>
      </c>
      <c r="G33"/>
      <c r="H33" s="15">
        <v>6.0345978906843802</v>
      </c>
      <c r="I33" s="15">
        <v>8.0839508998906204</v>
      </c>
      <c r="J33" s="15">
        <v>17.499213816830899</v>
      </c>
      <c r="K33" s="15">
        <v>8.6941619123827003</v>
      </c>
      <c r="L33" s="15">
        <v>9.5319934948929603</v>
      </c>
      <c r="M33" s="15">
        <f t="shared" si="0"/>
        <v>8.6941619123827003</v>
      </c>
      <c r="N33" s="15">
        <f t="shared" si="7"/>
        <v>9.9687836029363126</v>
      </c>
      <c r="O33"/>
      <c r="P33" s="15"/>
      <c r="Q33" s="15"/>
      <c r="R33" s="15"/>
      <c r="S33" s="15"/>
      <c r="T33" s="15"/>
      <c r="U33" s="15" t="str">
        <f t="shared" si="1"/>
        <v>-x-</v>
      </c>
      <c r="V33" s="15" t="str">
        <f t="shared" si="2"/>
        <v>-x-</v>
      </c>
      <c r="W33"/>
      <c r="X33" s="14">
        <v>0.13085603214291</v>
      </c>
      <c r="Y33" s="14">
        <v>8.3575769489834806E-2</v>
      </c>
      <c r="Z33" s="14">
        <v>0.10691990936597</v>
      </c>
      <c r="AA33" s="14">
        <v>0.22470509286416901</v>
      </c>
      <c r="AB33" s="14">
        <v>0.25725854047195801</v>
      </c>
      <c r="AC33" s="14">
        <f t="shared" si="3"/>
        <v>0.13085603214291</v>
      </c>
      <c r="AD33" s="14">
        <f t="shared" si="4"/>
        <v>0.16066306886696835</v>
      </c>
      <c r="AE33"/>
      <c r="AF33" s="15">
        <v>1.1847871886129699</v>
      </c>
      <c r="AG33" s="15">
        <v>1.7160278583178299</v>
      </c>
      <c r="AH33" s="15">
        <v>1.4122805837378101</v>
      </c>
      <c r="AI33" s="15">
        <v>0.85845125442119796</v>
      </c>
      <c r="AJ33" s="15">
        <v>0.78361138717991696</v>
      </c>
      <c r="AK33" s="15">
        <f t="shared" si="8"/>
        <v>1.7160278583178299</v>
      </c>
      <c r="AL33" s="18">
        <f t="shared" si="9"/>
        <v>0.4566425791875357</v>
      </c>
      <c r="AM33" s="15">
        <f t="shared" si="10"/>
        <v>1.1910316544539448</v>
      </c>
      <c r="AN33"/>
      <c r="AO33" s="15"/>
      <c r="AP33" s="15"/>
      <c r="AQ33" s="15"/>
      <c r="AR33" s="15"/>
      <c r="AS33" s="15"/>
      <c r="AT33" s="15" t="str">
        <f t="shared" si="5"/>
        <v>-x-</v>
      </c>
      <c r="AU33" s="15" t="str">
        <f t="shared" si="6"/>
        <v>-x-</v>
      </c>
      <c r="AV33"/>
      <c r="AW33" s="24">
        <v>0.57667878558822805</v>
      </c>
      <c r="AX33" s="24">
        <v>0.696329866138512</v>
      </c>
      <c r="AY33" s="24">
        <v>0.72494582475064795</v>
      </c>
      <c r="AZ33" s="24">
        <v>0.78805030839976098</v>
      </c>
      <c r="BA33" s="24">
        <v>0.74845093786552797</v>
      </c>
      <c r="BB33" s="24">
        <f t="shared" si="13"/>
        <v>0.72494582475064795</v>
      </c>
      <c r="BC33" s="24">
        <f t="shared" si="14"/>
        <v>0.70689114454853541</v>
      </c>
    </row>
    <row r="34" spans="1:55" s="9" customFormat="1" x14ac:dyDescent="0.25">
      <c r="A34" s="1"/>
      <c r="B34" s="12" t="s">
        <v>75</v>
      </c>
      <c r="C34" s="12" t="s">
        <v>77</v>
      </c>
      <c r="D34" s="13" t="s">
        <v>76</v>
      </c>
      <c r="E34" s="13" t="s">
        <v>641</v>
      </c>
      <c r="F34" s="30">
        <v>223727.84543099999</v>
      </c>
      <c r="G34"/>
      <c r="H34" s="15">
        <v>11.8555776100984</v>
      </c>
      <c r="I34" s="15">
        <v>42.734700044500599</v>
      </c>
      <c r="J34" s="15">
        <v>24.3891416433034</v>
      </c>
      <c r="K34" s="15">
        <v>16.6483758705144</v>
      </c>
      <c r="L34" s="15">
        <v>18.8175919500645</v>
      </c>
      <c r="M34" s="15">
        <f t="shared" si="0"/>
        <v>18.8175919500645</v>
      </c>
      <c r="N34" s="15">
        <f t="shared" si="7"/>
        <v>22.889077423696257</v>
      </c>
      <c r="O34"/>
      <c r="P34" s="15">
        <v>7.3726845526616698</v>
      </c>
      <c r="Q34" s="15">
        <v>12.7365698577778</v>
      </c>
      <c r="R34" s="15">
        <v>10.894404981765501</v>
      </c>
      <c r="S34" s="15">
        <v>7.9923444609012204</v>
      </c>
      <c r="T34" s="15">
        <v>6.6761293212621204</v>
      </c>
      <c r="U34" s="15">
        <f t="shared" si="1"/>
        <v>7.9923444609012204</v>
      </c>
      <c r="V34" s="15">
        <f t="shared" si="2"/>
        <v>9.1344266348736625</v>
      </c>
      <c r="W34"/>
      <c r="X34" s="14">
        <v>0.67121959777199702</v>
      </c>
      <c r="Y34" s="14">
        <v>0.36427946617826801</v>
      </c>
      <c r="Z34" s="14">
        <v>0.47392053418443503</v>
      </c>
      <c r="AA34" s="14">
        <v>0.59619765715964601</v>
      </c>
      <c r="AB34" s="14">
        <v>0.57585601935279596</v>
      </c>
      <c r="AC34" s="14">
        <f t="shared" si="3"/>
        <v>0.57585601935279596</v>
      </c>
      <c r="AD34" s="14">
        <f t="shared" si="4"/>
        <v>0.5362946549294284</v>
      </c>
      <c r="AE34"/>
      <c r="AF34" s="15">
        <v>0.73641261705142802</v>
      </c>
      <c r="AG34" s="15">
        <v>2.2389712994081501</v>
      </c>
      <c r="AH34" s="15">
        <v>1.90688025412419</v>
      </c>
      <c r="AI34" s="15">
        <v>1.23192522782847</v>
      </c>
      <c r="AJ34" s="15">
        <v>1.16671425384266</v>
      </c>
      <c r="AK34" s="15">
        <f t="shared" si="8"/>
        <v>2.2389712994081501</v>
      </c>
      <c r="AL34" s="18">
        <f t="shared" si="9"/>
        <v>0.52109388546028679</v>
      </c>
      <c r="AM34" s="15">
        <f t="shared" si="10"/>
        <v>1.45618073045098</v>
      </c>
      <c r="AN34"/>
      <c r="AO34" s="15">
        <v>0.34009448702136102</v>
      </c>
      <c r="AP34" s="15">
        <v>1.0002033596956601</v>
      </c>
      <c r="AQ34" s="15">
        <v>0.77822650947928196</v>
      </c>
      <c r="AR34" s="15">
        <v>0.56040495230445198</v>
      </c>
      <c r="AS34" s="15">
        <v>0.55376379829794997</v>
      </c>
      <c r="AT34" s="15">
        <f t="shared" si="5"/>
        <v>0.56040495230445198</v>
      </c>
      <c r="AU34" s="15">
        <f t="shared" si="6"/>
        <v>0.64653862135974094</v>
      </c>
      <c r="AV34"/>
      <c r="AW34" s="24">
        <v>1.8408395536735001</v>
      </c>
      <c r="AX34" s="24">
        <v>2.5239820984425001</v>
      </c>
      <c r="AY34" s="24">
        <v>2.2998337449753299</v>
      </c>
      <c r="AZ34" s="24">
        <v>2.4155028054337899</v>
      </c>
      <c r="BA34" s="24">
        <v>1.7833120522336701</v>
      </c>
      <c r="BB34" s="24">
        <f t="shared" si="13"/>
        <v>2.2998337449753299</v>
      </c>
      <c r="BC34" s="24">
        <f t="shared" si="14"/>
        <v>2.1726940509517578</v>
      </c>
    </row>
    <row r="35" spans="1:55" s="9" customFormat="1" x14ac:dyDescent="0.25">
      <c r="A35" s="1"/>
      <c r="B35" s="12" t="s">
        <v>78</v>
      </c>
      <c r="C35" s="12" t="s">
        <v>80</v>
      </c>
      <c r="D35" s="13" t="s">
        <v>79</v>
      </c>
      <c r="E35" s="13" t="s">
        <v>657</v>
      </c>
      <c r="F35" s="30">
        <v>81892.182314000005</v>
      </c>
      <c r="G35"/>
      <c r="H35" s="15">
        <v>4.0243806549842702</v>
      </c>
      <c r="I35" s="15">
        <v>1.7749409746320499</v>
      </c>
      <c r="J35" s="15"/>
      <c r="K35" s="15">
        <v>3.26559855239248</v>
      </c>
      <c r="L35" s="15">
        <v>-2.0696850453459801</v>
      </c>
      <c r="M35" s="15">
        <f t="shared" si="0"/>
        <v>2.5202697635122648</v>
      </c>
      <c r="N35" s="15">
        <f t="shared" si="7"/>
        <v>3.0216400606696001</v>
      </c>
      <c r="O35"/>
      <c r="P35" s="15"/>
      <c r="Q35" s="15"/>
      <c r="R35" s="15"/>
      <c r="S35" s="15"/>
      <c r="T35" s="15"/>
      <c r="U35" s="15" t="str">
        <f t="shared" si="1"/>
        <v>-x-</v>
      </c>
      <c r="V35" s="15" t="str">
        <f t="shared" si="2"/>
        <v>-x-</v>
      </c>
      <c r="W35"/>
      <c r="X35" s="14">
        <v>0.11627422653880801</v>
      </c>
      <c r="Y35" s="14">
        <v>0.15518648703364299</v>
      </c>
      <c r="Z35" s="14"/>
      <c r="AA35" s="14">
        <v>0.155153210943827</v>
      </c>
      <c r="AB35" s="14">
        <v>0.15515022137100501</v>
      </c>
      <c r="AC35" s="14">
        <f t="shared" si="3"/>
        <v>0.15515171615741602</v>
      </c>
      <c r="AD35" s="14">
        <f t="shared" si="4"/>
        <v>0.14544103647182074</v>
      </c>
      <c r="AE35"/>
      <c r="AF35" s="15">
        <v>1.55127969099158</v>
      </c>
      <c r="AG35" s="15">
        <v>0.68218420676930702</v>
      </c>
      <c r="AH35" s="15"/>
      <c r="AI35" s="15">
        <v>0.71721730389617699</v>
      </c>
      <c r="AJ35" s="15">
        <v>1.62789680609785</v>
      </c>
      <c r="AK35" s="15">
        <f t="shared" si="8"/>
        <v>1.62789680609785</v>
      </c>
      <c r="AL35" s="18">
        <f t="shared" si="9"/>
        <v>1</v>
      </c>
      <c r="AM35" s="15">
        <f t="shared" si="10"/>
        <v>1.1446445019387284</v>
      </c>
      <c r="AN35"/>
      <c r="AO35" s="15">
        <v>1921.3208077419499</v>
      </c>
      <c r="AP35" s="15"/>
      <c r="AQ35" s="15"/>
      <c r="AR35" s="15">
        <v>1.94633900072404</v>
      </c>
      <c r="AS35" s="15">
        <v>1.94629773873385</v>
      </c>
      <c r="AT35" s="15">
        <f t="shared" si="5"/>
        <v>1.94633900072404</v>
      </c>
      <c r="AU35" s="15">
        <f t="shared" si="6"/>
        <v>1.946318369728945</v>
      </c>
      <c r="AV35"/>
      <c r="AW35" s="24"/>
      <c r="AX35" s="24"/>
      <c r="AY35" s="24"/>
      <c r="AZ35" s="24"/>
      <c r="BA35" s="24"/>
      <c r="BB35" s="24" t="str">
        <f t="shared" si="13"/>
        <v>-x-</v>
      </c>
      <c r="BC35" s="24" t="str">
        <f t="shared" si="14"/>
        <v>-x-</v>
      </c>
    </row>
    <row r="36" spans="1:55" s="9" customFormat="1" x14ac:dyDescent="0.25">
      <c r="A36" s="1"/>
      <c r="B36" s="12" t="s">
        <v>81</v>
      </c>
      <c r="C36" s="12" t="s">
        <v>83</v>
      </c>
      <c r="D36" s="13" t="s">
        <v>82</v>
      </c>
      <c r="E36" s="13" t="s">
        <v>657</v>
      </c>
      <c r="F36" s="30"/>
      <c r="G36"/>
      <c r="H36" s="15">
        <v>9.1695003083877999</v>
      </c>
      <c r="I36" s="15">
        <v>8.0023501465766493</v>
      </c>
      <c r="J36" s="15">
        <v>13.5766847440973</v>
      </c>
      <c r="K36" s="15">
        <v>9.8307108695444203</v>
      </c>
      <c r="L36" s="15"/>
      <c r="M36" s="15">
        <f t="shared" si="0"/>
        <v>9.500105588966111</v>
      </c>
      <c r="N36" s="15">
        <f t="shared" si="7"/>
        <v>10.144811517151542</v>
      </c>
      <c r="O36"/>
      <c r="P36" s="15"/>
      <c r="Q36" s="15"/>
      <c r="R36" s="15"/>
      <c r="S36" s="15">
        <v>-11.7427807639906</v>
      </c>
      <c r="T36" s="15"/>
      <c r="U36" s="15">
        <f t="shared" si="1"/>
        <v>-11.7427807639906</v>
      </c>
      <c r="V36" s="15" t="str">
        <f t="shared" si="2"/>
        <v>-x-</v>
      </c>
      <c r="W36"/>
      <c r="X36" s="14"/>
      <c r="Y36" s="14"/>
      <c r="Z36" s="14"/>
      <c r="AA36" s="14">
        <v>0.714508522768738</v>
      </c>
      <c r="AB36" s="14"/>
      <c r="AC36" s="14">
        <f t="shared" si="3"/>
        <v>0.714508522768738</v>
      </c>
      <c r="AD36" s="14">
        <f t="shared" si="4"/>
        <v>0.714508522768738</v>
      </c>
      <c r="AE36"/>
      <c r="AF36" s="15">
        <v>0.98553703497327705</v>
      </c>
      <c r="AG36" s="15">
        <v>1.0649612061115501</v>
      </c>
      <c r="AH36" s="15">
        <v>1.2378904789402401</v>
      </c>
      <c r="AI36" s="15">
        <v>1.06418202343048</v>
      </c>
      <c r="AJ36" s="15"/>
      <c r="AK36" s="15">
        <f t="shared" si="8"/>
        <v>1.2378904789402401</v>
      </c>
      <c r="AL36" s="18">
        <f t="shared" si="9"/>
        <v>0</v>
      </c>
      <c r="AM36" s="15">
        <f t="shared" si="10"/>
        <v>1.0881426858638867</v>
      </c>
      <c r="AN36"/>
      <c r="AO36" s="15">
        <v>0.82917833408373598</v>
      </c>
      <c r="AP36" s="15">
        <v>1.04958948131934</v>
      </c>
      <c r="AQ36" s="15">
        <v>1.19186071728836</v>
      </c>
      <c r="AR36" s="15">
        <v>0.90740954319880995</v>
      </c>
      <c r="AS36" s="15"/>
      <c r="AT36" s="15">
        <f t="shared" si="5"/>
        <v>0.97849951225907494</v>
      </c>
      <c r="AU36" s="15">
        <f t="shared" si="6"/>
        <v>0.99450951897256146</v>
      </c>
      <c r="AV36"/>
      <c r="AW36" s="24"/>
      <c r="AX36" s="24"/>
      <c r="AY36" s="24"/>
      <c r="AZ36" s="24"/>
      <c r="BA36" s="24"/>
      <c r="BB36" s="24" t="str">
        <f t="shared" si="13"/>
        <v>-x-</v>
      </c>
      <c r="BC36" s="24" t="str">
        <f t="shared" si="14"/>
        <v>-x-</v>
      </c>
    </row>
    <row r="37" spans="1:55" s="9" customFormat="1" x14ac:dyDescent="0.25">
      <c r="A37" s="1"/>
      <c r="B37" s="12" t="s">
        <v>84</v>
      </c>
      <c r="C37" s="12" t="s">
        <v>86</v>
      </c>
      <c r="D37" s="13" t="s">
        <v>85</v>
      </c>
      <c r="E37" s="13" t="s">
        <v>661</v>
      </c>
      <c r="F37" s="30">
        <v>17798</v>
      </c>
      <c r="G37"/>
      <c r="H37" s="15">
        <v>-28.827501808671499</v>
      </c>
      <c r="I37" s="15">
        <v>-6.5710361867022602</v>
      </c>
      <c r="J37" s="15">
        <v>5.5853573321510304</v>
      </c>
      <c r="K37" s="15">
        <v>-12.457801454918799</v>
      </c>
      <c r="L37" s="15">
        <v>-5.9916605565012997</v>
      </c>
      <c r="M37" s="15">
        <f t="shared" si="0"/>
        <v>-6.5710361867022602</v>
      </c>
      <c r="N37" s="15">
        <f t="shared" si="7"/>
        <v>5.5853573321510304</v>
      </c>
      <c r="O37"/>
      <c r="P37" s="15">
        <v>3.1271698879027099</v>
      </c>
      <c r="Q37" s="15">
        <v>11.659143759025</v>
      </c>
      <c r="R37" s="15">
        <v>13.8928412884416</v>
      </c>
      <c r="S37" s="15">
        <v>-3.12447363712272</v>
      </c>
      <c r="T37" s="15">
        <v>-2.2345934914628698</v>
      </c>
      <c r="U37" s="15">
        <f t="shared" si="1"/>
        <v>3.1271698879027099</v>
      </c>
      <c r="V37" s="15">
        <f t="shared" si="2"/>
        <v>9.5597183117897711</v>
      </c>
      <c r="W37"/>
      <c r="X37" s="14">
        <v>0</v>
      </c>
      <c r="Y37" s="14">
        <v>0</v>
      </c>
      <c r="Z37" s="14">
        <v>0</v>
      </c>
      <c r="AA37" s="14">
        <v>1.2722938204879001E-2</v>
      </c>
      <c r="AB37" s="14">
        <v>4.4113449223550597E-3</v>
      </c>
      <c r="AC37" s="14">
        <f t="shared" si="3"/>
        <v>0</v>
      </c>
      <c r="AD37" s="14">
        <f t="shared" si="4"/>
        <v>3.4268566254468122E-3</v>
      </c>
      <c r="AE37"/>
      <c r="AF37" s="15">
        <v>0.90775717156066105</v>
      </c>
      <c r="AG37" s="15">
        <v>1.4252816748539801</v>
      </c>
      <c r="AH37" s="15">
        <v>1.2231116470375101</v>
      </c>
      <c r="AI37" s="15">
        <v>1.0007518852799</v>
      </c>
      <c r="AJ37" s="15">
        <v>1.05273406238848</v>
      </c>
      <c r="AK37" s="15">
        <f t="shared" si="8"/>
        <v>1.4252816748539801</v>
      </c>
      <c r="AL37" s="18">
        <f t="shared" si="9"/>
        <v>0.73861474609664957</v>
      </c>
      <c r="AM37" s="15">
        <f t="shared" si="10"/>
        <v>1.1219272882241063</v>
      </c>
      <c r="AN37"/>
      <c r="AO37" s="15">
        <v>0.92728794240883905</v>
      </c>
      <c r="AP37" s="15">
        <v>1.22502120511672</v>
      </c>
      <c r="AQ37" s="15">
        <v>0.95663807906385001</v>
      </c>
      <c r="AR37" s="15">
        <v>0.99452786161600704</v>
      </c>
      <c r="AS37" s="15">
        <v>1.04166306969637</v>
      </c>
      <c r="AT37" s="15">
        <f t="shared" si="5"/>
        <v>0.99452786161600704</v>
      </c>
      <c r="AU37" s="15">
        <f t="shared" si="6"/>
        <v>1.0290276315803573</v>
      </c>
      <c r="AV37"/>
      <c r="AW37" s="24">
        <v>-5.3572085042958399E-2</v>
      </c>
      <c r="AX37" s="24">
        <v>0.13159083494747401</v>
      </c>
      <c r="AY37" s="24">
        <v>-0.121079442115843</v>
      </c>
      <c r="AZ37" s="24">
        <v>5.5152945564998397E-2</v>
      </c>
      <c r="BA37" s="24">
        <v>9.4008550120321405E-3</v>
      </c>
      <c r="BB37" s="24">
        <f t="shared" si="13"/>
        <v>9.4008550120321405E-3</v>
      </c>
      <c r="BC37" s="24">
        <f t="shared" si="14"/>
        <v>6.538154517483484E-2</v>
      </c>
    </row>
    <row r="38" spans="1:55" s="9" customFormat="1" x14ac:dyDescent="0.25">
      <c r="A38" s="1"/>
      <c r="B38" s="12" t="s">
        <v>87</v>
      </c>
      <c r="C38" s="12" t="s">
        <v>89</v>
      </c>
      <c r="D38" s="13" t="s">
        <v>88</v>
      </c>
      <c r="E38" s="13" t="s">
        <v>660</v>
      </c>
      <c r="F38" s="30">
        <v>256484.68585350001</v>
      </c>
      <c r="G38"/>
      <c r="H38" s="15">
        <v>7.5353003882555596</v>
      </c>
      <c r="I38" s="15">
        <v>17.443540105916298</v>
      </c>
      <c r="J38" s="15">
        <v>7.4282223888876597</v>
      </c>
      <c r="K38" s="15">
        <v>42.172754042432601</v>
      </c>
      <c r="L38" s="15">
        <v>19.4054215037613</v>
      </c>
      <c r="M38" s="15">
        <f t="shared" si="0"/>
        <v>17.443540105916298</v>
      </c>
      <c r="N38" s="15">
        <f t="shared" si="7"/>
        <v>18.797047685850682</v>
      </c>
      <c r="O38"/>
      <c r="P38" s="15">
        <v>4.76507810427574</v>
      </c>
      <c r="Q38" s="15">
        <v>9.0210697945003595</v>
      </c>
      <c r="R38" s="15">
        <v>4.83083314025862</v>
      </c>
      <c r="S38" s="15">
        <v>16.978325310046799</v>
      </c>
      <c r="T38" s="15">
        <v>10.829657608323</v>
      </c>
      <c r="U38" s="15">
        <f t="shared" si="1"/>
        <v>9.0210697945003595</v>
      </c>
      <c r="V38" s="15">
        <f t="shared" si="2"/>
        <v>9.284992791480903</v>
      </c>
      <c r="W38"/>
      <c r="X38" s="14">
        <v>0.27312926752812899</v>
      </c>
      <c r="Y38" s="14">
        <v>0.23284643316583201</v>
      </c>
      <c r="Z38" s="14">
        <v>0.189881057546882</v>
      </c>
      <c r="AA38" s="14">
        <v>0.32704059085925102</v>
      </c>
      <c r="AB38" s="14">
        <v>0.50511925458791695</v>
      </c>
      <c r="AC38" s="14">
        <f t="shared" si="3"/>
        <v>0.27312926752812899</v>
      </c>
      <c r="AD38" s="14">
        <f t="shared" si="4"/>
        <v>0.30560332073760221</v>
      </c>
      <c r="AE38"/>
      <c r="AF38" s="15">
        <v>0.93696331274441003</v>
      </c>
      <c r="AG38" s="15">
        <v>1.1072201001770701</v>
      </c>
      <c r="AH38" s="15">
        <v>1.41193395674418</v>
      </c>
      <c r="AI38" s="15">
        <v>1.36020859623932</v>
      </c>
      <c r="AJ38" s="15">
        <v>0.793416123919087</v>
      </c>
      <c r="AK38" s="15">
        <f t="shared" si="8"/>
        <v>1.41193395674418</v>
      </c>
      <c r="AL38" s="18">
        <f t="shared" si="9"/>
        <v>0.56193571953510391</v>
      </c>
      <c r="AM38" s="15">
        <f t="shared" si="10"/>
        <v>1.1219484179648134</v>
      </c>
      <c r="AN38"/>
      <c r="AO38" s="15">
        <v>0.86664064370779703</v>
      </c>
      <c r="AP38" s="15">
        <v>1.1668170150496699</v>
      </c>
      <c r="AQ38" s="15">
        <v>1.10184226329693</v>
      </c>
      <c r="AR38" s="15">
        <v>1.3310201383592399</v>
      </c>
      <c r="AS38" s="15">
        <v>0.81622048324879903</v>
      </c>
      <c r="AT38" s="15">
        <f t="shared" si="5"/>
        <v>1.10184226329693</v>
      </c>
      <c r="AU38" s="15">
        <f t="shared" si="6"/>
        <v>1.0565081087324872</v>
      </c>
      <c r="AV38"/>
      <c r="AW38" s="24">
        <v>0.75016511266130703</v>
      </c>
      <c r="AX38" s="24">
        <v>0.59708805502486895</v>
      </c>
      <c r="AY38" s="24">
        <v>0.352202194345409</v>
      </c>
      <c r="AZ38" s="24">
        <v>0.75601797099352597</v>
      </c>
      <c r="BA38" s="24">
        <v>0.570693032299459</v>
      </c>
      <c r="BB38" s="24">
        <f t="shared" si="13"/>
        <v>0.59708805502486895</v>
      </c>
      <c r="BC38" s="24">
        <f t="shared" si="14"/>
        <v>0.60523327306491403</v>
      </c>
    </row>
    <row r="39" spans="1:55" s="9" customFormat="1" x14ac:dyDescent="0.25">
      <c r="A39" s="1"/>
      <c r="B39" s="12" t="s">
        <v>90</v>
      </c>
      <c r="C39" s="12" t="s">
        <v>92</v>
      </c>
      <c r="D39" s="13" t="s">
        <v>91</v>
      </c>
      <c r="E39" s="13" t="s">
        <v>657</v>
      </c>
      <c r="F39" s="30">
        <v>110280</v>
      </c>
      <c r="G39"/>
      <c r="H39" s="15"/>
      <c r="I39" s="15">
        <v>18.922383405588299</v>
      </c>
      <c r="J39" s="15">
        <v>21.246291994000799</v>
      </c>
      <c r="K39" s="15">
        <v>15.2654727966001</v>
      </c>
      <c r="L39" s="15">
        <v>15.588281649194</v>
      </c>
      <c r="M39" s="15">
        <f t="shared" si="0"/>
        <v>17.25533252739115</v>
      </c>
      <c r="N39" s="15">
        <f t="shared" si="7"/>
        <v>17.7556074613458</v>
      </c>
      <c r="O39"/>
      <c r="P39" s="15"/>
      <c r="Q39" s="15">
        <v>12.342342722826301</v>
      </c>
      <c r="R39" s="15">
        <v>12.5521284272399</v>
      </c>
      <c r="S39" s="15">
        <v>9.3209889811114408</v>
      </c>
      <c r="T39" s="15">
        <v>8.5442756464617595</v>
      </c>
      <c r="U39" s="15">
        <f t="shared" si="1"/>
        <v>10.831665851968872</v>
      </c>
      <c r="V39" s="15">
        <f t="shared" si="2"/>
        <v>10.689933944409852</v>
      </c>
      <c r="W39"/>
      <c r="X39" s="14"/>
      <c r="Y39" s="14">
        <v>1.2599315023689999E-2</v>
      </c>
      <c r="Z39" s="14">
        <v>1.51694924668845E-2</v>
      </c>
      <c r="AA39" s="14">
        <v>0</v>
      </c>
      <c r="AB39" s="14">
        <v>0</v>
      </c>
      <c r="AC39" s="14">
        <f t="shared" si="3"/>
        <v>6.2996575118449997E-3</v>
      </c>
      <c r="AD39" s="14">
        <f t="shared" si="4"/>
        <v>6.9422018726436243E-3</v>
      </c>
      <c r="AE39"/>
      <c r="AF39" s="15"/>
      <c r="AG39" s="15">
        <v>4.1318885037398996</v>
      </c>
      <c r="AH39" s="15">
        <v>3.9560391331906399</v>
      </c>
      <c r="AI39" s="15">
        <v>3.1572578439263501</v>
      </c>
      <c r="AJ39" s="15">
        <v>2.9178252771962399</v>
      </c>
      <c r="AK39" s="15">
        <f t="shared" si="8"/>
        <v>4.1318885037398996</v>
      </c>
      <c r="AL39" s="18">
        <f t="shared" si="9"/>
        <v>0.7061723167397248</v>
      </c>
      <c r="AM39" s="15">
        <f t="shared" si="10"/>
        <v>3.5407526895132824</v>
      </c>
      <c r="AN39"/>
      <c r="AO39" s="15"/>
      <c r="AP39" s="15">
        <v>6.7059205175173702</v>
      </c>
      <c r="AQ39" s="15">
        <v>6.4746873486437799</v>
      </c>
      <c r="AR39" s="15">
        <v>5.0654195767419896</v>
      </c>
      <c r="AS39" s="15">
        <v>4.7613584931168598</v>
      </c>
      <c r="AT39" s="15">
        <f t="shared" si="5"/>
        <v>5.7700534626928848</v>
      </c>
      <c r="AU39" s="15">
        <f t="shared" si="6"/>
        <v>5.7518464840050001</v>
      </c>
      <c r="AV39"/>
      <c r="AW39" s="24"/>
      <c r="AX39" s="24"/>
      <c r="AY39" s="24"/>
      <c r="AZ39" s="24"/>
      <c r="BA39" s="24"/>
      <c r="BB39" s="24" t="str">
        <f t="shared" si="13"/>
        <v>-x-</v>
      </c>
      <c r="BC39" s="24" t="str">
        <f t="shared" si="14"/>
        <v>-x-</v>
      </c>
    </row>
    <row r="40" spans="1:55" s="9" customFormat="1" x14ac:dyDescent="0.25">
      <c r="A40" s="1"/>
      <c r="B40" s="12" t="s">
        <v>93</v>
      </c>
      <c r="C40" s="12" t="s">
        <v>95</v>
      </c>
      <c r="D40" s="13" t="s">
        <v>94</v>
      </c>
      <c r="E40" s="13" t="s">
        <v>663</v>
      </c>
      <c r="F40" s="30">
        <v>793151.02000699996</v>
      </c>
      <c r="G40"/>
      <c r="H40" s="15">
        <v>17.7075864402868</v>
      </c>
      <c r="I40" s="15">
        <v>14.6536537290813</v>
      </c>
      <c r="J40" s="15">
        <v>10.478939348962699</v>
      </c>
      <c r="K40" s="15">
        <v>-10.9818659524753</v>
      </c>
      <c r="L40" s="15">
        <v>-12.725646345585099</v>
      </c>
      <c r="M40" s="15">
        <f t="shared" si="0"/>
        <v>10.478939348962699</v>
      </c>
      <c r="N40" s="15">
        <f t="shared" si="7"/>
        <v>14.2800598394436</v>
      </c>
      <c r="O40"/>
      <c r="P40" s="15">
        <v>6.7281795667877304</v>
      </c>
      <c r="Q40" s="15">
        <v>6.3211905393472998</v>
      </c>
      <c r="R40" s="15">
        <v>5.85577129189915</v>
      </c>
      <c r="S40" s="15">
        <v>20.956345296144701</v>
      </c>
      <c r="T40" s="15">
        <v>16.8761865231209</v>
      </c>
      <c r="U40" s="15">
        <f t="shared" si="1"/>
        <v>6.7281795667877304</v>
      </c>
      <c r="V40" s="15">
        <f t="shared" si="2"/>
        <v>11.347534643459955</v>
      </c>
      <c r="W40"/>
      <c r="X40" s="14">
        <v>0.55968606931972298</v>
      </c>
      <c r="Y40" s="14">
        <v>0.36084406734793401</v>
      </c>
      <c r="Z40" s="14">
        <v>0.38784516545303599</v>
      </c>
      <c r="AA40" s="14">
        <v>0.46820441618678199</v>
      </c>
      <c r="AB40" s="14">
        <v>0.55482192550611198</v>
      </c>
      <c r="AC40" s="14">
        <f t="shared" si="3"/>
        <v>0.46820441618678199</v>
      </c>
      <c r="AD40" s="14">
        <f t="shared" si="4"/>
        <v>0.46628032876271741</v>
      </c>
      <c r="AE40"/>
      <c r="AF40" s="15">
        <v>0.56181354208274603</v>
      </c>
      <c r="AG40" s="15">
        <v>0.97077794243341498</v>
      </c>
      <c r="AH40" s="15">
        <v>0.64426973256831799</v>
      </c>
      <c r="AI40" s="15">
        <v>0.59547823728735205</v>
      </c>
      <c r="AJ40" s="15">
        <v>0.494342071706797</v>
      </c>
      <c r="AK40" s="15">
        <f t="shared" si="8"/>
        <v>0.97077794243341498</v>
      </c>
      <c r="AL40" s="18">
        <f t="shared" si="9"/>
        <v>0.50922260395373953</v>
      </c>
      <c r="AM40" s="15">
        <f t="shared" si="10"/>
        <v>0.65333630521572561</v>
      </c>
      <c r="AN40"/>
      <c r="AO40" s="15">
        <v>0.65272938230282296</v>
      </c>
      <c r="AP40" s="15">
        <v>0.98843859316093596</v>
      </c>
      <c r="AQ40" s="15">
        <v>0.68128022318433101</v>
      </c>
      <c r="AR40" s="15">
        <v>0.71901313519993004</v>
      </c>
      <c r="AS40" s="15">
        <v>0.61957431204700697</v>
      </c>
      <c r="AT40" s="15">
        <f t="shared" si="5"/>
        <v>0.68128022318433101</v>
      </c>
      <c r="AU40" s="15">
        <f t="shared" si="6"/>
        <v>0.73220712917900543</v>
      </c>
      <c r="AV40"/>
      <c r="AW40" s="24">
        <v>1.8522459012947401</v>
      </c>
      <c r="AX40" s="24">
        <v>2.0350226174086901</v>
      </c>
      <c r="AY40" s="24">
        <v>1.9603989150546099</v>
      </c>
      <c r="AZ40" s="24">
        <v>2.0456435553969601</v>
      </c>
      <c r="BA40" s="24">
        <v>1.2472766540067799</v>
      </c>
      <c r="BB40" s="24">
        <f t="shared" si="13"/>
        <v>1.9603989150546099</v>
      </c>
      <c r="BC40" s="24">
        <f t="shared" si="14"/>
        <v>1.8281175286323563</v>
      </c>
    </row>
    <row r="41" spans="1:55" s="9" customFormat="1" x14ac:dyDescent="0.25">
      <c r="A41" s="1"/>
      <c r="B41" s="12" t="s">
        <v>96</v>
      </c>
      <c r="C41" s="12" t="s">
        <v>98</v>
      </c>
      <c r="D41" s="13" t="s">
        <v>97</v>
      </c>
      <c r="E41" s="13" t="s">
        <v>663</v>
      </c>
      <c r="F41" s="30">
        <v>334594.07549999998</v>
      </c>
      <c r="G41"/>
      <c r="H41" s="15"/>
      <c r="I41" s="15">
        <v>12.3735241648537</v>
      </c>
      <c r="J41" s="15"/>
      <c r="K41" s="15">
        <v>10.532225415998299</v>
      </c>
      <c r="L41" s="15">
        <v>9.3653055720205902</v>
      </c>
      <c r="M41" s="15">
        <f t="shared" si="0"/>
        <v>10.532225415998299</v>
      </c>
      <c r="N41" s="15">
        <f t="shared" si="7"/>
        <v>10.757018384290864</v>
      </c>
      <c r="O41"/>
      <c r="P41" s="15"/>
      <c r="Q41" s="15">
        <v>8.4859087032818898</v>
      </c>
      <c r="R41" s="15"/>
      <c r="S41" s="15">
        <v>7.6373930259651397</v>
      </c>
      <c r="T41" s="15">
        <v>7.2453134730167204</v>
      </c>
      <c r="U41" s="15">
        <f t="shared" si="1"/>
        <v>7.6373930259651397</v>
      </c>
      <c r="V41" s="15">
        <f t="shared" si="2"/>
        <v>7.7895384007545827</v>
      </c>
      <c r="W41"/>
      <c r="X41" s="14"/>
      <c r="Y41" s="14">
        <v>0.46592276882380201</v>
      </c>
      <c r="Z41" s="14"/>
      <c r="AA41" s="14">
        <v>0.52458763249916995</v>
      </c>
      <c r="AB41" s="14">
        <v>0.57568137480644499</v>
      </c>
      <c r="AC41" s="14">
        <f t="shared" si="3"/>
        <v>0.52458763249916995</v>
      </c>
      <c r="AD41" s="14">
        <f t="shared" si="4"/>
        <v>0.52206392537647239</v>
      </c>
      <c r="AE41"/>
      <c r="AF41" s="15"/>
      <c r="AG41" s="15">
        <v>1.29613682819399</v>
      </c>
      <c r="AH41" s="15"/>
      <c r="AI41" s="15">
        <v>0.99399431657184301</v>
      </c>
      <c r="AJ41" s="15">
        <v>0.86837635826759696</v>
      </c>
      <c r="AK41" s="15">
        <f t="shared" si="8"/>
        <v>1.29613682819399</v>
      </c>
      <c r="AL41" s="18">
        <f t="shared" si="9"/>
        <v>0.6699727523965</v>
      </c>
      <c r="AM41" s="15">
        <f t="shared" si="10"/>
        <v>1.0528358343444766</v>
      </c>
      <c r="AN41"/>
      <c r="AO41" s="15"/>
      <c r="AP41" s="15">
        <v>0.54301452400250105</v>
      </c>
      <c r="AQ41" s="15"/>
      <c r="AR41" s="15">
        <v>0.41924604167206803</v>
      </c>
      <c r="AS41" s="15">
        <v>0.36749977330964601</v>
      </c>
      <c r="AT41" s="15">
        <f t="shared" si="5"/>
        <v>0.41924604167206803</v>
      </c>
      <c r="AU41" s="15">
        <f t="shared" si="6"/>
        <v>0.44325344632807173</v>
      </c>
      <c r="AV41"/>
      <c r="AW41" s="24"/>
      <c r="AX41" s="24"/>
      <c r="AY41" s="24"/>
      <c r="AZ41" s="24"/>
      <c r="BA41" s="24"/>
      <c r="BB41" s="24" t="str">
        <f t="shared" si="13"/>
        <v>-x-</v>
      </c>
      <c r="BC41" s="24" t="str">
        <f t="shared" si="14"/>
        <v>-x-</v>
      </c>
    </row>
    <row r="42" spans="1:55" s="9" customFormat="1" x14ac:dyDescent="0.25">
      <c r="A42" s="1"/>
      <c r="B42" s="12" t="s">
        <v>99</v>
      </c>
      <c r="C42" s="12" t="s">
        <v>101</v>
      </c>
      <c r="D42" s="13" t="s">
        <v>100</v>
      </c>
      <c r="E42" s="13" t="s">
        <v>664</v>
      </c>
      <c r="F42" s="30"/>
      <c r="G42"/>
      <c r="H42" s="15"/>
      <c r="I42" s="15">
        <v>7.9401210149153503</v>
      </c>
      <c r="J42" s="15"/>
      <c r="K42" s="15">
        <v>19.206487882765899</v>
      </c>
      <c r="L42" s="15"/>
      <c r="M42" s="15">
        <f t="shared" si="0"/>
        <v>13.573304448840624</v>
      </c>
      <c r="N42" s="15">
        <f t="shared" si="7"/>
        <v>13.573304448840624</v>
      </c>
      <c r="O42"/>
      <c r="P42" s="15"/>
      <c r="Q42" s="15">
        <v>7.6271645241285997</v>
      </c>
      <c r="R42" s="15"/>
      <c r="S42" s="15">
        <v>8.6214827338262694</v>
      </c>
      <c r="T42" s="15"/>
      <c r="U42" s="15">
        <f t="shared" si="1"/>
        <v>8.1243236289774341</v>
      </c>
      <c r="V42" s="15">
        <f t="shared" si="2"/>
        <v>8.1243236289774341</v>
      </c>
      <c r="W42"/>
      <c r="X42" s="14"/>
      <c r="Y42" s="14">
        <v>0.65950805371743604</v>
      </c>
      <c r="Z42" s="14"/>
      <c r="AA42" s="14">
        <v>0.32648740145727101</v>
      </c>
      <c r="AB42" s="14"/>
      <c r="AC42" s="14">
        <f t="shared" si="3"/>
        <v>0.4929977275873535</v>
      </c>
      <c r="AD42" s="14">
        <f t="shared" si="4"/>
        <v>0.4929977275873535</v>
      </c>
      <c r="AE42"/>
      <c r="AF42" s="15"/>
      <c r="AG42" s="15">
        <v>0.54806873166216996</v>
      </c>
      <c r="AH42" s="15"/>
      <c r="AI42" s="15">
        <v>1.2569005051973401</v>
      </c>
      <c r="AJ42" s="15"/>
      <c r="AK42" s="15">
        <f t="shared" si="8"/>
        <v>1.2569005051973401</v>
      </c>
      <c r="AL42" s="18">
        <f t="shared" si="9"/>
        <v>0</v>
      </c>
      <c r="AM42" s="15">
        <f t="shared" si="10"/>
        <v>0.90248461842975503</v>
      </c>
      <c r="AN42"/>
      <c r="AO42" s="15"/>
      <c r="AP42" s="15">
        <v>0.418998232262766</v>
      </c>
      <c r="AQ42" s="15"/>
      <c r="AR42" s="15">
        <v>0.834289308139887</v>
      </c>
      <c r="AS42" s="15"/>
      <c r="AT42" s="15">
        <f t="shared" si="5"/>
        <v>0.62664377020132656</v>
      </c>
      <c r="AU42" s="15">
        <f t="shared" si="6"/>
        <v>0.62664377020132656</v>
      </c>
      <c r="AV42"/>
      <c r="AW42" s="24"/>
      <c r="AX42" s="24"/>
      <c r="AY42" s="24"/>
      <c r="AZ42" s="24"/>
      <c r="BA42" s="24"/>
      <c r="BB42" s="24" t="str">
        <f t="shared" si="13"/>
        <v>-x-</v>
      </c>
      <c r="BC42" s="24" t="str">
        <f t="shared" si="14"/>
        <v>-x-</v>
      </c>
    </row>
    <row r="43" spans="1:55" s="9" customFormat="1" x14ac:dyDescent="0.25">
      <c r="A43" s="1"/>
      <c r="B43" s="12" t="s">
        <v>102</v>
      </c>
      <c r="C43" s="12" t="s">
        <v>104</v>
      </c>
      <c r="D43" s="13" t="s">
        <v>103</v>
      </c>
      <c r="E43" s="13" t="s">
        <v>663</v>
      </c>
      <c r="F43" s="30"/>
      <c r="G43"/>
      <c r="H43" s="15">
        <v>34.395466446003397</v>
      </c>
      <c r="I43" s="15"/>
      <c r="J43" s="15">
        <v>-75.204004880390102</v>
      </c>
      <c r="K43" s="15">
        <v>24.906358015868999</v>
      </c>
      <c r="L43" s="15"/>
      <c r="M43" s="15">
        <f t="shared" si="0"/>
        <v>24.906358015868999</v>
      </c>
      <c r="N43" s="15">
        <f t="shared" si="7"/>
        <v>29.6509122309362</v>
      </c>
      <c r="O43"/>
      <c r="P43" s="15">
        <v>9.5022973965096806</v>
      </c>
      <c r="Q43" s="15"/>
      <c r="R43" s="15">
        <v>64.883856225409502</v>
      </c>
      <c r="S43" s="15">
        <v>9.6328020206710807</v>
      </c>
      <c r="T43" s="15"/>
      <c r="U43" s="15">
        <f t="shared" si="1"/>
        <v>9.6328020206710807</v>
      </c>
      <c r="V43" s="15">
        <f t="shared" si="2"/>
        <v>9.5675497085903807</v>
      </c>
      <c r="W43"/>
      <c r="X43" s="14">
        <v>0.13341038774393399</v>
      </c>
      <c r="Y43" s="14"/>
      <c r="Z43" s="14">
        <v>0.142453839937807</v>
      </c>
      <c r="AA43" s="14">
        <v>0.169764143681678</v>
      </c>
      <c r="AB43" s="14"/>
      <c r="AC43" s="14">
        <f t="shared" si="3"/>
        <v>0.142453839937807</v>
      </c>
      <c r="AD43" s="14">
        <f t="shared" si="4"/>
        <v>0.14854279045447302</v>
      </c>
      <c r="AE43"/>
      <c r="AF43" s="15">
        <v>1.42082608002238</v>
      </c>
      <c r="AG43" s="15"/>
      <c r="AH43" s="15">
        <v>1.81241369674353</v>
      </c>
      <c r="AI43" s="15">
        <v>1.5481272092929399</v>
      </c>
      <c r="AJ43" s="15"/>
      <c r="AK43" s="15">
        <f t="shared" si="8"/>
        <v>1.81241369674353</v>
      </c>
      <c r="AL43" s="18">
        <f t="shared" si="9"/>
        <v>0</v>
      </c>
      <c r="AM43" s="15">
        <f t="shared" si="10"/>
        <v>1.59378899535295</v>
      </c>
      <c r="AN43"/>
      <c r="AO43" s="15">
        <v>0.93080255032236903</v>
      </c>
      <c r="AP43" s="15"/>
      <c r="AQ43" s="15">
        <v>0.96591459230057797</v>
      </c>
      <c r="AR43" s="15">
        <v>0.80875532879144896</v>
      </c>
      <c r="AS43" s="15"/>
      <c r="AT43" s="15">
        <f t="shared" si="5"/>
        <v>0.93080255032236903</v>
      </c>
      <c r="AU43" s="15">
        <f t="shared" si="6"/>
        <v>0.90182415713813191</v>
      </c>
      <c r="AV43"/>
      <c r="AW43" s="24"/>
      <c r="AX43" s="24"/>
      <c r="AY43" s="24"/>
      <c r="AZ43" s="24"/>
      <c r="BA43" s="24"/>
      <c r="BB43" s="24" t="str">
        <f t="shared" si="13"/>
        <v>-x-</v>
      </c>
      <c r="BC43" s="24" t="str">
        <f t="shared" si="14"/>
        <v>-x-</v>
      </c>
    </row>
    <row r="44" spans="1:55" s="9" customFormat="1" x14ac:dyDescent="0.25">
      <c r="A44" s="1"/>
      <c r="B44" s="12" t="s">
        <v>105</v>
      </c>
      <c r="C44" s="12" t="s">
        <v>107</v>
      </c>
      <c r="D44" s="13" t="s">
        <v>106</v>
      </c>
      <c r="E44" s="13" t="s">
        <v>663</v>
      </c>
      <c r="F44" s="30">
        <v>185195.14111</v>
      </c>
      <c r="G44"/>
      <c r="H44" s="15">
        <v>9.6894736886897608</v>
      </c>
      <c r="I44" s="15">
        <v>9.5239605314272904</v>
      </c>
      <c r="J44" s="15">
        <v>12.1533842013159</v>
      </c>
      <c r="K44" s="15">
        <v>16.130801735416799</v>
      </c>
      <c r="L44" s="15">
        <v>13.603648129181201</v>
      </c>
      <c r="M44" s="15">
        <f t="shared" si="0"/>
        <v>12.1533842013159</v>
      </c>
      <c r="N44" s="15">
        <f t="shared" si="7"/>
        <v>12.22025365720619</v>
      </c>
      <c r="O44"/>
      <c r="P44" s="15">
        <v>6.06216350130126</v>
      </c>
      <c r="Q44" s="15">
        <v>7.58738397823618</v>
      </c>
      <c r="R44" s="15">
        <v>8.3590259025804698</v>
      </c>
      <c r="S44" s="15">
        <v>8.2393348886835192</v>
      </c>
      <c r="T44" s="15">
        <v>7.2905755912579497</v>
      </c>
      <c r="U44" s="15">
        <f t="shared" si="1"/>
        <v>7.58738397823618</v>
      </c>
      <c r="V44" s="15">
        <f t="shared" si="2"/>
        <v>7.5076967724118759</v>
      </c>
      <c r="W44"/>
      <c r="X44" s="14">
        <v>0.491973249739385</v>
      </c>
      <c r="Y44" s="14">
        <v>0.35769425419566703</v>
      </c>
      <c r="Z44" s="14">
        <v>0.33697756190260397</v>
      </c>
      <c r="AA44" s="14">
        <v>0.33793923454301</v>
      </c>
      <c r="AB44" s="14">
        <v>0.39289156953280302</v>
      </c>
      <c r="AC44" s="14">
        <f t="shared" si="3"/>
        <v>0.35769425419566703</v>
      </c>
      <c r="AD44" s="14">
        <f t="shared" si="4"/>
        <v>0.38349517398269384</v>
      </c>
      <c r="AE44"/>
      <c r="AF44" s="15">
        <v>0.83582014360490597</v>
      </c>
      <c r="AG44" s="15">
        <v>1.03555020162639</v>
      </c>
      <c r="AH44" s="15">
        <v>1.0405420147944799</v>
      </c>
      <c r="AI44" s="15">
        <v>0.891039781941799</v>
      </c>
      <c r="AJ44" s="15">
        <v>0.76926125944646595</v>
      </c>
      <c r="AK44" s="15">
        <f t="shared" si="8"/>
        <v>1.0405420147944799</v>
      </c>
      <c r="AL44" s="18">
        <f t="shared" si="9"/>
        <v>0.73928899410986748</v>
      </c>
      <c r="AM44" s="15">
        <f t="shared" si="10"/>
        <v>0.91444268028280828</v>
      </c>
      <c r="AN44"/>
      <c r="AO44" s="15">
        <v>0.59811567464748805</v>
      </c>
      <c r="AP44" s="15">
        <v>0.85246448381349205</v>
      </c>
      <c r="AQ44" s="15">
        <v>0.91522054319011703</v>
      </c>
      <c r="AR44" s="15">
        <v>0.80315800215157696</v>
      </c>
      <c r="AS44" s="15">
        <v>0.70948604593377196</v>
      </c>
      <c r="AT44" s="15">
        <f t="shared" si="5"/>
        <v>0.80315800215157696</v>
      </c>
      <c r="AU44" s="15">
        <f t="shared" si="6"/>
        <v>0.77568894994728921</v>
      </c>
      <c r="AV44"/>
      <c r="AW44" s="24">
        <v>0.154322514124487</v>
      </c>
      <c r="AX44" s="24">
        <v>0.29389925229997999</v>
      </c>
      <c r="AY44" s="24">
        <v>0.25074427183244602</v>
      </c>
      <c r="AZ44" s="24">
        <v>0.256627470672811</v>
      </c>
      <c r="BA44" s="24">
        <v>0.32068273572804201</v>
      </c>
      <c r="BB44" s="24">
        <f t="shared" si="13"/>
        <v>0.256627470672811</v>
      </c>
      <c r="BC44" s="24">
        <f t="shared" si="14"/>
        <v>0.25525524893155321</v>
      </c>
    </row>
    <row r="45" spans="1:55" s="9" customFormat="1" x14ac:dyDescent="0.25">
      <c r="A45" s="1"/>
      <c r="B45" s="12" t="s">
        <v>108</v>
      </c>
      <c r="C45" s="12" t="s">
        <v>110</v>
      </c>
      <c r="D45" s="13" t="s">
        <v>109</v>
      </c>
      <c r="E45" s="13" t="s">
        <v>665</v>
      </c>
      <c r="F45" s="30">
        <v>3221020.627876</v>
      </c>
      <c r="G45"/>
      <c r="H45" s="15">
        <v>13.7481991249806</v>
      </c>
      <c r="I45" s="15">
        <v>11.820731326006401</v>
      </c>
      <c r="J45" s="15">
        <v>18.805611222371201</v>
      </c>
      <c r="K45" s="15">
        <v>24.8401303028513</v>
      </c>
      <c r="L45" s="15">
        <v>-29.7276436249958</v>
      </c>
      <c r="M45" s="15">
        <f t="shared" si="0"/>
        <v>13.7481991249806</v>
      </c>
      <c r="N45" s="15">
        <f t="shared" si="7"/>
        <v>17.303667994052375</v>
      </c>
      <c r="O45"/>
      <c r="P45" s="15">
        <v>7.8693058640346898</v>
      </c>
      <c r="Q45" s="15">
        <v>7.5747024668016802</v>
      </c>
      <c r="R45" s="15">
        <v>8.0181527175300307</v>
      </c>
      <c r="S45" s="15">
        <v>5.1513285020337198</v>
      </c>
      <c r="T45" s="15">
        <v>6.3606895788107103</v>
      </c>
      <c r="U45" s="15">
        <f t="shared" si="1"/>
        <v>7.5747024668016802</v>
      </c>
      <c r="V45" s="15">
        <f t="shared" si="2"/>
        <v>6.9948358258421663</v>
      </c>
      <c r="W45"/>
      <c r="X45" s="14">
        <v>0.38095777786162199</v>
      </c>
      <c r="Y45" s="14">
        <v>0.38576043108594599</v>
      </c>
      <c r="Z45" s="14">
        <v>0.48870445992448402</v>
      </c>
      <c r="AA45" s="14">
        <v>0.53274743326415797</v>
      </c>
      <c r="AB45" s="14">
        <v>0.456778373058769</v>
      </c>
      <c r="AC45" s="14">
        <f t="shared" si="3"/>
        <v>0.456778373058769</v>
      </c>
      <c r="AD45" s="14">
        <f t="shared" si="4"/>
        <v>0.44898969503899577</v>
      </c>
      <c r="AE45"/>
      <c r="AF45" s="15">
        <v>1.31724370629308</v>
      </c>
      <c r="AG45" s="15">
        <v>1.29721304007217</v>
      </c>
      <c r="AH45" s="15">
        <v>0.84730461401432</v>
      </c>
      <c r="AI45" s="15">
        <v>0.63803571260177705</v>
      </c>
      <c r="AJ45" s="15">
        <v>0.72284681726523603</v>
      </c>
      <c r="AK45" s="15">
        <f t="shared" si="8"/>
        <v>1.31724370629308</v>
      </c>
      <c r="AL45" s="18">
        <f t="shared" si="9"/>
        <v>0.54875708558094738</v>
      </c>
      <c r="AM45" s="15">
        <f t="shared" si="10"/>
        <v>0.96452877804931669</v>
      </c>
      <c r="AN45"/>
      <c r="AO45" s="15">
        <v>0.51591313107292103</v>
      </c>
      <c r="AP45" s="15">
        <v>0.497369683972465</v>
      </c>
      <c r="AQ45" s="15">
        <v>0.37292506590392799</v>
      </c>
      <c r="AR45" s="15">
        <v>0.29686162396683402</v>
      </c>
      <c r="AS45" s="15">
        <v>0.32947899161354099</v>
      </c>
      <c r="AT45" s="15">
        <f t="shared" si="5"/>
        <v>0.37292506590392799</v>
      </c>
      <c r="AU45" s="15">
        <f t="shared" si="6"/>
        <v>0.40250969930593783</v>
      </c>
      <c r="AV45"/>
      <c r="AW45" s="24">
        <v>1.26957761652739</v>
      </c>
      <c r="AX45" s="24">
        <v>1.22784500063244</v>
      </c>
      <c r="AY45" s="24">
        <v>1.19893512426097</v>
      </c>
      <c r="AZ45" s="24">
        <v>1.2101535040110301</v>
      </c>
      <c r="BA45" s="24">
        <v>0.99846067816360995</v>
      </c>
      <c r="BB45" s="24">
        <f t="shared" si="13"/>
        <v>1.2101535040110301</v>
      </c>
      <c r="BC45" s="24">
        <f t="shared" si="14"/>
        <v>1.1809943847190882</v>
      </c>
    </row>
    <row r="46" spans="1:55" s="9" customFormat="1" x14ac:dyDescent="0.25">
      <c r="A46" s="1"/>
      <c r="B46" s="12" t="s">
        <v>111</v>
      </c>
      <c r="C46" s="12" t="s">
        <v>113</v>
      </c>
      <c r="D46" s="13" t="s">
        <v>112</v>
      </c>
      <c r="E46" s="13" t="s">
        <v>666</v>
      </c>
      <c r="F46" s="30">
        <v>2558746.6170000001</v>
      </c>
      <c r="G46"/>
      <c r="H46" s="15"/>
      <c r="I46" s="15"/>
      <c r="J46" s="15"/>
      <c r="K46" s="15">
        <v>6.2076803884556302</v>
      </c>
      <c r="L46" s="15">
        <v>8.0169459480093792</v>
      </c>
      <c r="M46" s="15">
        <f t="shared" si="0"/>
        <v>7.1123131682325047</v>
      </c>
      <c r="N46" s="15">
        <f t="shared" si="7"/>
        <v>7.1123131682325047</v>
      </c>
      <c r="O46"/>
      <c r="P46" s="15"/>
      <c r="Q46" s="15"/>
      <c r="R46" s="15"/>
      <c r="S46" s="15">
        <v>5.4586597846064304</v>
      </c>
      <c r="T46" s="15">
        <v>6.8336577482186804</v>
      </c>
      <c r="U46" s="15">
        <f t="shared" si="1"/>
        <v>6.1461587664125554</v>
      </c>
      <c r="V46" s="15">
        <f t="shared" si="2"/>
        <v>6.1461587664125554</v>
      </c>
      <c r="W46"/>
      <c r="X46" s="14"/>
      <c r="Y46" s="14"/>
      <c r="Z46" s="14"/>
      <c r="AA46" s="14">
        <v>0.16162589990301099</v>
      </c>
      <c r="AB46" s="14">
        <v>0.17714843273948599</v>
      </c>
      <c r="AC46" s="14">
        <f t="shared" si="3"/>
        <v>0.16938716632124851</v>
      </c>
      <c r="AD46" s="14">
        <f t="shared" si="4"/>
        <v>0.16938716632124851</v>
      </c>
      <c r="AE46"/>
      <c r="AF46" s="15"/>
      <c r="AG46" s="15"/>
      <c r="AH46" s="15"/>
      <c r="AI46" s="15">
        <v>1.1157408598956</v>
      </c>
      <c r="AJ46" s="15">
        <v>1.00092105043041</v>
      </c>
      <c r="AK46" s="15">
        <f t="shared" si="8"/>
        <v>1.1157408598956</v>
      </c>
      <c r="AL46" s="18">
        <f t="shared" si="9"/>
        <v>0.89709097014163874</v>
      </c>
      <c r="AM46" s="15">
        <f t="shared" si="10"/>
        <v>1.0583309551630049</v>
      </c>
      <c r="AN46"/>
      <c r="AO46" s="15"/>
      <c r="AP46" s="15"/>
      <c r="AQ46" s="15"/>
      <c r="AR46" s="15">
        <v>10.919425187268599</v>
      </c>
      <c r="AS46" s="15">
        <v>10.472894521430099</v>
      </c>
      <c r="AT46" s="15">
        <f t="shared" si="5"/>
        <v>10.69615985434935</v>
      </c>
      <c r="AU46" s="15">
        <f t="shared" si="6"/>
        <v>10.69615985434935</v>
      </c>
      <c r="AV46"/>
      <c r="AW46" s="24"/>
      <c r="AX46" s="24"/>
      <c r="AY46" s="24"/>
      <c r="AZ46" s="24"/>
      <c r="BA46" s="24"/>
      <c r="BB46" s="24" t="str">
        <f t="shared" si="13"/>
        <v>-x-</v>
      </c>
      <c r="BC46" s="24" t="str">
        <f t="shared" si="14"/>
        <v>-x-</v>
      </c>
    </row>
    <row r="47" spans="1:55" s="9" customFormat="1" x14ac:dyDescent="0.25">
      <c r="A47" s="1"/>
      <c r="B47" s="12" t="s">
        <v>114</v>
      </c>
      <c r="C47" s="12" t="s">
        <v>116</v>
      </c>
      <c r="D47" s="13" t="s">
        <v>115</v>
      </c>
      <c r="E47" s="13" t="s">
        <v>658</v>
      </c>
      <c r="F47" s="30">
        <v>333179.45746050001</v>
      </c>
      <c r="G47"/>
      <c r="H47" s="15"/>
      <c r="I47" s="15">
        <v>9.6860796743567299</v>
      </c>
      <c r="J47" s="15">
        <v>6.4604242755158303</v>
      </c>
      <c r="K47" s="15">
        <v>5.5242231494048601</v>
      </c>
      <c r="L47" s="15">
        <v>5.3671927010655098</v>
      </c>
      <c r="M47" s="15">
        <f t="shared" si="0"/>
        <v>5.9923237124603457</v>
      </c>
      <c r="N47" s="15">
        <f t="shared" si="7"/>
        <v>6.7594799500857325</v>
      </c>
      <c r="O47"/>
      <c r="P47" s="15"/>
      <c r="Q47" s="15">
        <v>6.6443199962959598</v>
      </c>
      <c r="R47" s="15">
        <v>6.7756156875402702</v>
      </c>
      <c r="S47" s="15">
        <v>6.2392912143914101</v>
      </c>
      <c r="T47" s="15">
        <v>5.8277998581033899</v>
      </c>
      <c r="U47" s="15">
        <f t="shared" si="1"/>
        <v>6.441805605343685</v>
      </c>
      <c r="V47" s="15">
        <f t="shared" si="2"/>
        <v>6.3717566890827575</v>
      </c>
      <c r="W47"/>
      <c r="X47" s="14"/>
      <c r="Y47" s="14">
        <v>0.28045854477066301</v>
      </c>
      <c r="Z47" s="14">
        <v>0.52083283721527596</v>
      </c>
      <c r="AA47" s="14">
        <v>0.52650687002809704</v>
      </c>
      <c r="AB47" s="14">
        <v>0.57680692605092199</v>
      </c>
      <c r="AC47" s="14">
        <f t="shared" si="3"/>
        <v>0.5236698536216865</v>
      </c>
      <c r="AD47" s="14">
        <f t="shared" si="4"/>
        <v>0.4761512945162395</v>
      </c>
      <c r="AE47"/>
      <c r="AF47" s="15"/>
      <c r="AG47" s="15">
        <v>0.84354472067570896</v>
      </c>
      <c r="AH47" s="15">
        <v>0.49712965724165797</v>
      </c>
      <c r="AI47" s="15">
        <v>0.53364145228897497</v>
      </c>
      <c r="AJ47" s="15">
        <v>0.45769853550564199</v>
      </c>
      <c r="AK47" s="15">
        <f t="shared" si="8"/>
        <v>0.84354472067570896</v>
      </c>
      <c r="AL47" s="18">
        <f t="shared" si="9"/>
        <v>0.54258953234750773</v>
      </c>
      <c r="AM47" s="15">
        <f t="shared" si="10"/>
        <v>0.58300359142799596</v>
      </c>
      <c r="AN47"/>
      <c r="AO47" s="15"/>
      <c r="AP47" s="15">
        <v>0.98708715223347099</v>
      </c>
      <c r="AQ47" s="15">
        <v>0.59884494666766797</v>
      </c>
      <c r="AR47" s="15">
        <v>0.65688853916526602</v>
      </c>
      <c r="AS47" s="15">
        <v>0.60947479754759104</v>
      </c>
      <c r="AT47" s="15">
        <f t="shared" si="5"/>
        <v>0.63318166835642853</v>
      </c>
      <c r="AU47" s="15">
        <f t="shared" si="6"/>
        <v>0.71307385890349906</v>
      </c>
      <c r="AV47"/>
      <c r="AW47" s="24"/>
      <c r="AX47" s="24"/>
      <c r="AY47" s="24"/>
      <c r="AZ47" s="24"/>
      <c r="BA47" s="24"/>
      <c r="BB47" s="24" t="str">
        <f t="shared" si="13"/>
        <v>-x-</v>
      </c>
      <c r="BC47" s="24" t="str">
        <f t="shared" si="14"/>
        <v>-x-</v>
      </c>
    </row>
    <row r="48" spans="1:55" s="9" customFormat="1" x14ac:dyDescent="0.25">
      <c r="A48" s="1"/>
      <c r="B48" s="12" t="s">
        <v>117</v>
      </c>
      <c r="C48" s="12" t="s">
        <v>119</v>
      </c>
      <c r="D48" s="13" t="s">
        <v>118</v>
      </c>
      <c r="E48" s="13" t="s">
        <v>657</v>
      </c>
      <c r="F48" s="30"/>
      <c r="G48"/>
      <c r="H48" s="15"/>
      <c r="I48" s="15"/>
      <c r="J48" s="15"/>
      <c r="K48" s="15"/>
      <c r="L48" s="15"/>
      <c r="M48" s="15" t="str">
        <f t="shared" si="0"/>
        <v>-x-</v>
      </c>
      <c r="N48" s="15" t="str">
        <f t="shared" si="7"/>
        <v>-x-</v>
      </c>
      <c r="O48"/>
      <c r="P48" s="15"/>
      <c r="Q48" s="15"/>
      <c r="R48" s="15"/>
      <c r="S48" s="15"/>
      <c r="T48" s="15"/>
      <c r="U48" s="15" t="str">
        <f t="shared" si="1"/>
        <v>-x-</v>
      </c>
      <c r="V48" s="15" t="str">
        <f t="shared" si="2"/>
        <v>-x-</v>
      </c>
      <c r="W48"/>
      <c r="X48" s="14"/>
      <c r="Y48" s="14"/>
      <c r="Z48" s="14"/>
      <c r="AA48" s="14"/>
      <c r="AB48" s="14"/>
      <c r="AC48" s="14" t="str">
        <f t="shared" si="3"/>
        <v>-x-</v>
      </c>
      <c r="AD48" s="14" t="str">
        <f t="shared" si="4"/>
        <v>-x-</v>
      </c>
      <c r="AE48"/>
      <c r="AF48" s="15"/>
      <c r="AG48" s="15"/>
      <c r="AH48" s="15"/>
      <c r="AI48" s="15"/>
      <c r="AJ48" s="15"/>
      <c r="AK48" s="15" t="str">
        <f t="shared" si="8"/>
        <v>-x-</v>
      </c>
      <c r="AL48" s="18" t="str">
        <f t="shared" si="9"/>
        <v>-x-</v>
      </c>
      <c r="AM48" s="15" t="str">
        <f t="shared" si="10"/>
        <v>-x-</v>
      </c>
      <c r="AN48"/>
      <c r="AO48" s="15"/>
      <c r="AP48" s="15"/>
      <c r="AQ48" s="15"/>
      <c r="AR48" s="15"/>
      <c r="AS48" s="15"/>
      <c r="AT48" s="15" t="str">
        <f t="shared" si="5"/>
        <v>-x-</v>
      </c>
      <c r="AU48" s="15" t="str">
        <f t="shared" si="6"/>
        <v>-x-</v>
      </c>
      <c r="AV48"/>
      <c r="AW48" s="24"/>
      <c r="AX48" s="24"/>
      <c r="AY48" s="24"/>
      <c r="AZ48" s="24"/>
      <c r="BA48" s="24"/>
      <c r="BB48" s="24" t="str">
        <f t="shared" si="13"/>
        <v>-x-</v>
      </c>
      <c r="BC48" s="24" t="str">
        <f t="shared" si="14"/>
        <v>-x-</v>
      </c>
    </row>
    <row r="49" spans="1:55" s="9" customFormat="1" x14ac:dyDescent="0.25">
      <c r="A49" s="1"/>
      <c r="B49" s="12" t="s">
        <v>120</v>
      </c>
      <c r="C49" s="12" t="s">
        <v>122</v>
      </c>
      <c r="D49" s="13" t="s">
        <v>121</v>
      </c>
      <c r="E49" s="13" t="s">
        <v>663</v>
      </c>
      <c r="F49" s="30">
        <v>133722.01996787501</v>
      </c>
      <c r="G49"/>
      <c r="H49" s="15">
        <v>7.2424312331786496</v>
      </c>
      <c r="I49" s="15">
        <v>15.9107322595373</v>
      </c>
      <c r="J49" s="15">
        <v>14.988916315531201</v>
      </c>
      <c r="K49" s="15">
        <v>68.048378710984295</v>
      </c>
      <c r="L49" s="15">
        <v>80.024886075640097</v>
      </c>
      <c r="M49" s="15">
        <f t="shared" si="0"/>
        <v>15.9107322595373</v>
      </c>
      <c r="N49" s="15">
        <f t="shared" si="7"/>
        <v>12.714026602749049</v>
      </c>
      <c r="O49"/>
      <c r="P49" s="15">
        <v>2.2816386275917502</v>
      </c>
      <c r="Q49" s="15">
        <v>6.3091405461818804</v>
      </c>
      <c r="R49" s="15">
        <v>7.8022699024659197</v>
      </c>
      <c r="S49" s="15">
        <v>11.2896017856692</v>
      </c>
      <c r="T49" s="15">
        <v>8.8179205714841409</v>
      </c>
      <c r="U49" s="15">
        <f t="shared" si="1"/>
        <v>7.8022699024659197</v>
      </c>
      <c r="V49" s="15">
        <f t="shared" si="2"/>
        <v>7.3001142866785784</v>
      </c>
      <c r="W49"/>
      <c r="X49" s="14">
        <v>0.154065421506239</v>
      </c>
      <c r="Y49" s="14">
        <v>1.95876236877848E-2</v>
      </c>
      <c r="Z49" s="14">
        <v>7.4478694262870695E-2</v>
      </c>
      <c r="AA49" s="14">
        <v>0.26960588727117302</v>
      </c>
      <c r="AB49" s="14">
        <v>0.32951739803247598</v>
      </c>
      <c r="AC49" s="14">
        <f t="shared" si="3"/>
        <v>0.154065421506239</v>
      </c>
      <c r="AD49" s="14">
        <f t="shared" si="4"/>
        <v>0.16945100495210869</v>
      </c>
      <c r="AE49"/>
      <c r="AF49" s="15">
        <v>0.52916438977808899</v>
      </c>
      <c r="AG49" s="15">
        <v>1.28140125580285</v>
      </c>
      <c r="AH49" s="15">
        <v>1.41852272138749</v>
      </c>
      <c r="AI49" s="15">
        <v>1.07934348222261</v>
      </c>
      <c r="AJ49" s="15">
        <v>0.86649422958362299</v>
      </c>
      <c r="AK49" s="15">
        <f t="shared" si="8"/>
        <v>1.41852272138749</v>
      </c>
      <c r="AL49" s="18">
        <f t="shared" si="9"/>
        <v>0.61084268621096516</v>
      </c>
      <c r="AM49" s="15">
        <f t="shared" si="10"/>
        <v>1.0349852157549324</v>
      </c>
      <c r="AN49"/>
      <c r="AO49" s="15">
        <v>0.42741406131153797</v>
      </c>
      <c r="AP49" s="15">
        <v>0.93424797780517099</v>
      </c>
      <c r="AQ49" s="15">
        <v>0.92340678051368696</v>
      </c>
      <c r="AR49" s="15">
        <v>0.65046832110965602</v>
      </c>
      <c r="AS49" s="15">
        <v>0.54227525058831805</v>
      </c>
      <c r="AT49" s="15">
        <f t="shared" si="5"/>
        <v>0.65046832110965602</v>
      </c>
      <c r="AU49" s="15">
        <f t="shared" si="6"/>
        <v>0.69556247826567397</v>
      </c>
      <c r="AV49"/>
      <c r="AW49" s="24">
        <v>0.43808436001154399</v>
      </c>
      <c r="AX49" s="24">
        <v>0.71557679781835803</v>
      </c>
      <c r="AY49" s="24">
        <v>0.52122776104169999</v>
      </c>
      <c r="AZ49" s="24">
        <v>0.68993543904161903</v>
      </c>
      <c r="BA49" s="24">
        <v>0.83525248124260498</v>
      </c>
      <c r="BB49" s="24">
        <f t="shared" si="13"/>
        <v>0.68993543904161903</v>
      </c>
      <c r="BC49" s="24">
        <f t="shared" si="14"/>
        <v>0.6400153678311653</v>
      </c>
    </row>
    <row r="50" spans="1:55" s="9" customFormat="1" x14ac:dyDescent="0.25">
      <c r="A50" s="1"/>
      <c r="B50" s="12" t="s">
        <v>123</v>
      </c>
      <c r="C50" s="12" t="s">
        <v>125</v>
      </c>
      <c r="D50" s="13" t="s">
        <v>124</v>
      </c>
      <c r="E50" s="13" t="s">
        <v>662</v>
      </c>
      <c r="F50" s="30">
        <v>232848.79680000001</v>
      </c>
      <c r="G50"/>
      <c r="H50" s="15">
        <v>198.90797253768</v>
      </c>
      <c r="I50" s="15">
        <v>-27.293434165767401</v>
      </c>
      <c r="J50" s="15">
        <v>69.701803421252393</v>
      </c>
      <c r="K50" s="15">
        <v>51.112401262624203</v>
      </c>
      <c r="L50" s="15">
        <v>133.078432266833</v>
      </c>
      <c r="M50" s="15">
        <f t="shared" si="0"/>
        <v>69.701803421252393</v>
      </c>
      <c r="N50" s="15" t="str">
        <f t="shared" si="7"/>
        <v>-x-</v>
      </c>
      <c r="O50"/>
      <c r="P50" s="15">
        <v>22.606020627979898</v>
      </c>
      <c r="Q50" s="15">
        <v>113.12972479977201</v>
      </c>
      <c r="R50" s="15">
        <v>14.8113776240207</v>
      </c>
      <c r="S50" s="15">
        <v>13.924830303949401</v>
      </c>
      <c r="T50" s="15">
        <v>14.3513207176729</v>
      </c>
      <c r="U50" s="15">
        <f t="shared" si="1"/>
        <v>14.8113776240207</v>
      </c>
      <c r="V50" s="15">
        <f t="shared" si="2"/>
        <v>16.423387318405723</v>
      </c>
      <c r="W50"/>
      <c r="X50" s="14">
        <v>0.36064302622457001</v>
      </c>
      <c r="Y50" s="14">
        <v>0.388584993758122</v>
      </c>
      <c r="Z50" s="14">
        <v>0.39437611057772298</v>
      </c>
      <c r="AA50" s="14">
        <v>0.43512751422415002</v>
      </c>
      <c r="AB50" s="14">
        <v>0.46258670794603002</v>
      </c>
      <c r="AC50" s="14">
        <f t="shared" si="3"/>
        <v>0.39437611057772298</v>
      </c>
      <c r="AD50" s="14">
        <f t="shared" si="4"/>
        <v>0.40826367054611901</v>
      </c>
      <c r="AE50"/>
      <c r="AF50" s="15">
        <v>1.8652935858008299</v>
      </c>
      <c r="AG50" s="15">
        <v>1.90354501709407</v>
      </c>
      <c r="AH50" s="15">
        <v>2.19886173525083</v>
      </c>
      <c r="AI50" s="15">
        <v>1.83101921288471</v>
      </c>
      <c r="AJ50" s="15">
        <v>1.6288513434174099</v>
      </c>
      <c r="AK50" s="15">
        <f t="shared" si="8"/>
        <v>2.19886173525083</v>
      </c>
      <c r="AL50" s="18">
        <f t="shared" si="9"/>
        <v>0.74077024366955135</v>
      </c>
      <c r="AM50" s="15">
        <f t="shared" si="10"/>
        <v>1.88551417888957</v>
      </c>
      <c r="AN50"/>
      <c r="AO50" s="15">
        <v>1.5013050468787701</v>
      </c>
      <c r="AP50" s="15">
        <v>1.4678874234578001</v>
      </c>
      <c r="AQ50" s="15">
        <v>1.43111055240115</v>
      </c>
      <c r="AR50" s="15">
        <v>1.1794284738443801</v>
      </c>
      <c r="AS50" s="15">
        <v>1.0355262994107799</v>
      </c>
      <c r="AT50" s="15">
        <f t="shared" si="5"/>
        <v>1.43111055240115</v>
      </c>
      <c r="AU50" s="15">
        <f t="shared" si="6"/>
        <v>1.3230515591985761</v>
      </c>
      <c r="AV50"/>
      <c r="AW50" s="24">
        <v>0.183291536647403</v>
      </c>
      <c r="AX50" s="24">
        <v>7.2931979449549503E-2</v>
      </c>
      <c r="AY50" s="24">
        <v>0.118561449769118</v>
      </c>
      <c r="AZ50" s="24">
        <v>2.97202101210985E-2</v>
      </c>
      <c r="BA50" s="24">
        <v>0.15991972180563599</v>
      </c>
      <c r="BB50" s="24">
        <f t="shared" si="13"/>
        <v>0.118561449769118</v>
      </c>
      <c r="BC50" s="24">
        <f t="shared" si="14"/>
        <v>0.11288497955856099</v>
      </c>
    </row>
    <row r="51" spans="1:55" s="9" customFormat="1" x14ac:dyDescent="0.25">
      <c r="A51" s="1"/>
      <c r="B51" s="12" t="s">
        <v>126</v>
      </c>
      <c r="C51" s="12" t="s">
        <v>128</v>
      </c>
      <c r="D51" s="13" t="s">
        <v>127</v>
      </c>
      <c r="E51" s="13" t="s">
        <v>661</v>
      </c>
      <c r="F51" s="30"/>
      <c r="G51"/>
      <c r="H51" s="15"/>
      <c r="I51" s="15"/>
      <c r="J51" s="15"/>
      <c r="K51" s="15"/>
      <c r="L51" s="15"/>
      <c r="M51" s="15" t="str">
        <f t="shared" si="0"/>
        <v>-x-</v>
      </c>
      <c r="N51" s="15" t="str">
        <f t="shared" si="7"/>
        <v>-x-</v>
      </c>
      <c r="O51"/>
      <c r="P51" s="15"/>
      <c r="Q51" s="15"/>
      <c r="R51" s="15"/>
      <c r="S51" s="15"/>
      <c r="T51" s="15"/>
      <c r="U51" s="15" t="str">
        <f t="shared" si="1"/>
        <v>-x-</v>
      </c>
      <c r="V51" s="15" t="str">
        <f t="shared" si="2"/>
        <v>-x-</v>
      </c>
      <c r="W51"/>
      <c r="X51" s="14"/>
      <c r="Y51" s="14"/>
      <c r="Z51" s="14"/>
      <c r="AA51" s="14"/>
      <c r="AB51" s="14"/>
      <c r="AC51" s="14" t="str">
        <f t="shared" si="3"/>
        <v>-x-</v>
      </c>
      <c r="AD51" s="14" t="str">
        <f t="shared" si="4"/>
        <v>-x-</v>
      </c>
      <c r="AE51"/>
      <c r="AF51" s="15"/>
      <c r="AG51" s="15"/>
      <c r="AH51" s="15"/>
      <c r="AI51" s="15"/>
      <c r="AJ51" s="15"/>
      <c r="AK51" s="15" t="str">
        <f t="shared" si="8"/>
        <v>-x-</v>
      </c>
      <c r="AL51" s="18" t="str">
        <f t="shared" si="9"/>
        <v>-x-</v>
      </c>
      <c r="AM51" s="15" t="str">
        <f t="shared" si="10"/>
        <v>-x-</v>
      </c>
      <c r="AN51"/>
      <c r="AO51" s="15"/>
      <c r="AP51" s="15"/>
      <c r="AQ51" s="15"/>
      <c r="AR51" s="15"/>
      <c r="AS51" s="15"/>
      <c r="AT51" s="15" t="str">
        <f t="shared" si="5"/>
        <v>-x-</v>
      </c>
      <c r="AU51" s="15" t="str">
        <f t="shared" si="6"/>
        <v>-x-</v>
      </c>
      <c r="AV51"/>
      <c r="AW51" s="24"/>
      <c r="AX51" s="24"/>
      <c r="AY51" s="24"/>
      <c r="AZ51" s="24"/>
      <c r="BA51" s="24"/>
      <c r="BB51" s="24" t="str">
        <f t="shared" si="13"/>
        <v>-x-</v>
      </c>
      <c r="BC51" s="24" t="str">
        <f t="shared" si="14"/>
        <v>-x-</v>
      </c>
    </row>
    <row r="52" spans="1:55" s="9" customFormat="1" x14ac:dyDescent="0.25">
      <c r="A52" s="1"/>
      <c r="B52" s="12" t="s">
        <v>129</v>
      </c>
      <c r="C52" s="12" t="s">
        <v>131</v>
      </c>
      <c r="D52" s="13" t="s">
        <v>130</v>
      </c>
      <c r="E52" s="13" t="s">
        <v>666</v>
      </c>
      <c r="F52" s="30"/>
      <c r="G52"/>
      <c r="H52" s="15"/>
      <c r="I52" s="15"/>
      <c r="J52" s="15"/>
      <c r="K52" s="15"/>
      <c r="L52" s="15"/>
      <c r="M52" s="15" t="str">
        <f t="shared" si="0"/>
        <v>-x-</v>
      </c>
      <c r="N52" s="15" t="str">
        <f t="shared" si="7"/>
        <v>-x-</v>
      </c>
      <c r="O52"/>
      <c r="P52" s="15"/>
      <c r="Q52" s="15"/>
      <c r="R52" s="15"/>
      <c r="S52" s="15"/>
      <c r="T52" s="15"/>
      <c r="U52" s="15" t="str">
        <f t="shared" si="1"/>
        <v>-x-</v>
      </c>
      <c r="V52" s="15" t="str">
        <f t="shared" si="2"/>
        <v>-x-</v>
      </c>
      <c r="W52"/>
      <c r="X52" s="14"/>
      <c r="Y52" s="14"/>
      <c r="Z52" s="14"/>
      <c r="AA52" s="14"/>
      <c r="AB52" s="14"/>
      <c r="AC52" s="14" t="str">
        <f t="shared" si="3"/>
        <v>-x-</v>
      </c>
      <c r="AD52" s="14" t="str">
        <f t="shared" si="4"/>
        <v>-x-</v>
      </c>
      <c r="AE52"/>
      <c r="AF52" s="15"/>
      <c r="AG52" s="15"/>
      <c r="AH52" s="15"/>
      <c r="AI52" s="15"/>
      <c r="AJ52" s="15"/>
      <c r="AK52" s="15" t="str">
        <f t="shared" si="8"/>
        <v>-x-</v>
      </c>
      <c r="AL52" s="18" t="str">
        <f t="shared" si="9"/>
        <v>-x-</v>
      </c>
      <c r="AM52" s="15" t="str">
        <f t="shared" si="10"/>
        <v>-x-</v>
      </c>
      <c r="AN52"/>
      <c r="AO52" s="15"/>
      <c r="AP52" s="15"/>
      <c r="AQ52" s="15"/>
      <c r="AR52" s="15"/>
      <c r="AS52" s="15"/>
      <c r="AT52" s="15" t="str">
        <f t="shared" si="5"/>
        <v>-x-</v>
      </c>
      <c r="AU52" s="15" t="str">
        <f t="shared" si="6"/>
        <v>-x-</v>
      </c>
      <c r="AV52"/>
      <c r="AW52" s="24"/>
      <c r="AX52" s="24"/>
      <c r="AY52" s="24"/>
      <c r="AZ52" s="24"/>
      <c r="BA52" s="24"/>
      <c r="BB52" s="24" t="str">
        <f t="shared" si="13"/>
        <v>-x-</v>
      </c>
      <c r="BC52" s="24" t="str">
        <f t="shared" si="14"/>
        <v>-x-</v>
      </c>
    </row>
    <row r="53" spans="1:55" s="9" customFormat="1" x14ac:dyDescent="0.25">
      <c r="A53" s="1"/>
      <c r="B53" s="12" t="s">
        <v>132</v>
      </c>
      <c r="C53" s="12" t="s">
        <v>134</v>
      </c>
      <c r="D53" s="13" t="s">
        <v>133</v>
      </c>
      <c r="E53" s="13" t="s">
        <v>657</v>
      </c>
      <c r="F53" s="30"/>
      <c r="G53"/>
      <c r="H53" s="15">
        <v>20.955370051175102</v>
      </c>
      <c r="I53" s="15"/>
      <c r="J53" s="15"/>
      <c r="K53" s="15"/>
      <c r="L53" s="15"/>
      <c r="M53" s="15">
        <f t="shared" si="0"/>
        <v>20.955370051175102</v>
      </c>
      <c r="N53" s="15">
        <f t="shared" si="7"/>
        <v>20.955370051175102</v>
      </c>
      <c r="O53"/>
      <c r="P53" s="15">
        <v>7.6493996365825296</v>
      </c>
      <c r="Q53" s="15"/>
      <c r="R53" s="15"/>
      <c r="S53" s="15"/>
      <c r="T53" s="15"/>
      <c r="U53" s="15">
        <f t="shared" si="1"/>
        <v>7.6493996365825296</v>
      </c>
      <c r="V53" s="15">
        <f t="shared" si="2"/>
        <v>7.6493996365825296</v>
      </c>
      <c r="W53"/>
      <c r="X53" s="14">
        <v>0.112862185705308</v>
      </c>
      <c r="Y53" s="14"/>
      <c r="Z53" s="14"/>
      <c r="AA53" s="14"/>
      <c r="AB53" s="14"/>
      <c r="AC53" s="14">
        <f t="shared" si="3"/>
        <v>0.112862185705308</v>
      </c>
      <c r="AD53" s="14">
        <f t="shared" si="4"/>
        <v>0.112862185705308</v>
      </c>
      <c r="AE53"/>
      <c r="AF53" s="15">
        <v>0.48225822828499099</v>
      </c>
      <c r="AG53" s="15"/>
      <c r="AH53" s="15"/>
      <c r="AI53" s="15"/>
      <c r="AJ53" s="15"/>
      <c r="AK53" s="15">
        <f t="shared" si="8"/>
        <v>0.48225822828499099</v>
      </c>
      <c r="AL53" s="18">
        <f t="shared" si="9"/>
        <v>0</v>
      </c>
      <c r="AM53" s="15">
        <f t="shared" si="10"/>
        <v>0.48225822828499099</v>
      </c>
      <c r="AN53"/>
      <c r="AO53" s="15">
        <v>1.3932009581803899</v>
      </c>
      <c r="AP53" s="15"/>
      <c r="AQ53" s="15"/>
      <c r="AR53" s="15"/>
      <c r="AS53" s="15"/>
      <c r="AT53" s="15">
        <f t="shared" si="5"/>
        <v>1.3932009581803899</v>
      </c>
      <c r="AU53" s="15">
        <f t="shared" si="6"/>
        <v>1.3932009581803899</v>
      </c>
      <c r="AV53"/>
      <c r="AW53" s="24"/>
      <c r="AX53" s="24"/>
      <c r="AY53" s="24"/>
      <c r="AZ53" s="24"/>
      <c r="BA53" s="24"/>
      <c r="BB53" s="24" t="str">
        <f t="shared" si="13"/>
        <v>-x-</v>
      </c>
      <c r="BC53" s="24" t="str">
        <f t="shared" si="14"/>
        <v>-x-</v>
      </c>
    </row>
    <row r="54" spans="1:55" s="9" customFormat="1" x14ac:dyDescent="0.25">
      <c r="A54" s="1"/>
      <c r="B54" s="12" t="s">
        <v>135</v>
      </c>
      <c r="C54" s="12" t="s">
        <v>137</v>
      </c>
      <c r="D54" s="13" t="s">
        <v>136</v>
      </c>
      <c r="E54" s="13" t="s">
        <v>663</v>
      </c>
      <c r="F54" s="30">
        <v>531442.19572049996</v>
      </c>
      <c r="G54"/>
      <c r="H54" s="15"/>
      <c r="I54" s="15">
        <v>18.207389281800701</v>
      </c>
      <c r="J54" s="15">
        <v>15.274724430288201</v>
      </c>
      <c r="K54" s="15">
        <v>14.759757398467601</v>
      </c>
      <c r="L54" s="15">
        <v>10.102661453551301</v>
      </c>
      <c r="M54" s="15">
        <f t="shared" si="0"/>
        <v>15.017240914377901</v>
      </c>
      <c r="N54" s="15">
        <f t="shared" si="7"/>
        <v>14.58613314102695</v>
      </c>
      <c r="O54"/>
      <c r="P54" s="15">
        <v>7.9697126101527802</v>
      </c>
      <c r="Q54" s="15">
        <v>9.3161203007184703</v>
      </c>
      <c r="R54" s="15">
        <v>8.5290964662126498</v>
      </c>
      <c r="S54" s="15">
        <v>7.7041493120050299</v>
      </c>
      <c r="T54" s="15">
        <v>6.1478959143205403</v>
      </c>
      <c r="U54" s="15">
        <f t="shared" si="1"/>
        <v>7.9697126101527802</v>
      </c>
      <c r="V54" s="15">
        <f t="shared" si="2"/>
        <v>7.9333949206818941</v>
      </c>
      <c r="W54"/>
      <c r="X54" s="14">
        <v>0.230649699883652</v>
      </c>
      <c r="Y54" s="14">
        <v>0.214469898240641</v>
      </c>
      <c r="Z54" s="14">
        <v>0.22517139508592701</v>
      </c>
      <c r="AA54" s="14">
        <v>0.28269392130721799</v>
      </c>
      <c r="AB54" s="14">
        <v>0.34148005460447201</v>
      </c>
      <c r="AC54" s="14">
        <f t="shared" si="3"/>
        <v>0.230649699883652</v>
      </c>
      <c r="AD54" s="14">
        <f t="shared" si="4"/>
        <v>0.25889299382438202</v>
      </c>
      <c r="AE54"/>
      <c r="AF54" s="15"/>
      <c r="AG54" s="15">
        <v>2.1672549906652399</v>
      </c>
      <c r="AH54" s="15">
        <v>1.8021233868366799</v>
      </c>
      <c r="AI54" s="15">
        <v>1.78310753464029</v>
      </c>
      <c r="AJ54" s="15">
        <v>1.1740686237917499</v>
      </c>
      <c r="AK54" s="15">
        <f t="shared" si="8"/>
        <v>2.1672549906652399</v>
      </c>
      <c r="AL54" s="18">
        <f t="shared" si="9"/>
        <v>0.54173072797094768</v>
      </c>
      <c r="AM54" s="15">
        <f t="shared" si="10"/>
        <v>1.7316386339834899</v>
      </c>
      <c r="AN54"/>
      <c r="AO54" s="15"/>
      <c r="AP54" s="15">
        <v>1.4008515079458399</v>
      </c>
      <c r="AQ54" s="15">
        <v>1.19479300748026</v>
      </c>
      <c r="AR54" s="15">
        <v>1.11346896337818</v>
      </c>
      <c r="AS54" s="15">
        <v>0.76830835446344303</v>
      </c>
      <c r="AT54" s="15">
        <f t="shared" si="5"/>
        <v>1.1541309854292199</v>
      </c>
      <c r="AU54" s="15">
        <f t="shared" si="6"/>
        <v>1.1193554583169307</v>
      </c>
      <c r="AV54"/>
      <c r="AW54" s="24"/>
      <c r="AX54" s="24"/>
      <c r="AY54" s="24"/>
      <c r="AZ54" s="24"/>
      <c r="BA54" s="24"/>
      <c r="BB54" s="24" t="str">
        <f t="shared" si="13"/>
        <v>-x-</v>
      </c>
      <c r="BC54" s="24" t="str">
        <f t="shared" si="14"/>
        <v>-x-</v>
      </c>
    </row>
    <row r="55" spans="1:55" s="9" customFormat="1" x14ac:dyDescent="0.25">
      <c r="A55" s="1"/>
      <c r="B55" s="12" t="s">
        <v>138</v>
      </c>
      <c r="C55" s="12" t="s">
        <v>139</v>
      </c>
      <c r="D55" s="13" t="s">
        <v>136</v>
      </c>
      <c r="E55" s="13" t="s">
        <v>663</v>
      </c>
      <c r="F55" s="30">
        <v>531442.19572049996</v>
      </c>
      <c r="G55"/>
      <c r="H55" s="15">
        <v>16.9788151777175</v>
      </c>
      <c r="I55" s="15">
        <v>20.757637607224801</v>
      </c>
      <c r="J55" s="15">
        <v>19.3826995611307</v>
      </c>
      <c r="K55" s="15">
        <v>14.322391057896301</v>
      </c>
      <c r="L55" s="15">
        <v>11.418307697415001</v>
      </c>
      <c r="M55" s="15">
        <f t="shared" si="0"/>
        <v>16.9788151777175</v>
      </c>
      <c r="N55" s="15">
        <f t="shared" si="7"/>
        <v>16.57197022027686</v>
      </c>
      <c r="O55"/>
      <c r="P55" s="15">
        <v>7.9697126101527802</v>
      </c>
      <c r="Q55" s="15">
        <v>9.3161203007184703</v>
      </c>
      <c r="R55" s="15">
        <v>8.5290964662126498</v>
      </c>
      <c r="S55" s="15">
        <v>7.7041493120050299</v>
      </c>
      <c r="T55" s="15">
        <v>6.1478959143205403</v>
      </c>
      <c r="U55" s="15">
        <f t="shared" si="1"/>
        <v>7.9697126101527802</v>
      </c>
      <c r="V55" s="15">
        <f t="shared" si="2"/>
        <v>7.9333949206818941</v>
      </c>
      <c r="W55"/>
      <c r="X55" s="14">
        <v>0.230649699883652</v>
      </c>
      <c r="Y55" s="14">
        <v>0.214469898240641</v>
      </c>
      <c r="Z55" s="14">
        <v>0.22517139508592701</v>
      </c>
      <c r="AA55" s="14">
        <v>0.28269392130721799</v>
      </c>
      <c r="AB55" s="14">
        <v>0.34148005460447201</v>
      </c>
      <c r="AC55" s="14">
        <f t="shared" si="3"/>
        <v>0.230649699883652</v>
      </c>
      <c r="AD55" s="14">
        <f t="shared" si="4"/>
        <v>0.25889299382438202</v>
      </c>
      <c r="AE55"/>
      <c r="AF55" s="15">
        <v>1.9727292568750301</v>
      </c>
      <c r="AG55" s="15">
        <v>2.47081517302649</v>
      </c>
      <c r="AH55" s="15">
        <v>2.28678535829386</v>
      </c>
      <c r="AI55" s="15">
        <v>1.7302698628409401</v>
      </c>
      <c r="AJ55" s="15">
        <v>1.32696486623718</v>
      </c>
      <c r="AK55" s="15">
        <f t="shared" si="8"/>
        <v>2.47081517302649</v>
      </c>
      <c r="AL55" s="18">
        <f t="shared" si="9"/>
        <v>0.53705549517562134</v>
      </c>
      <c r="AM55" s="15">
        <f t="shared" si="10"/>
        <v>1.9575129034547001</v>
      </c>
      <c r="AN55"/>
      <c r="AO55" s="15">
        <v>1.26498886005902</v>
      </c>
      <c r="AP55" s="15">
        <v>1.59706410916078</v>
      </c>
      <c r="AQ55" s="15">
        <v>1.51611991479331</v>
      </c>
      <c r="AR55" s="15">
        <v>1.08047425806581</v>
      </c>
      <c r="AS55" s="15">
        <v>0.86836337514523598</v>
      </c>
      <c r="AT55" s="15">
        <f t="shared" si="5"/>
        <v>1.26498886005902</v>
      </c>
      <c r="AU55" s="15">
        <f t="shared" si="6"/>
        <v>1.2654021034448313</v>
      </c>
      <c r="AV55"/>
      <c r="AW55" s="24">
        <v>0.77680964379851503</v>
      </c>
      <c r="AX55" s="24">
        <v>0.79957839906001005</v>
      </c>
      <c r="AY55" s="24">
        <v>0.82089837790863396</v>
      </c>
      <c r="AZ55" s="24">
        <v>1.04288061940497</v>
      </c>
      <c r="BA55" s="24">
        <v>1.0039856050407301</v>
      </c>
      <c r="BB55" s="24">
        <f t="shared" si="13"/>
        <v>0.82089837790863396</v>
      </c>
      <c r="BC55" s="24">
        <f t="shared" si="14"/>
        <v>0.88883052904257198</v>
      </c>
    </row>
    <row r="56" spans="1:55" s="9" customFormat="1" x14ac:dyDescent="0.25">
      <c r="A56" s="1"/>
      <c r="B56" s="12" t="s">
        <v>140</v>
      </c>
      <c r="C56" s="12" t="s">
        <v>142</v>
      </c>
      <c r="D56" s="13" t="s">
        <v>141</v>
      </c>
      <c r="E56" s="13" t="s">
        <v>658</v>
      </c>
      <c r="F56" s="30">
        <v>2256904.7855639998</v>
      </c>
      <c r="G56"/>
      <c r="H56" s="15">
        <v>17.1928383739432</v>
      </c>
      <c r="I56" s="15">
        <v>14.8785957835207</v>
      </c>
      <c r="J56" s="15">
        <v>14.6154752205039</v>
      </c>
      <c r="K56" s="15">
        <v>13.9182509425882</v>
      </c>
      <c r="L56" s="15"/>
      <c r="M56" s="15">
        <f t="shared" si="0"/>
        <v>14.747035502012299</v>
      </c>
      <c r="N56" s="15">
        <f t="shared" si="7"/>
        <v>15.151290080138999</v>
      </c>
      <c r="O56"/>
      <c r="P56" s="15">
        <v>8.0774192590906804</v>
      </c>
      <c r="Q56" s="15">
        <v>8.4079171422054095</v>
      </c>
      <c r="R56" s="15">
        <v>7.1810935909597902</v>
      </c>
      <c r="S56" s="15">
        <v>6.6462794252074699</v>
      </c>
      <c r="T56" s="15"/>
      <c r="U56" s="15">
        <f t="shared" si="1"/>
        <v>7.6292564250252353</v>
      </c>
      <c r="V56" s="15">
        <f t="shared" si="2"/>
        <v>7.5781773543658373</v>
      </c>
      <c r="W56"/>
      <c r="X56" s="14">
        <v>0.33055797151639099</v>
      </c>
      <c r="Y56" s="14">
        <v>0.29157551960233802</v>
      </c>
      <c r="Z56" s="14">
        <v>0.31337647035077698</v>
      </c>
      <c r="AA56" s="14">
        <v>0.37290091243281498</v>
      </c>
      <c r="AB56" s="14">
        <v>0.38620597426081099</v>
      </c>
      <c r="AC56" s="14">
        <f t="shared" si="3"/>
        <v>0.33055797151639099</v>
      </c>
      <c r="AD56" s="14">
        <f t="shared" si="4"/>
        <v>0.33892336963262643</v>
      </c>
      <c r="AE56"/>
      <c r="AF56" s="15">
        <v>0.96833429309936003</v>
      </c>
      <c r="AG56" s="15">
        <v>1.0825188985873</v>
      </c>
      <c r="AH56" s="15">
        <v>0.96070450413935804</v>
      </c>
      <c r="AI56" s="15">
        <v>0.79915863847691104</v>
      </c>
      <c r="AJ56" s="15">
        <v>0.74679032270887502</v>
      </c>
      <c r="AK56" s="15">
        <f t="shared" si="8"/>
        <v>1.0825188985873</v>
      </c>
      <c r="AL56" s="18">
        <f t="shared" si="9"/>
        <v>0.68986354296765184</v>
      </c>
      <c r="AM56" s="15">
        <f t="shared" si="10"/>
        <v>0.91150133140236078</v>
      </c>
      <c r="AN56"/>
      <c r="AO56" s="15">
        <v>2.41125176908099</v>
      </c>
      <c r="AP56" s="15">
        <v>2.60387821742188</v>
      </c>
      <c r="AQ56" s="15">
        <v>2.2355529804990502</v>
      </c>
      <c r="AR56" s="15">
        <v>1.9000160006362401</v>
      </c>
      <c r="AS56" s="15">
        <v>2.0632795536912498</v>
      </c>
      <c r="AT56" s="15">
        <f t="shared" si="5"/>
        <v>2.2355529804990502</v>
      </c>
      <c r="AU56" s="15">
        <f t="shared" si="6"/>
        <v>2.2427957042658817</v>
      </c>
      <c r="AV56"/>
      <c r="AW56" s="24">
        <v>0.60252807675169595</v>
      </c>
      <c r="AX56" s="24">
        <v>0.78263393400538905</v>
      </c>
      <c r="AY56" s="24">
        <v>0.85369042484399005</v>
      </c>
      <c r="AZ56" s="24">
        <v>0.97495073492791595</v>
      </c>
      <c r="BA56" s="24">
        <v>0.893217449684926</v>
      </c>
      <c r="BB56" s="24">
        <f t="shared" si="13"/>
        <v>0.85369042484399005</v>
      </c>
      <c r="BC56" s="24">
        <f t="shared" si="14"/>
        <v>0.8214041240427834</v>
      </c>
    </row>
    <row r="57" spans="1:55" s="9" customFormat="1" x14ac:dyDescent="0.25">
      <c r="A57" s="1"/>
      <c r="B57" s="12" t="s">
        <v>143</v>
      </c>
      <c r="C57" s="12" t="s">
        <v>145</v>
      </c>
      <c r="D57" s="13" t="s">
        <v>144</v>
      </c>
      <c r="E57" s="13" t="s">
        <v>666</v>
      </c>
      <c r="F57" s="30"/>
      <c r="G57"/>
      <c r="H57" s="15"/>
      <c r="I57" s="15"/>
      <c r="J57" s="15"/>
      <c r="K57" s="15"/>
      <c r="L57" s="15"/>
      <c r="M57" s="15" t="str">
        <f t="shared" si="0"/>
        <v>-x-</v>
      </c>
      <c r="N57" s="15" t="str">
        <f t="shared" si="7"/>
        <v>-x-</v>
      </c>
      <c r="O57"/>
      <c r="P57" s="15"/>
      <c r="Q57" s="15"/>
      <c r="R57" s="15"/>
      <c r="S57" s="15"/>
      <c r="T57" s="15"/>
      <c r="U57" s="15" t="str">
        <f t="shared" si="1"/>
        <v>-x-</v>
      </c>
      <c r="V57" s="15" t="str">
        <f t="shared" si="2"/>
        <v>-x-</v>
      </c>
      <c r="W57"/>
      <c r="X57" s="14"/>
      <c r="Y57" s="14"/>
      <c r="Z57" s="14"/>
      <c r="AA57" s="14"/>
      <c r="AB57" s="14"/>
      <c r="AC57" s="14" t="str">
        <f t="shared" si="3"/>
        <v>-x-</v>
      </c>
      <c r="AD57" s="14" t="str">
        <f t="shared" si="4"/>
        <v>-x-</v>
      </c>
      <c r="AE57"/>
      <c r="AF57" s="15"/>
      <c r="AG57" s="15"/>
      <c r="AH57" s="15"/>
      <c r="AI57" s="15"/>
      <c r="AJ57" s="15"/>
      <c r="AK57" s="15" t="str">
        <f t="shared" si="8"/>
        <v>-x-</v>
      </c>
      <c r="AL57" s="18" t="str">
        <f t="shared" si="9"/>
        <v>-x-</v>
      </c>
      <c r="AM57" s="15" t="str">
        <f t="shared" si="10"/>
        <v>-x-</v>
      </c>
      <c r="AN57"/>
      <c r="AO57" s="15"/>
      <c r="AP57" s="15"/>
      <c r="AQ57" s="15"/>
      <c r="AR57" s="15"/>
      <c r="AS57" s="15"/>
      <c r="AT57" s="15" t="str">
        <f t="shared" si="5"/>
        <v>-x-</v>
      </c>
      <c r="AU57" s="15" t="str">
        <f t="shared" si="6"/>
        <v>-x-</v>
      </c>
      <c r="AV57"/>
      <c r="AW57" s="24"/>
      <c r="AX57" s="24"/>
      <c r="AY57" s="24"/>
      <c r="AZ57" s="24"/>
      <c r="BA57" s="24"/>
      <c r="BB57" s="24" t="str">
        <f t="shared" si="13"/>
        <v>-x-</v>
      </c>
      <c r="BC57" s="24" t="str">
        <f t="shared" si="14"/>
        <v>-x-</v>
      </c>
    </row>
    <row r="58" spans="1:55" s="9" customFormat="1" x14ac:dyDescent="0.25">
      <c r="A58" s="1"/>
      <c r="B58" s="12" t="s">
        <v>146</v>
      </c>
      <c r="C58" s="12" t="s">
        <v>148</v>
      </c>
      <c r="D58" s="13" t="s">
        <v>147</v>
      </c>
      <c r="E58" s="13" t="s">
        <v>667</v>
      </c>
      <c r="F58" s="30"/>
      <c r="G58"/>
      <c r="H58" s="15"/>
      <c r="I58" s="15"/>
      <c r="J58" s="15"/>
      <c r="K58" s="15"/>
      <c r="L58" s="15"/>
      <c r="M58" s="15" t="str">
        <f t="shared" si="0"/>
        <v>-x-</v>
      </c>
      <c r="N58" s="15" t="str">
        <f t="shared" si="7"/>
        <v>-x-</v>
      </c>
      <c r="O58"/>
      <c r="P58" s="15"/>
      <c r="Q58" s="15"/>
      <c r="R58" s="15"/>
      <c r="S58" s="15"/>
      <c r="T58" s="15"/>
      <c r="U58" s="15" t="str">
        <f t="shared" si="1"/>
        <v>-x-</v>
      </c>
      <c r="V58" s="15" t="str">
        <f t="shared" si="2"/>
        <v>-x-</v>
      </c>
      <c r="W58"/>
      <c r="X58" s="14"/>
      <c r="Y58" s="14"/>
      <c r="Z58" s="14"/>
      <c r="AA58" s="14"/>
      <c r="AB58" s="14"/>
      <c r="AC58" s="14" t="str">
        <f t="shared" si="3"/>
        <v>-x-</v>
      </c>
      <c r="AD58" s="14" t="str">
        <f t="shared" si="4"/>
        <v>-x-</v>
      </c>
      <c r="AE58"/>
      <c r="AF58" s="15"/>
      <c r="AG58" s="15"/>
      <c r="AH58" s="15"/>
      <c r="AI58" s="15"/>
      <c r="AJ58" s="15"/>
      <c r="AK58" s="15" t="str">
        <f t="shared" si="8"/>
        <v>-x-</v>
      </c>
      <c r="AL58" s="18" t="str">
        <f t="shared" si="9"/>
        <v>-x-</v>
      </c>
      <c r="AM58" s="15" t="str">
        <f t="shared" si="10"/>
        <v>-x-</v>
      </c>
      <c r="AN58"/>
      <c r="AO58" s="15"/>
      <c r="AP58" s="15"/>
      <c r="AQ58" s="15"/>
      <c r="AR58" s="15"/>
      <c r="AS58" s="15"/>
      <c r="AT58" s="15" t="str">
        <f t="shared" si="5"/>
        <v>-x-</v>
      </c>
      <c r="AU58" s="15" t="str">
        <f t="shared" si="6"/>
        <v>-x-</v>
      </c>
      <c r="AV58"/>
      <c r="AW58" s="24"/>
      <c r="AX58" s="24"/>
      <c r="AY58" s="24"/>
      <c r="AZ58" s="24"/>
      <c r="BA58" s="24"/>
      <c r="BB58" s="24" t="str">
        <f t="shared" si="13"/>
        <v>-x-</v>
      </c>
      <c r="BC58" s="24" t="str">
        <f t="shared" si="14"/>
        <v>-x-</v>
      </c>
    </row>
    <row r="59" spans="1:55" s="9" customFormat="1" x14ac:dyDescent="0.25">
      <c r="A59" s="1"/>
      <c r="B59" s="12" t="s">
        <v>149</v>
      </c>
      <c r="C59" s="12" t="s">
        <v>151</v>
      </c>
      <c r="D59" s="13" t="s">
        <v>150</v>
      </c>
      <c r="E59" s="13" t="s">
        <v>657</v>
      </c>
      <c r="F59" s="30"/>
      <c r="G59"/>
      <c r="H59" s="15">
        <v>18.827483064145799</v>
      </c>
      <c r="I59" s="15"/>
      <c r="J59" s="15">
        <v>20.183491202857098</v>
      </c>
      <c r="K59" s="15"/>
      <c r="L59" s="15"/>
      <c r="M59" s="15">
        <f t="shared" si="0"/>
        <v>19.505487133501447</v>
      </c>
      <c r="N59" s="15">
        <f t="shared" si="7"/>
        <v>19.505487133501447</v>
      </c>
      <c r="O59"/>
      <c r="P59" s="15">
        <v>18.793583907157899</v>
      </c>
      <c r="Q59" s="15"/>
      <c r="R59" s="15">
        <v>19.4188083531917</v>
      </c>
      <c r="S59" s="15"/>
      <c r="T59" s="15"/>
      <c r="U59" s="15">
        <f t="shared" si="1"/>
        <v>19.106196130174801</v>
      </c>
      <c r="V59" s="15">
        <f t="shared" si="2"/>
        <v>19.106196130174801</v>
      </c>
      <c r="W59"/>
      <c r="X59" s="14">
        <v>0</v>
      </c>
      <c r="Y59" s="14"/>
      <c r="Z59" s="14">
        <v>0</v>
      </c>
      <c r="AA59" s="14"/>
      <c r="AB59" s="14"/>
      <c r="AC59" s="14">
        <f t="shared" si="3"/>
        <v>0</v>
      </c>
      <c r="AD59" s="14">
        <f t="shared" si="4"/>
        <v>0</v>
      </c>
      <c r="AE59"/>
      <c r="AF59" s="15">
        <v>1.0760462416419601</v>
      </c>
      <c r="AG59" s="15"/>
      <c r="AH59" s="15">
        <v>0.96464523490430998</v>
      </c>
      <c r="AI59" s="15"/>
      <c r="AJ59" s="15"/>
      <c r="AK59" s="15">
        <f t="shared" si="8"/>
        <v>1.0760462416419601</v>
      </c>
      <c r="AL59" s="18">
        <f t="shared" si="9"/>
        <v>0</v>
      </c>
      <c r="AM59" s="15">
        <f t="shared" si="10"/>
        <v>1.0203457382731349</v>
      </c>
      <c r="AN59"/>
      <c r="AO59" s="15">
        <v>15.459226290651699</v>
      </c>
      <c r="AP59" s="15"/>
      <c r="AQ59" s="15">
        <v>16.801953170739601</v>
      </c>
      <c r="AR59" s="15"/>
      <c r="AS59" s="15"/>
      <c r="AT59" s="15">
        <f t="shared" si="5"/>
        <v>16.13058973069565</v>
      </c>
      <c r="AU59" s="15">
        <f t="shared" si="6"/>
        <v>16.13058973069565</v>
      </c>
      <c r="AV59"/>
      <c r="AW59" s="24"/>
      <c r="AX59" s="24"/>
      <c r="AY59" s="24"/>
      <c r="AZ59" s="24"/>
      <c r="BA59" s="24"/>
      <c r="BB59" s="24" t="str">
        <f t="shared" si="13"/>
        <v>-x-</v>
      </c>
      <c r="BC59" s="24" t="str">
        <f t="shared" si="14"/>
        <v>-x-</v>
      </c>
    </row>
    <row r="60" spans="1:55" s="9" customFormat="1" x14ac:dyDescent="0.25">
      <c r="A60" s="1"/>
      <c r="B60" s="12" t="s">
        <v>152</v>
      </c>
      <c r="C60" s="12" t="s">
        <v>154</v>
      </c>
      <c r="D60" s="13" t="s">
        <v>153</v>
      </c>
      <c r="E60" s="13" t="s">
        <v>660</v>
      </c>
      <c r="F60" s="30"/>
      <c r="G60"/>
      <c r="H60" s="15">
        <v>-5.86741629885364</v>
      </c>
      <c r="I60" s="15">
        <v>-28.7611440460023</v>
      </c>
      <c r="J60" s="15"/>
      <c r="K60" s="15"/>
      <c r="L60" s="15"/>
      <c r="M60" s="15">
        <f t="shared" si="0"/>
        <v>-17.314280172427971</v>
      </c>
      <c r="N60" s="15" t="str">
        <f t="shared" si="7"/>
        <v>-x-</v>
      </c>
      <c r="O60"/>
      <c r="P60" s="15">
        <v>27.954971647413899</v>
      </c>
      <c r="Q60" s="15">
        <v>19.7018731877615</v>
      </c>
      <c r="R60" s="15"/>
      <c r="S60" s="15"/>
      <c r="T60" s="15"/>
      <c r="U60" s="15">
        <f t="shared" si="1"/>
        <v>23.828422417587699</v>
      </c>
      <c r="V60" s="15">
        <f t="shared" si="2"/>
        <v>23.828422417587699</v>
      </c>
      <c r="W60"/>
      <c r="X60" s="14">
        <v>0.74838652012287599</v>
      </c>
      <c r="Y60" s="14">
        <v>0.74776140334550301</v>
      </c>
      <c r="Z60" s="14"/>
      <c r="AA60" s="14"/>
      <c r="AB60" s="14"/>
      <c r="AC60" s="14">
        <f t="shared" si="3"/>
        <v>0.7480739617341895</v>
      </c>
      <c r="AD60" s="14">
        <f t="shared" si="4"/>
        <v>0.7480739617341895</v>
      </c>
      <c r="AE60"/>
      <c r="AF60" s="15">
        <v>1.05884330743902</v>
      </c>
      <c r="AG60" s="15">
        <v>1.00733360008962</v>
      </c>
      <c r="AH60" s="15"/>
      <c r="AI60" s="15"/>
      <c r="AJ60" s="15"/>
      <c r="AK60" s="15">
        <f t="shared" si="8"/>
        <v>1.05884330743902</v>
      </c>
      <c r="AL60" s="18">
        <f t="shared" si="9"/>
        <v>0</v>
      </c>
      <c r="AM60" s="15">
        <f t="shared" si="10"/>
        <v>1.0330884537643201</v>
      </c>
      <c r="AN60"/>
      <c r="AO60" s="15">
        <v>0.16161747253841</v>
      </c>
      <c r="AP60" s="15">
        <v>0.172764518353233</v>
      </c>
      <c r="AQ60" s="15"/>
      <c r="AR60" s="15"/>
      <c r="AS60" s="15"/>
      <c r="AT60" s="15">
        <f t="shared" si="5"/>
        <v>0.1671909954458215</v>
      </c>
      <c r="AU60" s="15">
        <f t="shared" si="6"/>
        <v>0.1671909954458215</v>
      </c>
      <c r="AV60"/>
      <c r="AW60" s="24"/>
      <c r="AX60" s="24"/>
      <c r="AY60" s="24"/>
      <c r="AZ60" s="24"/>
      <c r="BA60" s="24"/>
      <c r="BB60" s="24" t="str">
        <f t="shared" si="13"/>
        <v>-x-</v>
      </c>
      <c r="BC60" s="24" t="str">
        <f t="shared" si="14"/>
        <v>-x-</v>
      </c>
    </row>
    <row r="61" spans="1:55" s="9" customFormat="1" x14ac:dyDescent="0.25">
      <c r="A61" s="1"/>
      <c r="B61" s="12" t="s">
        <v>155</v>
      </c>
      <c r="C61" s="12" t="s">
        <v>157</v>
      </c>
      <c r="D61" s="13" t="s">
        <v>156</v>
      </c>
      <c r="E61" s="13" t="s">
        <v>663</v>
      </c>
      <c r="F61" s="30">
        <v>2235492.3755999999</v>
      </c>
      <c r="G61"/>
      <c r="H61" s="15">
        <v>21.819410771568101</v>
      </c>
      <c r="I61" s="15">
        <v>26.107489058427699</v>
      </c>
      <c r="J61" s="15">
        <v>10.566004220556399</v>
      </c>
      <c r="K61" s="15">
        <v>20.925163372245201</v>
      </c>
      <c r="L61" s="15">
        <v>19.633669309841899</v>
      </c>
      <c r="M61" s="15">
        <f t="shared" si="0"/>
        <v>20.925163372245201</v>
      </c>
      <c r="N61" s="15">
        <f t="shared" si="7"/>
        <v>19.810347346527863</v>
      </c>
      <c r="O61"/>
      <c r="P61" s="15">
        <v>9.9701122935948696</v>
      </c>
      <c r="Q61" s="15">
        <v>11.094410794656101</v>
      </c>
      <c r="R61" s="15">
        <v>5.8313688761190896</v>
      </c>
      <c r="S61" s="15">
        <v>8.7380593437847001</v>
      </c>
      <c r="T61" s="15">
        <v>7.1963523294471097</v>
      </c>
      <c r="U61" s="15">
        <f t="shared" si="1"/>
        <v>8.7380593437847001</v>
      </c>
      <c r="V61" s="15">
        <f t="shared" si="2"/>
        <v>8.5660607275203748</v>
      </c>
      <c r="W61"/>
      <c r="X61" s="14">
        <v>6.6668181717177505E-2</v>
      </c>
      <c r="Y61" s="14">
        <v>5.9637172932562002E-2</v>
      </c>
      <c r="Z61" s="14">
        <v>8.2339653897506707E-2</v>
      </c>
      <c r="AA61" s="14">
        <v>0.108127323441877</v>
      </c>
      <c r="AB61" s="14">
        <v>0.12164259552912</v>
      </c>
      <c r="AC61" s="14">
        <f t="shared" si="3"/>
        <v>8.2339653897506707E-2</v>
      </c>
      <c r="AD61" s="14">
        <f t="shared" si="4"/>
        <v>8.7682985503648642E-2</v>
      </c>
      <c r="AE61"/>
      <c r="AF61" s="15">
        <v>2.3992175031962701</v>
      </c>
      <c r="AG61" s="15">
        <v>3.0731024035303598</v>
      </c>
      <c r="AH61" s="15">
        <v>2.53303784950185</v>
      </c>
      <c r="AI61" s="15">
        <v>2.05054600042422</v>
      </c>
      <c r="AJ61" s="15">
        <v>1.66556088017569</v>
      </c>
      <c r="AK61" s="15">
        <f t="shared" si="8"/>
        <v>3.0731024035303598</v>
      </c>
      <c r="AL61" s="18">
        <f t="shared" si="9"/>
        <v>0.54198027318006214</v>
      </c>
      <c r="AM61" s="15">
        <f t="shared" si="10"/>
        <v>2.3442929273656778</v>
      </c>
      <c r="AN61"/>
      <c r="AO61" s="15">
        <v>1.65801295131496</v>
      </c>
      <c r="AP61" s="15">
        <v>1.9923461270973299</v>
      </c>
      <c r="AQ61" s="15">
        <v>1.8183376441538699</v>
      </c>
      <c r="AR61" s="15">
        <v>1.49419772689907</v>
      </c>
      <c r="AS61" s="15">
        <v>1.20387403667337</v>
      </c>
      <c r="AT61" s="15">
        <f t="shared" si="5"/>
        <v>1.65801295131496</v>
      </c>
      <c r="AU61" s="15">
        <f t="shared" si="6"/>
        <v>1.6333536972277201</v>
      </c>
      <c r="AV61"/>
      <c r="AW61" s="24">
        <v>0.79124486505133995</v>
      </c>
      <c r="AX61" s="24">
        <v>0.79295020968220298</v>
      </c>
      <c r="AY61" s="24">
        <v>0.81000179399416095</v>
      </c>
      <c r="AZ61" s="24">
        <v>0.73238394446980204</v>
      </c>
      <c r="BA61" s="24">
        <v>0.64822808753069705</v>
      </c>
      <c r="BB61" s="24">
        <f t="shared" si="13"/>
        <v>0.79124486505133995</v>
      </c>
      <c r="BC61" s="24">
        <f t="shared" si="14"/>
        <v>0.75496178014564053</v>
      </c>
    </row>
    <row r="62" spans="1:55" s="9" customFormat="1" x14ac:dyDescent="0.25">
      <c r="A62" s="1"/>
      <c r="B62" s="12" t="s">
        <v>158</v>
      </c>
      <c r="C62" s="12" t="s">
        <v>160</v>
      </c>
      <c r="D62" s="13" t="s">
        <v>159</v>
      </c>
      <c r="E62" s="13" t="s">
        <v>663</v>
      </c>
      <c r="F62" s="30">
        <v>63960</v>
      </c>
      <c r="G62"/>
      <c r="H62" s="15">
        <v>9.2193292703887</v>
      </c>
      <c r="I62" s="15">
        <v>12.935960809962101</v>
      </c>
      <c r="J62" s="15">
        <v>20.887412645126499</v>
      </c>
      <c r="K62" s="15">
        <v>29.587740994756999</v>
      </c>
      <c r="L62" s="15">
        <v>31.467937979236002</v>
      </c>
      <c r="M62" s="15">
        <f t="shared" si="0"/>
        <v>20.887412645126499</v>
      </c>
      <c r="N62" s="15">
        <f t="shared" si="7"/>
        <v>20.819676339894059</v>
      </c>
      <c r="O62"/>
      <c r="P62" s="15">
        <v>5.2840677504063898</v>
      </c>
      <c r="Q62" s="15">
        <v>6.2692631321479002</v>
      </c>
      <c r="R62" s="15">
        <v>12.311027678748401</v>
      </c>
      <c r="S62" s="15">
        <v>15.3011479210691</v>
      </c>
      <c r="T62" s="15">
        <v>15.399894972943001</v>
      </c>
      <c r="U62" s="15">
        <f t="shared" si="1"/>
        <v>12.311027678748401</v>
      </c>
      <c r="V62" s="15">
        <f t="shared" si="2"/>
        <v>10.913080291062958</v>
      </c>
      <c r="W62"/>
      <c r="X62" s="14">
        <v>6.2536299726270894E-2</v>
      </c>
      <c r="Y62" s="14">
        <v>2.92654954892714E-2</v>
      </c>
      <c r="Z62" s="14">
        <v>2.4299656321345502E-2</v>
      </c>
      <c r="AA62" s="14">
        <v>2.776232403412E-2</v>
      </c>
      <c r="AB62" s="14">
        <v>5.7290057346108397E-2</v>
      </c>
      <c r="AC62" s="14">
        <f t="shared" si="3"/>
        <v>2.92654954892714E-2</v>
      </c>
      <c r="AD62" s="14">
        <f t="shared" si="4"/>
        <v>4.0230766583423241E-2</v>
      </c>
      <c r="AE62"/>
      <c r="AF62" s="15">
        <v>1.1863135648218299</v>
      </c>
      <c r="AG62" s="15">
        <v>1.1204048970575999</v>
      </c>
      <c r="AH62" s="15">
        <v>1.03472564960066</v>
      </c>
      <c r="AI62" s="15">
        <v>1.02859498754697</v>
      </c>
      <c r="AJ62" s="15">
        <v>0.99373499492685402</v>
      </c>
      <c r="AK62" s="15">
        <f t="shared" si="8"/>
        <v>1.1863135648218299</v>
      </c>
      <c r="AL62" s="18">
        <f t="shared" si="9"/>
        <v>0.8376663846679534</v>
      </c>
      <c r="AM62" s="15">
        <f t="shared" si="10"/>
        <v>1.0727548187907829</v>
      </c>
      <c r="AN62"/>
      <c r="AO62" s="15">
        <v>3.2487367107824001</v>
      </c>
      <c r="AP62" s="15">
        <v>3.2008152117159598</v>
      </c>
      <c r="AQ62" s="15">
        <v>2.7090201677710901</v>
      </c>
      <c r="AR62" s="15">
        <v>2.5391988949995699</v>
      </c>
      <c r="AS62" s="15">
        <v>2.46290366870016</v>
      </c>
      <c r="AT62" s="15">
        <f t="shared" si="5"/>
        <v>2.7090201677710901</v>
      </c>
      <c r="AU62" s="15">
        <f t="shared" si="6"/>
        <v>2.8321349307938362</v>
      </c>
      <c r="AV62"/>
      <c r="AW62" s="24"/>
      <c r="AX62" s="24"/>
      <c r="AY62" s="24">
        <v>-1.0458333514179701E-2</v>
      </c>
      <c r="AZ62" s="24">
        <v>-3.5182959322980899E-2</v>
      </c>
      <c r="BA62" s="24">
        <v>-1.5419329424716501E-2</v>
      </c>
      <c r="BB62" s="24">
        <f t="shared" si="13"/>
        <v>-1.5419329424716501E-2</v>
      </c>
      <c r="BC62" s="24" t="str">
        <f t="shared" si="14"/>
        <v>-x-</v>
      </c>
    </row>
    <row r="63" spans="1:55" s="9" customFormat="1" x14ac:dyDescent="0.25">
      <c r="A63" s="1"/>
      <c r="B63" s="12" t="s">
        <v>161</v>
      </c>
      <c r="C63" s="12" t="s">
        <v>163</v>
      </c>
      <c r="D63" s="13" t="s">
        <v>162</v>
      </c>
      <c r="E63" s="13" t="s">
        <v>657</v>
      </c>
      <c r="F63" s="30"/>
      <c r="G63"/>
      <c r="H63" s="15"/>
      <c r="I63" s="15"/>
      <c r="J63" s="15"/>
      <c r="K63" s="15"/>
      <c r="L63" s="15"/>
      <c r="M63" s="15" t="str">
        <f t="shared" si="0"/>
        <v>-x-</v>
      </c>
      <c r="N63" s="15" t="str">
        <f t="shared" si="7"/>
        <v>-x-</v>
      </c>
      <c r="O63"/>
      <c r="P63" s="15"/>
      <c r="Q63" s="15"/>
      <c r="R63" s="15"/>
      <c r="S63" s="15"/>
      <c r="T63" s="15"/>
      <c r="U63" s="15" t="str">
        <f t="shared" si="1"/>
        <v>-x-</v>
      </c>
      <c r="V63" s="15" t="str">
        <f t="shared" si="2"/>
        <v>-x-</v>
      </c>
      <c r="W63"/>
      <c r="X63" s="14"/>
      <c r="Y63" s="14"/>
      <c r="Z63" s="14"/>
      <c r="AA63" s="14"/>
      <c r="AB63" s="14"/>
      <c r="AC63" s="14" t="str">
        <f t="shared" si="3"/>
        <v>-x-</v>
      </c>
      <c r="AD63" s="14" t="str">
        <f t="shared" si="4"/>
        <v>-x-</v>
      </c>
      <c r="AE63"/>
      <c r="AF63" s="15"/>
      <c r="AG63" s="15"/>
      <c r="AH63" s="15"/>
      <c r="AI63" s="15"/>
      <c r="AJ63" s="15"/>
      <c r="AK63" s="15" t="str">
        <f t="shared" si="8"/>
        <v>-x-</v>
      </c>
      <c r="AL63" s="18" t="str">
        <f t="shared" si="9"/>
        <v>-x-</v>
      </c>
      <c r="AM63" s="15" t="str">
        <f t="shared" si="10"/>
        <v>-x-</v>
      </c>
      <c r="AN63"/>
      <c r="AO63" s="15"/>
      <c r="AP63" s="15"/>
      <c r="AQ63" s="15"/>
      <c r="AR63" s="15"/>
      <c r="AS63" s="15"/>
      <c r="AT63" s="15" t="str">
        <f t="shared" si="5"/>
        <v>-x-</v>
      </c>
      <c r="AU63" s="15" t="str">
        <f t="shared" si="6"/>
        <v>-x-</v>
      </c>
      <c r="AV63"/>
      <c r="AW63" s="24"/>
      <c r="AX63" s="24"/>
      <c r="AY63" s="24"/>
      <c r="AZ63" s="24"/>
      <c r="BA63" s="24"/>
      <c r="BB63" s="24" t="str">
        <f t="shared" si="13"/>
        <v>-x-</v>
      </c>
      <c r="BC63" s="24" t="str">
        <f t="shared" si="14"/>
        <v>-x-</v>
      </c>
    </row>
    <row r="64" spans="1:55" s="9" customFormat="1" x14ac:dyDescent="0.25">
      <c r="A64" s="1"/>
      <c r="B64" s="12" t="s">
        <v>164</v>
      </c>
      <c r="C64" s="12" t="s">
        <v>166</v>
      </c>
      <c r="D64" s="13" t="s">
        <v>165</v>
      </c>
      <c r="E64" s="13" t="s">
        <v>658</v>
      </c>
      <c r="F64" s="30"/>
      <c r="G64"/>
      <c r="H64" s="15"/>
      <c r="I64" s="15"/>
      <c r="J64" s="15"/>
      <c r="K64" s="15"/>
      <c r="L64" s="15"/>
      <c r="M64" s="15" t="str">
        <f t="shared" si="0"/>
        <v>-x-</v>
      </c>
      <c r="N64" s="15" t="str">
        <f t="shared" si="7"/>
        <v>-x-</v>
      </c>
      <c r="O64"/>
      <c r="P64" s="15"/>
      <c r="Q64" s="15"/>
      <c r="R64" s="15"/>
      <c r="S64" s="15"/>
      <c r="T64" s="15"/>
      <c r="U64" s="15" t="str">
        <f t="shared" si="1"/>
        <v>-x-</v>
      </c>
      <c r="V64" s="15" t="str">
        <f t="shared" si="2"/>
        <v>-x-</v>
      </c>
      <c r="W64"/>
      <c r="X64" s="14"/>
      <c r="Y64" s="14"/>
      <c r="Z64" s="14"/>
      <c r="AA64" s="14"/>
      <c r="AB64" s="14"/>
      <c r="AC64" s="14" t="str">
        <f t="shared" si="3"/>
        <v>-x-</v>
      </c>
      <c r="AD64" s="14" t="str">
        <f t="shared" si="4"/>
        <v>-x-</v>
      </c>
      <c r="AE64"/>
      <c r="AF64" s="15"/>
      <c r="AG64" s="15"/>
      <c r="AH64" s="15"/>
      <c r="AI64" s="15"/>
      <c r="AJ64" s="15"/>
      <c r="AK64" s="15" t="str">
        <f t="shared" si="8"/>
        <v>-x-</v>
      </c>
      <c r="AL64" s="18" t="str">
        <f t="shared" si="9"/>
        <v>-x-</v>
      </c>
      <c r="AM64" s="15" t="str">
        <f t="shared" si="10"/>
        <v>-x-</v>
      </c>
      <c r="AN64"/>
      <c r="AO64" s="15"/>
      <c r="AP64" s="15"/>
      <c r="AQ64" s="15"/>
      <c r="AR64" s="15"/>
      <c r="AS64" s="15"/>
      <c r="AT64" s="15" t="str">
        <f t="shared" si="5"/>
        <v>-x-</v>
      </c>
      <c r="AU64" s="15" t="str">
        <f t="shared" si="6"/>
        <v>-x-</v>
      </c>
      <c r="AV64"/>
      <c r="AW64" s="24"/>
      <c r="AX64" s="24"/>
      <c r="AY64" s="24"/>
      <c r="AZ64" s="24"/>
      <c r="BA64" s="24"/>
      <c r="BB64" s="24" t="str">
        <f t="shared" si="13"/>
        <v>-x-</v>
      </c>
      <c r="BC64" s="24" t="str">
        <f t="shared" si="14"/>
        <v>-x-</v>
      </c>
    </row>
    <row r="65" spans="1:55" s="9" customFormat="1" x14ac:dyDescent="0.25">
      <c r="A65" s="1"/>
      <c r="B65" s="12" t="s">
        <v>167</v>
      </c>
      <c r="C65" s="12" t="s">
        <v>169</v>
      </c>
      <c r="D65" s="13" t="s">
        <v>168</v>
      </c>
      <c r="E65" s="13" t="s">
        <v>663</v>
      </c>
      <c r="F65" s="30"/>
      <c r="G65"/>
      <c r="H65" s="15"/>
      <c r="I65" s="15">
        <v>6.1333331237619904</v>
      </c>
      <c r="J65" s="15">
        <v>26.951319640415001</v>
      </c>
      <c r="K65" s="15">
        <v>24.690009075158699</v>
      </c>
      <c r="L65" s="15"/>
      <c r="M65" s="15">
        <f t="shared" si="0"/>
        <v>24.690009075158699</v>
      </c>
      <c r="N65" s="15">
        <f t="shared" si="7"/>
        <v>19.258220613111899</v>
      </c>
      <c r="O65"/>
      <c r="P65" s="15"/>
      <c r="Q65" s="15">
        <v>5.6626357905188298</v>
      </c>
      <c r="R65" s="15">
        <v>10.7927228834451</v>
      </c>
      <c r="S65" s="15">
        <v>11.1424039521953</v>
      </c>
      <c r="T65" s="15"/>
      <c r="U65" s="15">
        <f t="shared" si="1"/>
        <v>10.7927228834451</v>
      </c>
      <c r="V65" s="15">
        <f t="shared" si="2"/>
        <v>9.1992542087197435</v>
      </c>
      <c r="W65"/>
      <c r="X65" s="14"/>
      <c r="Y65" s="14">
        <v>0.38839806169446101</v>
      </c>
      <c r="Z65" s="14">
        <v>0.31660670301324001</v>
      </c>
      <c r="AA65" s="14">
        <v>0.38027827780810203</v>
      </c>
      <c r="AB65" s="14"/>
      <c r="AC65" s="14">
        <f t="shared" si="3"/>
        <v>0.38027827780810203</v>
      </c>
      <c r="AD65" s="14">
        <f t="shared" si="4"/>
        <v>0.36176101417193435</v>
      </c>
      <c r="AE65"/>
      <c r="AF65" s="15"/>
      <c r="AG65" s="15">
        <v>1.25024124320043</v>
      </c>
      <c r="AH65" s="15">
        <v>1.75090339286362</v>
      </c>
      <c r="AI65" s="15">
        <v>1.59187617206953</v>
      </c>
      <c r="AJ65" s="15"/>
      <c r="AK65" s="15">
        <f t="shared" si="8"/>
        <v>1.75090339286362</v>
      </c>
      <c r="AL65" s="18">
        <f t="shared" si="9"/>
        <v>0</v>
      </c>
      <c r="AM65" s="15">
        <f t="shared" si="10"/>
        <v>1.5310069360445266</v>
      </c>
      <c r="AN65"/>
      <c r="AO65" s="15"/>
      <c r="AP65" s="15">
        <v>0.65628089460733496</v>
      </c>
      <c r="AQ65" s="15">
        <v>0.87286873471111903</v>
      </c>
      <c r="AR65" s="15">
        <v>0.84631571399586403</v>
      </c>
      <c r="AS65" s="15"/>
      <c r="AT65" s="15">
        <f t="shared" si="5"/>
        <v>0.84631571399586403</v>
      </c>
      <c r="AU65" s="15">
        <f t="shared" si="6"/>
        <v>0.79182178110477264</v>
      </c>
      <c r="AV65"/>
      <c r="AW65" s="24"/>
      <c r="AX65" s="24"/>
      <c r="AY65" s="24"/>
      <c r="AZ65" s="24"/>
      <c r="BA65" s="24"/>
      <c r="BB65" s="24" t="str">
        <f t="shared" si="13"/>
        <v>-x-</v>
      </c>
      <c r="BC65" s="24" t="str">
        <f t="shared" si="14"/>
        <v>-x-</v>
      </c>
    </row>
    <row r="66" spans="1:55" s="9" customFormat="1" x14ac:dyDescent="0.25">
      <c r="A66" s="1"/>
      <c r="B66" s="12" t="s">
        <v>170</v>
      </c>
      <c r="C66" s="12" t="s">
        <v>172</v>
      </c>
      <c r="D66" s="13" t="s">
        <v>171</v>
      </c>
      <c r="E66" s="13" t="s">
        <v>658</v>
      </c>
      <c r="F66" s="30">
        <v>839873.12810900004</v>
      </c>
      <c r="G66"/>
      <c r="H66" s="15">
        <v>10.0799442268035</v>
      </c>
      <c r="I66" s="15">
        <v>7.8230777268618104</v>
      </c>
      <c r="J66" s="15">
        <v>30.357920724112802</v>
      </c>
      <c r="K66" s="15">
        <v>12.164069325081099</v>
      </c>
      <c r="L66" s="15">
        <v>10.280575632335999</v>
      </c>
      <c r="M66" s="15">
        <f t="shared" si="0"/>
        <v>10.280575632335999</v>
      </c>
      <c r="N66" s="15">
        <f t="shared" si="7"/>
        <v>14.141117527039043</v>
      </c>
      <c r="O66"/>
      <c r="P66" s="15">
        <v>13.2369270816416</v>
      </c>
      <c r="Q66" s="15">
        <v>13.100506643168</v>
      </c>
      <c r="R66" s="15">
        <v>16.432311004115</v>
      </c>
      <c r="S66" s="15">
        <v>7.9906032057915599</v>
      </c>
      <c r="T66" s="15">
        <v>7.4339946712862002</v>
      </c>
      <c r="U66" s="15">
        <f t="shared" si="1"/>
        <v>13.100506643168</v>
      </c>
      <c r="V66" s="15">
        <f t="shared" si="2"/>
        <v>11.638868521200472</v>
      </c>
      <c r="W66"/>
      <c r="X66" s="14">
        <v>0.36575094424362797</v>
      </c>
      <c r="Y66" s="14">
        <v>0.44766018658468998</v>
      </c>
      <c r="Z66" s="14">
        <v>0.55376459303079195</v>
      </c>
      <c r="AA66" s="14">
        <v>0.53681126714393002</v>
      </c>
      <c r="AB66" s="14">
        <v>0.64248407083563497</v>
      </c>
      <c r="AC66" s="14">
        <f t="shared" si="3"/>
        <v>0.53681126714393002</v>
      </c>
      <c r="AD66" s="14">
        <f t="shared" si="4"/>
        <v>0.50929421236773498</v>
      </c>
      <c r="AE66"/>
      <c r="AF66" s="15">
        <v>1.19525906456511</v>
      </c>
      <c r="AG66" s="15">
        <v>0.844947148523715</v>
      </c>
      <c r="AH66" s="15">
        <v>0.57318172272243795</v>
      </c>
      <c r="AI66" s="15">
        <v>0.60151636982027401</v>
      </c>
      <c r="AJ66" s="15">
        <v>0.469950885690196</v>
      </c>
      <c r="AK66" s="15">
        <f t="shared" si="8"/>
        <v>1.19525906456511</v>
      </c>
      <c r="AL66" s="18">
        <f t="shared" si="9"/>
        <v>0.39317910202269468</v>
      </c>
      <c r="AM66" s="15">
        <f t="shared" si="10"/>
        <v>0.73697103826434662</v>
      </c>
      <c r="AN66"/>
      <c r="AO66" s="15">
        <v>1.0704143697694199</v>
      </c>
      <c r="AP66" s="15">
        <v>0.816971737502172</v>
      </c>
      <c r="AQ66" s="15">
        <v>0.61223846195480303</v>
      </c>
      <c r="AR66" s="15">
        <v>0.59424884986219695</v>
      </c>
      <c r="AS66" s="15">
        <v>0.45839904694912498</v>
      </c>
      <c r="AT66" s="15">
        <f t="shared" si="5"/>
        <v>0.61223846195480303</v>
      </c>
      <c r="AU66" s="15">
        <f t="shared" si="6"/>
        <v>0.71045449320754339</v>
      </c>
      <c r="AV66"/>
      <c r="AW66" s="24"/>
      <c r="AX66" s="24"/>
      <c r="AY66" s="24"/>
      <c r="AZ66" s="24"/>
      <c r="BA66" s="24"/>
      <c r="BB66" s="24" t="str">
        <f t="shared" si="13"/>
        <v>-x-</v>
      </c>
      <c r="BC66" s="24" t="str">
        <f t="shared" si="14"/>
        <v>-x-</v>
      </c>
    </row>
    <row r="67" spans="1:55" s="9" customFormat="1" x14ac:dyDescent="0.25">
      <c r="A67" s="1"/>
      <c r="B67" s="12" t="s">
        <v>173</v>
      </c>
      <c r="C67" s="12" t="s">
        <v>175</v>
      </c>
      <c r="D67" s="13" t="s">
        <v>174</v>
      </c>
      <c r="E67" s="13" t="s">
        <v>664</v>
      </c>
      <c r="F67" s="30">
        <v>150750</v>
      </c>
      <c r="G67"/>
      <c r="H67" s="15">
        <v>9.3480834002402808</v>
      </c>
      <c r="I67" s="15">
        <v>13.046749251079699</v>
      </c>
      <c r="J67" s="15">
        <v>11.242396991758101</v>
      </c>
      <c r="K67" s="15">
        <v>10.327625818332301</v>
      </c>
      <c r="L67" s="15">
        <v>8.7468809318816092</v>
      </c>
      <c r="M67" s="15">
        <f t="shared" si="0"/>
        <v>10.327625818332301</v>
      </c>
      <c r="N67" s="15">
        <f t="shared" si="7"/>
        <v>10.542347278658397</v>
      </c>
      <c r="O67"/>
      <c r="P67" s="15">
        <v>5.68073851020017</v>
      </c>
      <c r="Q67" s="15">
        <v>8.0347402636252792</v>
      </c>
      <c r="R67" s="15">
        <v>7.4072979415868803</v>
      </c>
      <c r="S67" s="15">
        <v>7.9469632775289902</v>
      </c>
      <c r="T67" s="15">
        <v>7.3309419440047296</v>
      </c>
      <c r="U67" s="15">
        <f t="shared" si="1"/>
        <v>7.4072979415868803</v>
      </c>
      <c r="V67" s="15">
        <f t="shared" si="2"/>
        <v>7.2801363873892102</v>
      </c>
      <c r="W67"/>
      <c r="X67" s="14">
        <v>2.1777177001349599E-2</v>
      </c>
      <c r="Y67" s="14">
        <v>5.5286802985428901E-2</v>
      </c>
      <c r="Z67" s="14">
        <v>4.8186070069641602E-2</v>
      </c>
      <c r="AA67" s="14">
        <v>0.117879649819952</v>
      </c>
      <c r="AB67" s="14">
        <v>0.29321503736253401</v>
      </c>
      <c r="AC67" s="14">
        <f t="shared" si="3"/>
        <v>5.5286802985428901E-2</v>
      </c>
      <c r="AD67" s="14">
        <f t="shared" si="4"/>
        <v>0.10726894744778122</v>
      </c>
      <c r="AE67"/>
      <c r="AF67" s="15">
        <v>0.83181479481845599</v>
      </c>
      <c r="AG67" s="15">
        <v>1.22755192168188</v>
      </c>
      <c r="AH67" s="15">
        <v>1.1658137303984399</v>
      </c>
      <c r="AI67" s="15">
        <v>0.98504412923375595</v>
      </c>
      <c r="AJ67" s="15">
        <v>0.85325098956582202</v>
      </c>
      <c r="AK67" s="15">
        <f t="shared" si="8"/>
        <v>1.22755192168188</v>
      </c>
      <c r="AL67" s="18">
        <f t="shared" si="9"/>
        <v>0.69508342131612255</v>
      </c>
      <c r="AM67" s="15">
        <f t="shared" si="10"/>
        <v>1.0126951131396709</v>
      </c>
      <c r="AN67"/>
      <c r="AO67" s="15">
        <v>1.2176511585657901</v>
      </c>
      <c r="AP67" s="15">
        <v>1.87392586569331</v>
      </c>
      <c r="AQ67" s="15">
        <v>1.6697568894524</v>
      </c>
      <c r="AR67" s="15">
        <v>1.47123689649197</v>
      </c>
      <c r="AS67" s="15">
        <v>1.2773804270236699</v>
      </c>
      <c r="AT67" s="15">
        <f t="shared" si="5"/>
        <v>1.47123689649197</v>
      </c>
      <c r="AU67" s="15">
        <f t="shared" si="6"/>
        <v>1.5019902474454279</v>
      </c>
      <c r="AV67"/>
      <c r="AW67" s="24"/>
      <c r="AX67" s="24"/>
      <c r="AY67" s="24"/>
      <c r="AZ67" s="24"/>
      <c r="BA67" s="24"/>
      <c r="BB67" s="24" t="str">
        <f t="shared" si="13"/>
        <v>-x-</v>
      </c>
      <c r="BC67" s="24" t="str">
        <f t="shared" si="14"/>
        <v>-x-</v>
      </c>
    </row>
    <row r="68" spans="1:55" s="9" customFormat="1" x14ac:dyDescent="0.25">
      <c r="A68" s="1"/>
      <c r="B68" s="12" t="s">
        <v>176</v>
      </c>
      <c r="C68" s="12" t="s">
        <v>178</v>
      </c>
      <c r="D68" s="13" t="s">
        <v>177</v>
      </c>
      <c r="E68" s="13" t="s">
        <v>659</v>
      </c>
      <c r="F68" s="30">
        <v>60187.055223124997</v>
      </c>
      <c r="G68"/>
      <c r="H68" s="15">
        <v>13.356210028417999</v>
      </c>
      <c r="I68" s="15">
        <v>12.0655845354195</v>
      </c>
      <c r="J68" s="15">
        <v>15.447630658673001</v>
      </c>
      <c r="K68" s="15">
        <v>26.685081795148999</v>
      </c>
      <c r="L68" s="15">
        <v>17.915550174919201</v>
      </c>
      <c r="M68" s="15">
        <f t="shared" si="0"/>
        <v>15.447630658673001</v>
      </c>
      <c r="N68" s="15">
        <f t="shared" si="7"/>
        <v>17.094011438515743</v>
      </c>
      <c r="O68"/>
      <c r="P68" s="15">
        <v>7.7599214367437499</v>
      </c>
      <c r="Q68" s="15"/>
      <c r="R68" s="15">
        <v>7.3292938053928101</v>
      </c>
      <c r="S68" s="15">
        <v>6.8822200206122899</v>
      </c>
      <c r="T68" s="15"/>
      <c r="U68" s="15">
        <f t="shared" si="1"/>
        <v>7.3292938053928101</v>
      </c>
      <c r="V68" s="15">
        <f t="shared" si="2"/>
        <v>7.3238117542496175</v>
      </c>
      <c r="W68"/>
      <c r="X68" s="14">
        <v>0.72743660014355604</v>
      </c>
      <c r="Y68" s="14">
        <v>0.64325291390181505</v>
      </c>
      <c r="Z68" s="14">
        <v>0.67698444535490099</v>
      </c>
      <c r="AA68" s="14">
        <v>0.685916202020599</v>
      </c>
      <c r="AB68" s="14">
        <v>0.70377781833405595</v>
      </c>
      <c r="AC68" s="14">
        <f t="shared" si="3"/>
        <v>0.685916202020599</v>
      </c>
      <c r="AD68" s="14">
        <f t="shared" si="4"/>
        <v>0.68747359595098545</v>
      </c>
      <c r="AE68"/>
      <c r="AF68" s="15">
        <v>0.43038541109172002</v>
      </c>
      <c r="AG68" s="15">
        <v>0.66971413947248903</v>
      </c>
      <c r="AH68" s="15">
        <v>0.52442494626757297</v>
      </c>
      <c r="AI68" s="15">
        <v>0.49711087635432699</v>
      </c>
      <c r="AJ68" s="15">
        <v>0.45323411961271598</v>
      </c>
      <c r="AK68" s="15">
        <f t="shared" si="8"/>
        <v>0.66971413947248903</v>
      </c>
      <c r="AL68" s="18">
        <f t="shared" si="9"/>
        <v>0.67675757894213351</v>
      </c>
      <c r="AM68" s="15">
        <f t="shared" si="10"/>
        <v>0.51497389855976494</v>
      </c>
      <c r="AN68"/>
      <c r="AO68" s="15">
        <v>0.75540343148259104</v>
      </c>
      <c r="AP68" s="15">
        <v>1.4685239127175</v>
      </c>
      <c r="AQ68" s="15">
        <v>1.26323597047303</v>
      </c>
      <c r="AR68" s="15">
        <v>1.2076285585117099</v>
      </c>
      <c r="AS68" s="15">
        <v>1.21848667382801</v>
      </c>
      <c r="AT68" s="15">
        <f t="shared" si="5"/>
        <v>1.21848667382801</v>
      </c>
      <c r="AU68" s="15">
        <f t="shared" si="6"/>
        <v>1.1826557094025683</v>
      </c>
      <c r="AV68"/>
      <c r="AW68" s="24">
        <v>-7.6148142371494004E-2</v>
      </c>
      <c r="AX68" s="24">
        <v>0.34641797353924603</v>
      </c>
      <c r="AY68" s="24">
        <v>0.41908502034266298</v>
      </c>
      <c r="AZ68" s="24">
        <v>0.58531753064653502</v>
      </c>
      <c r="BA68" s="24">
        <v>0.46926386054838098</v>
      </c>
      <c r="BB68" s="24">
        <f t="shared" si="13"/>
        <v>0.41908502034266298</v>
      </c>
      <c r="BC68" s="24">
        <f t="shared" si="14"/>
        <v>0.45502109626920623</v>
      </c>
    </row>
    <row r="69" spans="1:55" s="9" customFormat="1" x14ac:dyDescent="0.25">
      <c r="A69" s="1"/>
      <c r="B69" s="12" t="s">
        <v>179</v>
      </c>
      <c r="C69" s="12" t="s">
        <v>181</v>
      </c>
      <c r="D69" s="13" t="s">
        <v>180</v>
      </c>
      <c r="E69" s="13" t="s">
        <v>660</v>
      </c>
      <c r="F69" s="30">
        <v>240697.46927999999</v>
      </c>
      <c r="G69"/>
      <c r="H69" s="15">
        <v>14.398508384838401</v>
      </c>
      <c r="I69" s="15">
        <v>20.694448421010701</v>
      </c>
      <c r="J69" s="15">
        <v>14.8681797699392</v>
      </c>
      <c r="K69" s="15">
        <v>16.7604913784307</v>
      </c>
      <c r="L69" s="15">
        <v>13.716492590145201</v>
      </c>
      <c r="M69" s="15">
        <f t="shared" si="0"/>
        <v>14.8681797699392</v>
      </c>
      <c r="N69" s="15">
        <f t="shared" si="7"/>
        <v>16.087624108872841</v>
      </c>
      <c r="O69"/>
      <c r="P69" s="15">
        <v>8.7439102200151009</v>
      </c>
      <c r="Q69" s="15">
        <v>10.633561635622801</v>
      </c>
      <c r="R69" s="15">
        <v>6.4360333009026398</v>
      </c>
      <c r="S69" s="15">
        <v>6.9020345444805598</v>
      </c>
      <c r="T69" s="15">
        <v>5.5682027682851203</v>
      </c>
      <c r="U69" s="15">
        <f t="shared" si="1"/>
        <v>6.9020345444805598</v>
      </c>
      <c r="V69" s="15">
        <f t="shared" si="2"/>
        <v>7.6567484938612438</v>
      </c>
      <c r="W69"/>
      <c r="X69" s="14">
        <v>0.48701760667900101</v>
      </c>
      <c r="Y69" s="14">
        <v>0.34496039711870302</v>
      </c>
      <c r="Z69" s="14">
        <v>0.15149124387535301</v>
      </c>
      <c r="AA69" s="14">
        <v>0.300549884539214</v>
      </c>
      <c r="AB69" s="14">
        <v>0.36700876493006901</v>
      </c>
      <c r="AC69" s="14">
        <f t="shared" si="3"/>
        <v>0.34496039711870302</v>
      </c>
      <c r="AD69" s="14">
        <f t="shared" si="4"/>
        <v>0.33020557942846807</v>
      </c>
      <c r="AE69"/>
      <c r="AF69" s="15">
        <v>0.73212299428541905</v>
      </c>
      <c r="AG69" s="15">
        <v>1.14921008103374</v>
      </c>
      <c r="AH69" s="15">
        <v>1.28658661351074</v>
      </c>
      <c r="AI69" s="15">
        <v>0.93438342617537296</v>
      </c>
      <c r="AJ69" s="15">
        <v>0.77853988592414702</v>
      </c>
      <c r="AK69" s="15">
        <f t="shared" si="8"/>
        <v>1.28658661351074</v>
      </c>
      <c r="AL69" s="18">
        <f t="shared" si="9"/>
        <v>0.6051204619638676</v>
      </c>
      <c r="AM69" s="15">
        <f t="shared" si="10"/>
        <v>0.97616860018588381</v>
      </c>
      <c r="AN69"/>
      <c r="AO69" s="15">
        <v>0.40211651881190802</v>
      </c>
      <c r="AP69" s="15">
        <v>0.69524181963151899</v>
      </c>
      <c r="AQ69" s="15">
        <v>0.72719117479027795</v>
      </c>
      <c r="AR69" s="15">
        <v>0.55739453288242702</v>
      </c>
      <c r="AS69" s="15">
        <v>0.48277818921087601</v>
      </c>
      <c r="AT69" s="15">
        <f t="shared" si="5"/>
        <v>0.55739453288242702</v>
      </c>
      <c r="AU69" s="15">
        <f t="shared" si="6"/>
        <v>0.5729444470654016</v>
      </c>
      <c r="AV69"/>
      <c r="AW69" s="24">
        <v>1.3533680662221701</v>
      </c>
      <c r="AX69" s="24">
        <v>1.0705723383543999</v>
      </c>
      <c r="AY69" s="24">
        <v>0.69423041598201995</v>
      </c>
      <c r="AZ69" s="24">
        <v>0.86453753290607005</v>
      </c>
      <c r="BA69" s="24">
        <v>0.807790020488937</v>
      </c>
      <c r="BB69" s="24">
        <f t="shared" si="13"/>
        <v>0.86453753290607005</v>
      </c>
      <c r="BC69" s="24">
        <f t="shared" si="14"/>
        <v>0.95809967479071934</v>
      </c>
    </row>
    <row r="70" spans="1:55" s="9" customFormat="1" x14ac:dyDescent="0.25">
      <c r="A70" s="1"/>
      <c r="B70" s="12" t="s">
        <v>182</v>
      </c>
      <c r="C70" s="12" t="s">
        <v>184</v>
      </c>
      <c r="D70" s="13" t="s">
        <v>183</v>
      </c>
      <c r="E70" s="13" t="s">
        <v>659</v>
      </c>
      <c r="F70" s="30">
        <v>698772.67880999995</v>
      </c>
      <c r="G70"/>
      <c r="H70" s="15">
        <v>-34.428347679495303</v>
      </c>
      <c r="I70" s="15">
        <v>-9.2288226866367005</v>
      </c>
      <c r="J70" s="15">
        <v>57.159290458774201</v>
      </c>
      <c r="K70" s="15">
        <v>10.861616880763901</v>
      </c>
      <c r="L70" s="15">
        <v>9.3613010747212702</v>
      </c>
      <c r="M70" s="15">
        <f t="shared" si="0"/>
        <v>9.3613010747212702</v>
      </c>
      <c r="N70" s="15">
        <f t="shared" si="7"/>
        <v>10.111458977742586</v>
      </c>
      <c r="O70"/>
      <c r="P70" s="15">
        <v>113.973340398283</v>
      </c>
      <c r="Q70" s="15">
        <v>1317.6969870124001</v>
      </c>
      <c r="R70" s="15">
        <v>286.99890092480899</v>
      </c>
      <c r="S70" s="15">
        <v>93.334916852880298</v>
      </c>
      <c r="T70" s="15">
        <v>89.584631114266799</v>
      </c>
      <c r="U70" s="15">
        <f t="shared" si="1"/>
        <v>113.973340398283</v>
      </c>
      <c r="V70" s="15" t="str">
        <f t="shared" si="2"/>
        <v>-x-</v>
      </c>
      <c r="W70"/>
      <c r="X70" s="14">
        <v>0.104960860775755</v>
      </c>
      <c r="Y70" s="14">
        <v>4.54298785250285E-2</v>
      </c>
      <c r="Z70" s="14">
        <v>8.4050509943335794E-2</v>
      </c>
      <c r="AA70" s="14">
        <v>0.14395135916362101</v>
      </c>
      <c r="AB70" s="14">
        <v>0.208112298916967</v>
      </c>
      <c r="AC70" s="14">
        <f t="shared" si="3"/>
        <v>0.104960860775755</v>
      </c>
      <c r="AD70" s="14">
        <f t="shared" si="4"/>
        <v>0.11730098146494146</v>
      </c>
      <c r="AE70"/>
      <c r="AF70" s="15">
        <v>0.40007703709625297</v>
      </c>
      <c r="AG70" s="15">
        <v>0.93750406356230098</v>
      </c>
      <c r="AH70" s="15">
        <v>0.48964475793627599</v>
      </c>
      <c r="AI70" s="15">
        <v>0.60855101176912296</v>
      </c>
      <c r="AJ70" s="15">
        <v>0.36986684079420201</v>
      </c>
      <c r="AK70" s="15">
        <f t="shared" si="8"/>
        <v>0.93750406356230098</v>
      </c>
      <c r="AL70" s="18">
        <f t="shared" si="9"/>
        <v>0.39452292013411933</v>
      </c>
      <c r="AM70" s="15">
        <f t="shared" si="10"/>
        <v>0.56112874223163101</v>
      </c>
      <c r="AN70"/>
      <c r="AO70" s="15">
        <v>6.3145267273066601</v>
      </c>
      <c r="AP70" s="15">
        <v>15.802060611400501</v>
      </c>
      <c r="AQ70" s="15">
        <v>11.4073530369933</v>
      </c>
      <c r="AR70" s="15">
        <v>14.561145169325799</v>
      </c>
      <c r="AS70" s="15"/>
      <c r="AT70" s="15">
        <f t="shared" si="5"/>
        <v>12.984249103159549</v>
      </c>
      <c r="AU70" s="15">
        <f t="shared" si="6"/>
        <v>12.021271386256565</v>
      </c>
      <c r="AV70"/>
      <c r="AW70" s="24">
        <v>1.3330068934046699</v>
      </c>
      <c r="AX70" s="24">
        <v>1.74760458174933</v>
      </c>
      <c r="AY70" s="24">
        <v>1.5857229322173201</v>
      </c>
      <c r="AZ70" s="24">
        <v>1.24175570332773</v>
      </c>
      <c r="BA70" s="24">
        <v>1.2254706458370499</v>
      </c>
      <c r="BB70" s="24">
        <f t="shared" si="13"/>
        <v>1.3330068934046699</v>
      </c>
      <c r="BC70" s="24">
        <f t="shared" si="14"/>
        <v>1.4267121513072198</v>
      </c>
    </row>
    <row r="71" spans="1:55" s="9" customFormat="1" x14ac:dyDescent="0.25">
      <c r="A71" s="1"/>
      <c r="B71" s="12" t="s">
        <v>185</v>
      </c>
      <c r="C71" s="12" t="s">
        <v>187</v>
      </c>
      <c r="D71" s="13" t="s">
        <v>186</v>
      </c>
      <c r="E71" s="13" t="s">
        <v>663</v>
      </c>
      <c r="F71" s="30">
        <v>27219.924817937499</v>
      </c>
      <c r="G71"/>
      <c r="H71" s="15">
        <v>8.6385413152165693</v>
      </c>
      <c r="I71" s="15">
        <v>8.9756836346641595</v>
      </c>
      <c r="J71" s="15">
        <v>16.4160641904164</v>
      </c>
      <c r="K71" s="15"/>
      <c r="L71" s="15">
        <v>9.5590481163235399</v>
      </c>
      <c r="M71" s="15">
        <f t="shared" si="0"/>
        <v>9.2673658754938497</v>
      </c>
      <c r="N71" s="15">
        <f t="shared" si="7"/>
        <v>10.897334314155167</v>
      </c>
      <c r="O71"/>
      <c r="P71" s="15">
        <v>5.64737039685133</v>
      </c>
      <c r="Q71" s="15">
        <v>6.42379015700135</v>
      </c>
      <c r="R71" s="15">
        <v>11.4789523811633</v>
      </c>
      <c r="S71" s="15"/>
      <c r="T71" s="15">
        <v>5.6999856765032701</v>
      </c>
      <c r="U71" s="15">
        <f t="shared" si="1"/>
        <v>6.0618879167523101</v>
      </c>
      <c r="V71" s="15">
        <f t="shared" si="2"/>
        <v>7.3125246528798131</v>
      </c>
      <c r="W71"/>
      <c r="X71" s="14">
        <v>0.191169377423939</v>
      </c>
      <c r="Y71" s="14">
        <v>0.21642181072529601</v>
      </c>
      <c r="Z71" s="14">
        <v>0.29201296788494802</v>
      </c>
      <c r="AA71" s="14"/>
      <c r="AB71" s="14">
        <v>0.31258408353285599</v>
      </c>
      <c r="AC71" s="14">
        <f t="shared" si="3"/>
        <v>0.254217389305122</v>
      </c>
      <c r="AD71" s="14">
        <f t="shared" si="4"/>
        <v>0.25304705989175974</v>
      </c>
      <c r="AE71"/>
      <c r="AF71" s="15">
        <v>0.733455458745084</v>
      </c>
      <c r="AG71" s="15">
        <v>0.92390880139646503</v>
      </c>
      <c r="AH71" s="15">
        <v>1.1745207506737601</v>
      </c>
      <c r="AI71" s="15"/>
      <c r="AJ71" s="15">
        <v>0.95157101305085201</v>
      </c>
      <c r="AK71" s="15">
        <f t="shared" si="8"/>
        <v>1.1745207506737601</v>
      </c>
      <c r="AL71" s="18">
        <f t="shared" si="9"/>
        <v>0.81017811946275653</v>
      </c>
      <c r="AM71" s="15">
        <f t="shared" si="10"/>
        <v>0.9458640059665403</v>
      </c>
      <c r="AN71"/>
      <c r="AO71" s="15">
        <v>0.38436297719863399</v>
      </c>
      <c r="AP71" s="15">
        <v>0.47045718380240897</v>
      </c>
      <c r="AQ71" s="15">
        <v>0.52302740590584995</v>
      </c>
      <c r="AR71" s="15"/>
      <c r="AS71" s="15">
        <v>0.38933628175937002</v>
      </c>
      <c r="AT71" s="15">
        <f t="shared" si="5"/>
        <v>0.42989673278088947</v>
      </c>
      <c r="AU71" s="15">
        <f t="shared" si="6"/>
        <v>0.44179596216656575</v>
      </c>
      <c r="AV71"/>
      <c r="AW71" s="24"/>
      <c r="AX71" s="24"/>
      <c r="AY71" s="24"/>
      <c r="AZ71" s="24"/>
      <c r="BA71" s="24"/>
      <c r="BB71" s="24" t="str">
        <f t="shared" si="13"/>
        <v>-x-</v>
      </c>
      <c r="BC71" s="24" t="str">
        <f t="shared" si="14"/>
        <v>-x-</v>
      </c>
    </row>
    <row r="72" spans="1:55" s="9" customFormat="1" x14ac:dyDescent="0.25">
      <c r="A72" s="1"/>
      <c r="B72" s="12" t="s">
        <v>188</v>
      </c>
      <c r="C72" s="12" t="s">
        <v>190</v>
      </c>
      <c r="D72" s="13" t="s">
        <v>189</v>
      </c>
      <c r="E72" s="13" t="s">
        <v>659</v>
      </c>
      <c r="F72" s="30"/>
      <c r="G72"/>
      <c r="H72" s="15"/>
      <c r="I72" s="15"/>
      <c r="J72" s="15"/>
      <c r="K72" s="15"/>
      <c r="L72" s="15"/>
      <c r="M72" s="15" t="str">
        <f t="shared" si="0"/>
        <v>-x-</v>
      </c>
      <c r="N72" s="15" t="str">
        <f t="shared" si="7"/>
        <v>-x-</v>
      </c>
      <c r="O72"/>
      <c r="P72" s="15"/>
      <c r="Q72" s="15"/>
      <c r="R72" s="15"/>
      <c r="S72" s="15"/>
      <c r="T72" s="15"/>
      <c r="U72" s="15" t="str">
        <f t="shared" si="1"/>
        <v>-x-</v>
      </c>
      <c r="V72" s="15" t="str">
        <f t="shared" si="2"/>
        <v>-x-</v>
      </c>
      <c r="W72"/>
      <c r="X72" s="14"/>
      <c r="Y72" s="14"/>
      <c r="Z72" s="14"/>
      <c r="AA72" s="14"/>
      <c r="AB72" s="14"/>
      <c r="AC72" s="14" t="str">
        <f t="shared" si="3"/>
        <v>-x-</v>
      </c>
      <c r="AD72" s="14" t="str">
        <f t="shared" si="4"/>
        <v>-x-</v>
      </c>
      <c r="AE72"/>
      <c r="AF72" s="15"/>
      <c r="AG72" s="15"/>
      <c r="AH72" s="15"/>
      <c r="AI72" s="15"/>
      <c r="AJ72" s="15"/>
      <c r="AK72" s="15" t="str">
        <f t="shared" si="8"/>
        <v>-x-</v>
      </c>
      <c r="AL72" s="18" t="str">
        <f t="shared" si="9"/>
        <v>-x-</v>
      </c>
      <c r="AM72" s="15" t="str">
        <f t="shared" si="10"/>
        <v>-x-</v>
      </c>
      <c r="AN72"/>
      <c r="AO72" s="15"/>
      <c r="AP72" s="15"/>
      <c r="AQ72" s="15"/>
      <c r="AR72" s="15"/>
      <c r="AS72" s="15"/>
      <c r="AT72" s="15" t="str">
        <f t="shared" si="5"/>
        <v>-x-</v>
      </c>
      <c r="AU72" s="15" t="str">
        <f t="shared" si="6"/>
        <v>-x-</v>
      </c>
      <c r="AV72"/>
      <c r="AW72" s="24"/>
      <c r="AX72" s="24"/>
      <c r="AY72" s="24"/>
      <c r="AZ72" s="24"/>
      <c r="BA72" s="24"/>
      <c r="BB72" s="24" t="str">
        <f t="shared" si="13"/>
        <v>-x-</v>
      </c>
      <c r="BC72" s="24" t="str">
        <f t="shared" si="14"/>
        <v>-x-</v>
      </c>
    </row>
    <row r="73" spans="1:55" s="9" customFormat="1" x14ac:dyDescent="0.25">
      <c r="A73" s="1"/>
      <c r="B73" s="12" t="s">
        <v>191</v>
      </c>
      <c r="C73" s="12" t="s">
        <v>193</v>
      </c>
      <c r="D73" s="13" t="s">
        <v>192</v>
      </c>
      <c r="E73" s="13" t="s">
        <v>663</v>
      </c>
      <c r="F73" s="30">
        <v>282880</v>
      </c>
      <c r="G73"/>
      <c r="H73" s="15">
        <v>12.289632703424999</v>
      </c>
      <c r="I73" s="15">
        <v>14.3076744325954</v>
      </c>
      <c r="J73" s="15">
        <v>13.7100964036363</v>
      </c>
      <c r="K73" s="15">
        <v>16.9196692433325</v>
      </c>
      <c r="L73" s="15">
        <v>13.330776005925101</v>
      </c>
      <c r="M73" s="15">
        <f t="shared" si="0"/>
        <v>13.7100964036363</v>
      </c>
      <c r="N73" s="15">
        <f t="shared" si="7"/>
        <v>14.11156975778286</v>
      </c>
      <c r="O73"/>
      <c r="P73" s="15">
        <v>8.6035070655634591</v>
      </c>
      <c r="Q73" s="15">
        <v>9.1198210513975901</v>
      </c>
      <c r="R73" s="15">
        <v>8.4237826490134502</v>
      </c>
      <c r="S73" s="15">
        <v>10.046211059132499</v>
      </c>
      <c r="T73" s="15">
        <v>9.1040222325682407</v>
      </c>
      <c r="U73" s="15">
        <f t="shared" si="1"/>
        <v>9.1040222325682407</v>
      </c>
      <c r="V73" s="15">
        <f t="shared" si="2"/>
        <v>9.0594688115350479</v>
      </c>
      <c r="W73"/>
      <c r="X73" s="14">
        <v>0.197156280869967</v>
      </c>
      <c r="Y73" s="14">
        <v>0.216940791851957</v>
      </c>
      <c r="Z73" s="14">
        <v>0.25766968538577201</v>
      </c>
      <c r="AA73" s="14">
        <v>0.36685708806617201</v>
      </c>
      <c r="AB73" s="14">
        <v>0.47258938446524601</v>
      </c>
      <c r="AC73" s="14">
        <f t="shared" si="3"/>
        <v>0.25766968538577201</v>
      </c>
      <c r="AD73" s="14">
        <f t="shared" si="4"/>
        <v>0.30224264612782281</v>
      </c>
      <c r="AE73"/>
      <c r="AF73" s="15">
        <v>1.6792470529580901</v>
      </c>
      <c r="AG73" s="15">
        <v>1.6272503426098399</v>
      </c>
      <c r="AH73" s="15">
        <v>1.3179098288274</v>
      </c>
      <c r="AI73" s="15">
        <v>1.1735347896592401</v>
      </c>
      <c r="AJ73" s="15">
        <v>0.96219234110049001</v>
      </c>
      <c r="AK73" s="15">
        <f t="shared" si="8"/>
        <v>1.6792470529580901</v>
      </c>
      <c r="AL73" s="18">
        <f t="shared" si="9"/>
        <v>0.57299034076345878</v>
      </c>
      <c r="AM73" s="15">
        <f t="shared" si="10"/>
        <v>1.3520268710310119</v>
      </c>
      <c r="AN73"/>
      <c r="AO73" s="15">
        <v>1.4249690765645899</v>
      </c>
      <c r="AP73" s="15">
        <v>1.43500035030047</v>
      </c>
      <c r="AQ73" s="15">
        <v>1.2012144515174401</v>
      </c>
      <c r="AR73" s="15">
        <v>1.1505255239899299</v>
      </c>
      <c r="AS73" s="15">
        <v>0.94206229939118202</v>
      </c>
      <c r="AT73" s="15">
        <f t="shared" si="5"/>
        <v>1.2012144515174401</v>
      </c>
      <c r="AU73" s="15">
        <f t="shared" si="6"/>
        <v>1.2307543403527226</v>
      </c>
      <c r="AV73"/>
      <c r="AW73" s="24">
        <v>0.45964973062200398</v>
      </c>
      <c r="AX73" s="24">
        <v>0.40068760764688699</v>
      </c>
      <c r="AY73" s="24">
        <v>0.34962888486643401</v>
      </c>
      <c r="AZ73" s="24">
        <v>0.47218474220926498</v>
      </c>
      <c r="BA73" s="24">
        <v>0.94408109353571501</v>
      </c>
      <c r="BB73" s="24">
        <f t="shared" si="13"/>
        <v>0.45964973062200398</v>
      </c>
      <c r="BC73" s="24">
        <f t="shared" si="14"/>
        <v>0.52524641177606102</v>
      </c>
    </row>
    <row r="74" spans="1:55" s="9" customFormat="1" x14ac:dyDescent="0.25">
      <c r="A74" s="1"/>
      <c r="B74" s="12" t="s">
        <v>194</v>
      </c>
      <c r="C74" s="12" t="s">
        <v>196</v>
      </c>
      <c r="D74" s="13" t="s">
        <v>195</v>
      </c>
      <c r="E74" s="13" t="s">
        <v>661</v>
      </c>
      <c r="F74" s="30">
        <v>10362.771880828101</v>
      </c>
      <c r="G74"/>
      <c r="H74" s="15">
        <v>45.450956729240701</v>
      </c>
      <c r="I74" s="15">
        <v>-10.4782109193766</v>
      </c>
      <c r="J74" s="15">
        <v>50.455495086091098</v>
      </c>
      <c r="K74" s="15">
        <v>4.9073604672594202</v>
      </c>
      <c r="L74" s="15">
        <v>5.6093421882251304</v>
      </c>
      <c r="M74" s="15">
        <f t="shared" ref="M74:M137" si="15">IFERROR(MEDIAN(H74:L74),"-x-")</f>
        <v>5.6093421882251304</v>
      </c>
      <c r="N74" s="15">
        <f t="shared" ref="N74:N137" si="16">IFERROR(AVERAGEIFS(H74:L74,H74:L74,"&gt;0",H74:L74,"&lt;50"),"-x-")</f>
        <v>18.655886461575083</v>
      </c>
      <c r="O74"/>
      <c r="P74" s="15">
        <v>3.1919827917336101</v>
      </c>
      <c r="Q74" s="15">
        <v>4.5499900839713501</v>
      </c>
      <c r="R74" s="15">
        <v>2.3325510923496</v>
      </c>
      <c r="S74" s="15">
        <v>1.1263464032144801</v>
      </c>
      <c r="T74" s="15">
        <v>0.75220780851577695</v>
      </c>
      <c r="U74" s="15">
        <f t="shared" ref="U74:U137" si="17">IFERROR(MEDIAN(P74:T74),"-x-")</f>
        <v>2.3325510923496</v>
      </c>
      <c r="V74" s="15">
        <f t="shared" ref="V74:V137" si="18">IFERROR(AVERAGEIFS(P74:T74,P74:T74,"&gt;0",P74:T74,"&lt;50"),"-x-")</f>
        <v>2.3906156359569635</v>
      </c>
      <c r="W74"/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f t="shared" ref="AC74:AC137" si="19">IFERROR(MEDIAN(X74:AB74),"-x-")</f>
        <v>0</v>
      </c>
      <c r="AD74" s="14">
        <f t="shared" ref="AD74:AD137" si="20">IFERROR(AVERAGE(X74:AB74),"-x-")</f>
        <v>0</v>
      </c>
      <c r="AE74"/>
      <c r="AF74" s="15">
        <v>0.76375456987170798</v>
      </c>
      <c r="AG74" s="15">
        <v>0.69701343447832198</v>
      </c>
      <c r="AH74" s="15">
        <v>0.80357220785572303</v>
      </c>
      <c r="AI74" s="15">
        <v>0.77440415158616804</v>
      </c>
      <c r="AJ74" s="15">
        <v>0.61183674096082497</v>
      </c>
      <c r="AK74" s="15">
        <f t="shared" ref="AK74:AK137" si="21">IF(MAX(AF74:AJ74)=0,"-x-",MAX(AF74:AJ74))</f>
        <v>0.80357220785572303</v>
      </c>
      <c r="AL74" s="18">
        <f t="shared" si="9"/>
        <v>0.76139609481202575</v>
      </c>
      <c r="AM74" s="15">
        <f t="shared" si="10"/>
        <v>0.73011622095054929</v>
      </c>
      <c r="AN74"/>
      <c r="AO74" s="15">
        <v>0.74851334003687997</v>
      </c>
      <c r="AP74" s="15">
        <v>0.76237302371828297</v>
      </c>
      <c r="AQ74" s="15">
        <v>0.89321174983706397</v>
      </c>
      <c r="AR74" s="15">
        <v>0.81331958731880105</v>
      </c>
      <c r="AS74" s="15">
        <v>0.66327223217376696</v>
      </c>
      <c r="AT74" s="15">
        <f t="shared" ref="AT74:AT137" si="22">IFERROR(MEDIAN(AO74:AS74),"-x-")</f>
        <v>0.76237302371828297</v>
      </c>
      <c r="AU74" s="15">
        <f t="shared" ref="AU74:AU137" si="23">IFERROR(AVERAGEIFS(AO74:AS74,AO74:AS74,"&gt;0",AO74:AS74,"&lt;50"),"-x-")</f>
        <v>0.77613798661695899</v>
      </c>
      <c r="AV74"/>
      <c r="AW74" s="24">
        <v>0.48012428549964198</v>
      </c>
      <c r="AX74" s="24">
        <v>0.21843407272922399</v>
      </c>
      <c r="AY74" s="24">
        <v>4.9710170269179302E-2</v>
      </c>
      <c r="AZ74" s="24">
        <v>-0.14622944348980099</v>
      </c>
      <c r="BA74" s="24">
        <v>-0.27188560548847801</v>
      </c>
      <c r="BB74" s="24">
        <f t="shared" si="13"/>
        <v>4.9710170269179302E-2</v>
      </c>
      <c r="BC74" s="24">
        <f t="shared" si="14"/>
        <v>0.24942284283268176</v>
      </c>
    </row>
    <row r="75" spans="1:55" s="9" customFormat="1" x14ac:dyDescent="0.25">
      <c r="A75" s="1"/>
      <c r="B75" s="12" t="s">
        <v>197</v>
      </c>
      <c r="C75" s="12" t="s">
        <v>199</v>
      </c>
      <c r="D75" s="13" t="s">
        <v>198</v>
      </c>
      <c r="E75" s="13" t="s">
        <v>657</v>
      </c>
      <c r="F75" s="30">
        <v>104500</v>
      </c>
      <c r="G75"/>
      <c r="H75" s="15">
        <v>14.1413480480842</v>
      </c>
      <c r="I75" s="15"/>
      <c r="J75" s="15">
        <v>29.396805288328299</v>
      </c>
      <c r="K75" s="15">
        <v>6.0011824511675496</v>
      </c>
      <c r="L75" s="15"/>
      <c r="M75" s="15">
        <f t="shared" si="15"/>
        <v>14.1413480480842</v>
      </c>
      <c r="N75" s="15">
        <f t="shared" si="16"/>
        <v>16.51311192919335</v>
      </c>
      <c r="O75"/>
      <c r="P75" s="15">
        <v>4.8553980853830598</v>
      </c>
      <c r="Q75" s="15"/>
      <c r="R75" s="15">
        <v>7.7632876163988804</v>
      </c>
      <c r="S75" s="15">
        <v>3.6866201566735999</v>
      </c>
      <c r="T75" s="15"/>
      <c r="U75" s="15">
        <f t="shared" si="17"/>
        <v>4.8553980853830598</v>
      </c>
      <c r="V75" s="15">
        <f t="shared" si="18"/>
        <v>5.4351019528185134</v>
      </c>
      <c r="W75"/>
      <c r="X75" s="14">
        <v>0.38129520424467001</v>
      </c>
      <c r="Y75" s="14"/>
      <c r="Z75" s="14">
        <v>0.46620569130173001</v>
      </c>
      <c r="AA75" s="14">
        <v>0.36755227401794399</v>
      </c>
      <c r="AB75" s="14">
        <v>0.292529039635265</v>
      </c>
      <c r="AC75" s="14">
        <f t="shared" si="19"/>
        <v>0.374423739131307</v>
      </c>
      <c r="AD75" s="14">
        <f t="shared" si="20"/>
        <v>0.37689555229990224</v>
      </c>
      <c r="AE75"/>
      <c r="AF75" s="15">
        <v>0.575941913773931</v>
      </c>
      <c r="AG75" s="15"/>
      <c r="AH75" s="15">
        <v>0.69722799841656502</v>
      </c>
      <c r="AI75" s="15">
        <v>0.70753481222436698</v>
      </c>
      <c r="AJ75" s="15">
        <v>0.64863868244447098</v>
      </c>
      <c r="AK75" s="15">
        <f t="shared" si="21"/>
        <v>0.70753481222436698</v>
      </c>
      <c r="AL75" s="18">
        <f t="shared" ref="AL75:AL138" si="24">IFERROR(AJ75/AK75,"-x-")</f>
        <v>0.91675868273571337</v>
      </c>
      <c r="AM75" s="15">
        <f t="shared" ref="AM75:AM138" si="25">IFERROR(AVERAGEIFS(AF75:AJ75,AF75:AJ75,"&gt;0",AF75:AJ75,"&lt;30"),"-x-")</f>
        <v>0.65733585171483355</v>
      </c>
      <c r="AN75"/>
      <c r="AO75" s="15">
        <v>0.57026898515323399</v>
      </c>
      <c r="AP75" s="15"/>
      <c r="AQ75" s="15">
        <v>0.60968904369110499</v>
      </c>
      <c r="AR75" s="15">
        <v>0.422464486061017</v>
      </c>
      <c r="AS75" s="15"/>
      <c r="AT75" s="15">
        <f t="shared" si="22"/>
        <v>0.57026898515323399</v>
      </c>
      <c r="AU75" s="15">
        <f t="shared" si="23"/>
        <v>0.53414083830178527</v>
      </c>
      <c r="AV75"/>
      <c r="AW75" s="24">
        <v>0.22226361435741601</v>
      </c>
      <c r="AX75" s="24"/>
      <c r="AY75" s="24"/>
      <c r="AZ75" s="24"/>
      <c r="BA75" s="24"/>
      <c r="BB75" s="24">
        <f t="shared" si="13"/>
        <v>0.22226361435741601</v>
      </c>
      <c r="BC75" s="24">
        <f t="shared" si="14"/>
        <v>0.22226361435741601</v>
      </c>
    </row>
    <row r="76" spans="1:55" s="9" customFormat="1" x14ac:dyDescent="0.25">
      <c r="A76" s="1"/>
      <c r="B76" s="12" t="s">
        <v>200</v>
      </c>
      <c r="C76" s="12" t="s">
        <v>202</v>
      </c>
      <c r="D76" s="13" t="s">
        <v>201</v>
      </c>
      <c r="E76" s="13" t="s">
        <v>657</v>
      </c>
      <c r="F76" s="30">
        <v>137611.52633600001</v>
      </c>
      <c r="G76"/>
      <c r="H76" s="15">
        <v>10.766480508682401</v>
      </c>
      <c r="I76" s="15">
        <v>173.94236894510701</v>
      </c>
      <c r="J76" s="15">
        <v>15.057591187011001</v>
      </c>
      <c r="K76" s="15">
        <v>10.9535989026772</v>
      </c>
      <c r="L76" s="15">
        <v>11.287348486483101</v>
      </c>
      <c r="M76" s="15">
        <f t="shared" si="15"/>
        <v>11.287348486483101</v>
      </c>
      <c r="N76" s="15">
        <f t="shared" si="16"/>
        <v>12.016254771213426</v>
      </c>
      <c r="O76"/>
      <c r="P76" s="15">
        <v>7.4534627420289299</v>
      </c>
      <c r="Q76" s="15">
        <v>61.917334115831203</v>
      </c>
      <c r="R76" s="15">
        <v>10.2751002028672</v>
      </c>
      <c r="S76" s="15">
        <v>7.97263303578075</v>
      </c>
      <c r="T76" s="15">
        <v>7.22362234663888</v>
      </c>
      <c r="U76" s="15">
        <f t="shared" si="17"/>
        <v>7.97263303578075</v>
      </c>
      <c r="V76" s="15">
        <f t="shared" si="18"/>
        <v>8.2312045818289405</v>
      </c>
      <c r="W76"/>
      <c r="X76" s="14">
        <v>0.21456152700411599</v>
      </c>
      <c r="Y76" s="14">
        <v>0.28966120650642602</v>
      </c>
      <c r="Z76" s="14">
        <v>0.28551252568373497</v>
      </c>
      <c r="AA76" s="14">
        <v>0.49210949621512601</v>
      </c>
      <c r="AB76" s="14">
        <v>0.45891986908332899</v>
      </c>
      <c r="AC76" s="14">
        <f t="shared" si="19"/>
        <v>0.28966120650642602</v>
      </c>
      <c r="AD76" s="14">
        <f t="shared" si="20"/>
        <v>0.34815292489854638</v>
      </c>
      <c r="AE76"/>
      <c r="AF76" s="15">
        <v>1.1765468855865</v>
      </c>
      <c r="AG76" s="15">
        <v>1.5948141004846501</v>
      </c>
      <c r="AH76" s="15">
        <v>1.49637680310298</v>
      </c>
      <c r="AI76" s="15">
        <v>1.1979738283062</v>
      </c>
      <c r="AJ76" s="15">
        <v>1.1388858621612601</v>
      </c>
      <c r="AK76" s="15">
        <f t="shared" si="21"/>
        <v>1.5948141004846501</v>
      </c>
      <c r="AL76" s="18">
        <f t="shared" si="24"/>
        <v>0.71411825479544144</v>
      </c>
      <c r="AM76" s="15">
        <f t="shared" si="25"/>
        <v>1.3209194959283179</v>
      </c>
      <c r="AN76"/>
      <c r="AO76" s="15">
        <v>0.45238092387671702</v>
      </c>
      <c r="AP76" s="15">
        <v>0.54749494766838303</v>
      </c>
      <c r="AQ76" s="15">
        <v>0.47752492275049002</v>
      </c>
      <c r="AR76" s="15">
        <v>0.463699480765627</v>
      </c>
      <c r="AS76" s="15">
        <v>0.41764885748307301</v>
      </c>
      <c r="AT76" s="15">
        <f t="shared" si="22"/>
        <v>0.463699480765627</v>
      </c>
      <c r="AU76" s="15">
        <f t="shared" si="23"/>
        <v>0.47174982650885794</v>
      </c>
      <c r="AV76"/>
      <c r="AW76" s="24"/>
      <c r="AX76" s="24">
        <v>0.44168970250939299</v>
      </c>
      <c r="AY76" s="24">
        <v>0.59295351818946096</v>
      </c>
      <c r="AZ76" s="24">
        <v>0.92499102325109595</v>
      </c>
      <c r="BA76" s="24">
        <v>1.0709378025076099</v>
      </c>
      <c r="BB76" s="24">
        <f t="shared" si="13"/>
        <v>0.7589722707202784</v>
      </c>
      <c r="BC76" s="24">
        <f t="shared" si="14"/>
        <v>0.75764301161438996</v>
      </c>
    </row>
    <row r="77" spans="1:55" s="9" customFormat="1" x14ac:dyDescent="0.25">
      <c r="A77" s="1"/>
      <c r="B77" s="12" t="s">
        <v>203</v>
      </c>
      <c r="C77" s="12" t="s">
        <v>205</v>
      </c>
      <c r="D77" s="13" t="s">
        <v>204</v>
      </c>
      <c r="E77" s="13" t="s">
        <v>658</v>
      </c>
      <c r="F77" s="30"/>
      <c r="G77"/>
      <c r="H77" s="15"/>
      <c r="I77" s="15"/>
      <c r="J77" s="15"/>
      <c r="K77" s="15"/>
      <c r="L77" s="15"/>
      <c r="M77" s="15" t="str">
        <f t="shared" si="15"/>
        <v>-x-</v>
      </c>
      <c r="N77" s="15" t="str">
        <f t="shared" si="16"/>
        <v>-x-</v>
      </c>
      <c r="O77"/>
      <c r="P77" s="15"/>
      <c r="Q77" s="15"/>
      <c r="R77" s="15"/>
      <c r="S77" s="15"/>
      <c r="T77" s="15"/>
      <c r="U77" s="15" t="str">
        <f t="shared" si="17"/>
        <v>-x-</v>
      </c>
      <c r="V77" s="15" t="str">
        <f t="shared" si="18"/>
        <v>-x-</v>
      </c>
      <c r="W77"/>
      <c r="X77" s="14"/>
      <c r="Y77" s="14"/>
      <c r="Z77" s="14"/>
      <c r="AA77" s="14"/>
      <c r="AB77" s="14"/>
      <c r="AC77" s="14" t="str">
        <f t="shared" si="19"/>
        <v>-x-</v>
      </c>
      <c r="AD77" s="14" t="str">
        <f t="shared" si="20"/>
        <v>-x-</v>
      </c>
      <c r="AE77"/>
      <c r="AF77" s="15"/>
      <c r="AG77" s="15"/>
      <c r="AH77" s="15"/>
      <c r="AI77" s="15"/>
      <c r="AJ77" s="15"/>
      <c r="AK77" s="15" t="str">
        <f t="shared" si="21"/>
        <v>-x-</v>
      </c>
      <c r="AL77" s="18" t="str">
        <f t="shared" si="24"/>
        <v>-x-</v>
      </c>
      <c r="AM77" s="15" t="str">
        <f t="shared" si="25"/>
        <v>-x-</v>
      </c>
      <c r="AN77"/>
      <c r="AO77" s="15"/>
      <c r="AP77" s="15"/>
      <c r="AQ77" s="15"/>
      <c r="AR77" s="15"/>
      <c r="AS77" s="15"/>
      <c r="AT77" s="15" t="str">
        <f t="shared" si="22"/>
        <v>-x-</v>
      </c>
      <c r="AU77" s="15" t="str">
        <f t="shared" si="23"/>
        <v>-x-</v>
      </c>
      <c r="AV77"/>
      <c r="AW77" s="24"/>
      <c r="AX77" s="24"/>
      <c r="AY77" s="24"/>
      <c r="AZ77" s="24"/>
      <c r="BA77" s="24"/>
      <c r="BB77" s="24" t="str">
        <f t="shared" si="13"/>
        <v>-x-</v>
      </c>
      <c r="BC77" s="24" t="str">
        <f t="shared" si="14"/>
        <v>-x-</v>
      </c>
    </row>
    <row r="78" spans="1:55" s="9" customFormat="1" x14ac:dyDescent="0.25">
      <c r="A78" s="1"/>
      <c r="B78" s="12" t="s">
        <v>206</v>
      </c>
      <c r="C78" s="12" t="s">
        <v>208</v>
      </c>
      <c r="D78" s="13" t="s">
        <v>207</v>
      </c>
      <c r="E78" s="13" t="s">
        <v>663</v>
      </c>
      <c r="F78" s="30"/>
      <c r="G78"/>
      <c r="H78" s="15">
        <v>142.99963015573999</v>
      </c>
      <c r="I78" s="15">
        <v>-4.5645839135322603</v>
      </c>
      <c r="J78" s="15"/>
      <c r="K78" s="15">
        <v>-10.249121047629201</v>
      </c>
      <c r="L78" s="15"/>
      <c r="M78" s="15">
        <f t="shared" si="15"/>
        <v>-4.5645839135322603</v>
      </c>
      <c r="N78" s="15" t="str">
        <f t="shared" si="16"/>
        <v>-x-</v>
      </c>
      <c r="O78"/>
      <c r="P78" s="15">
        <v>5.64457851368934</v>
      </c>
      <c r="Q78" s="15">
        <v>-7.1495109799434404</v>
      </c>
      <c r="R78" s="15"/>
      <c r="S78" s="15">
        <v>-10.239560527377799</v>
      </c>
      <c r="T78" s="15"/>
      <c r="U78" s="15">
        <f t="shared" si="17"/>
        <v>-7.1495109799434404</v>
      </c>
      <c r="V78" s="15">
        <f t="shared" si="18"/>
        <v>5.64457851368934</v>
      </c>
      <c r="W78"/>
      <c r="X78" s="14">
        <v>0.17015787319716799</v>
      </c>
      <c r="Y78" s="14">
        <v>9.7202566303894899E-2</v>
      </c>
      <c r="Z78" s="14"/>
      <c r="AA78" s="14">
        <v>5.0467251306836297E-2</v>
      </c>
      <c r="AB78" s="14"/>
      <c r="AC78" s="14">
        <f t="shared" si="19"/>
        <v>9.7202566303894899E-2</v>
      </c>
      <c r="AD78" s="14">
        <f t="shared" si="20"/>
        <v>0.10594256360263306</v>
      </c>
      <c r="AE78"/>
      <c r="AF78" s="15">
        <v>0.29778656182270402</v>
      </c>
      <c r="AG78" s="15">
        <v>1.21280834925346</v>
      </c>
      <c r="AH78" s="15"/>
      <c r="AI78" s="15">
        <v>2.0243894094055599</v>
      </c>
      <c r="AJ78" s="15"/>
      <c r="AK78" s="15">
        <f t="shared" si="21"/>
        <v>2.0243894094055599</v>
      </c>
      <c r="AL78" s="18">
        <f t="shared" si="24"/>
        <v>0</v>
      </c>
      <c r="AM78" s="15">
        <f t="shared" si="25"/>
        <v>1.1783281068272413</v>
      </c>
      <c r="AN78"/>
      <c r="AO78" s="15">
        <v>0.33141537917481401</v>
      </c>
      <c r="AP78" s="15">
        <v>0.95800442063318803</v>
      </c>
      <c r="AQ78" s="15"/>
      <c r="AR78" s="15">
        <v>1.7287341925712101</v>
      </c>
      <c r="AS78" s="15"/>
      <c r="AT78" s="15">
        <f t="shared" si="22"/>
        <v>0.95800442063318803</v>
      </c>
      <c r="AU78" s="15">
        <f t="shared" si="23"/>
        <v>1.0060513307930707</v>
      </c>
      <c r="AV78"/>
      <c r="AW78" s="24"/>
      <c r="AX78" s="24"/>
      <c r="AY78" s="24"/>
      <c r="AZ78" s="24"/>
      <c r="BA78" s="24"/>
      <c r="BB78" s="24" t="str">
        <f t="shared" si="13"/>
        <v>-x-</v>
      </c>
      <c r="BC78" s="24" t="str">
        <f t="shared" si="14"/>
        <v>-x-</v>
      </c>
    </row>
    <row r="79" spans="1:55" s="9" customFormat="1" x14ac:dyDescent="0.25">
      <c r="A79" s="1"/>
      <c r="B79" s="12" t="s">
        <v>209</v>
      </c>
      <c r="C79" s="12" t="s">
        <v>211</v>
      </c>
      <c r="D79" s="13" t="s">
        <v>210</v>
      </c>
      <c r="E79" s="13" t="s">
        <v>663</v>
      </c>
      <c r="F79" s="30">
        <v>1821673.1318979999</v>
      </c>
      <c r="G79"/>
      <c r="H79" s="15">
        <v>23.934563859744198</v>
      </c>
      <c r="I79" s="15">
        <v>22.8939460701949</v>
      </c>
      <c r="J79" s="15">
        <v>22.0447228997655</v>
      </c>
      <c r="K79" s="15">
        <v>10.2431402814109</v>
      </c>
      <c r="L79" s="15">
        <v>9.0291886994527903</v>
      </c>
      <c r="M79" s="15">
        <f t="shared" si="15"/>
        <v>22.0447228997655</v>
      </c>
      <c r="N79" s="15">
        <f t="shared" si="16"/>
        <v>17.629112362113659</v>
      </c>
      <c r="O79"/>
      <c r="P79" s="15">
        <v>10.0097434267518</v>
      </c>
      <c r="Q79" s="15">
        <v>10.7062808922929</v>
      </c>
      <c r="R79" s="15">
        <v>9.5436102177191096</v>
      </c>
      <c r="S79" s="15">
        <v>7.06002270109457</v>
      </c>
      <c r="T79" s="15">
        <v>6.7246316017408398</v>
      </c>
      <c r="U79" s="15">
        <f t="shared" si="17"/>
        <v>9.5436102177191096</v>
      </c>
      <c r="V79" s="15">
        <f t="shared" si="18"/>
        <v>8.808857767919843</v>
      </c>
      <c r="W79"/>
      <c r="X79" s="14">
        <v>0.257930732611858</v>
      </c>
      <c r="Y79" s="14">
        <v>0.209747237873671</v>
      </c>
      <c r="Z79" s="14">
        <v>0.25205958658159899</v>
      </c>
      <c r="AA79" s="14">
        <v>0.289811113619653</v>
      </c>
      <c r="AB79" s="14">
        <v>0.366021490350249</v>
      </c>
      <c r="AC79" s="14">
        <f t="shared" si="19"/>
        <v>0.257930732611858</v>
      </c>
      <c r="AD79" s="14">
        <f t="shared" si="20"/>
        <v>0.27511403220740605</v>
      </c>
      <c r="AE79"/>
      <c r="AF79" s="15">
        <v>2.6403672605738402</v>
      </c>
      <c r="AG79" s="15">
        <v>3.4091898629958499</v>
      </c>
      <c r="AH79" s="15">
        <v>2.5237750862870598</v>
      </c>
      <c r="AI79" s="15">
        <v>1.8757799609447801</v>
      </c>
      <c r="AJ79" s="15">
        <v>1.59323796061108</v>
      </c>
      <c r="AK79" s="15">
        <f t="shared" si="21"/>
        <v>3.4091898629958499</v>
      </c>
      <c r="AL79" s="18">
        <f t="shared" si="24"/>
        <v>0.46733623665389257</v>
      </c>
      <c r="AM79" s="15">
        <f t="shared" si="25"/>
        <v>2.4084700262825218</v>
      </c>
      <c r="AN79"/>
      <c r="AO79" s="15">
        <v>1.21898717353361</v>
      </c>
      <c r="AP79" s="15">
        <v>1.45911483516284</v>
      </c>
      <c r="AQ79" s="15">
        <v>1.2729837007646001</v>
      </c>
      <c r="AR79" s="15">
        <v>1.00024337119066</v>
      </c>
      <c r="AS79" s="15">
        <v>0.86338798121050797</v>
      </c>
      <c r="AT79" s="15">
        <f t="shared" si="22"/>
        <v>1.21898717353361</v>
      </c>
      <c r="AU79" s="15">
        <f t="shared" si="23"/>
        <v>1.1629434123724436</v>
      </c>
      <c r="AV79"/>
      <c r="AW79" s="24">
        <v>0.818614599094872</v>
      </c>
      <c r="AX79" s="24">
        <v>0.82862535131243897</v>
      </c>
      <c r="AY79" s="24">
        <v>0.79148148370040905</v>
      </c>
      <c r="AZ79" s="24">
        <v>0.83823770166873102</v>
      </c>
      <c r="BA79" s="24">
        <v>0.79014274483415603</v>
      </c>
      <c r="BB79" s="24">
        <f t="shared" si="13"/>
        <v>0.818614599094872</v>
      </c>
      <c r="BC79" s="24">
        <f t="shared" si="14"/>
        <v>0.81342037612212148</v>
      </c>
    </row>
    <row r="80" spans="1:55" s="9" customFormat="1" x14ac:dyDescent="0.25">
      <c r="A80" s="1"/>
      <c r="B80" s="12" t="s">
        <v>212</v>
      </c>
      <c r="C80" s="12" t="s">
        <v>213</v>
      </c>
      <c r="D80" s="13" t="s">
        <v>210</v>
      </c>
      <c r="E80" s="13" t="s">
        <v>663</v>
      </c>
      <c r="F80" s="30">
        <v>1821673.1318979999</v>
      </c>
      <c r="G80"/>
      <c r="H80" s="15">
        <v>26.0488359490409</v>
      </c>
      <c r="I80" s="15">
        <v>24.666821122024</v>
      </c>
      <c r="J80" s="15">
        <v>25.423254527413501</v>
      </c>
      <c r="K80" s="15">
        <v>11.872866999939999</v>
      </c>
      <c r="L80" s="15">
        <v>11.7190783478291</v>
      </c>
      <c r="M80" s="15">
        <f t="shared" si="15"/>
        <v>24.666821122024</v>
      </c>
      <c r="N80" s="15">
        <f t="shared" si="16"/>
        <v>19.9461713892495</v>
      </c>
      <c r="O80"/>
      <c r="P80" s="15">
        <v>10.0097434267518</v>
      </c>
      <c r="Q80" s="15">
        <v>10.7062808922929</v>
      </c>
      <c r="R80" s="15">
        <v>9.5436102177191096</v>
      </c>
      <c r="S80" s="15">
        <v>7.06002270109457</v>
      </c>
      <c r="T80" s="15">
        <v>6.7246316017408398</v>
      </c>
      <c r="U80" s="15">
        <f t="shared" si="17"/>
        <v>9.5436102177191096</v>
      </c>
      <c r="V80" s="15">
        <f t="shared" si="18"/>
        <v>8.808857767919843</v>
      </c>
      <c r="W80"/>
      <c r="X80" s="14">
        <v>0.257930732611858</v>
      </c>
      <c r="Y80" s="14">
        <v>0.209747237873671</v>
      </c>
      <c r="Z80" s="14">
        <v>0.25205958658159899</v>
      </c>
      <c r="AA80" s="14">
        <v>0.289811113619653</v>
      </c>
      <c r="AB80" s="14">
        <v>0.366021490350249</v>
      </c>
      <c r="AC80" s="14">
        <f t="shared" si="19"/>
        <v>0.257930732611858</v>
      </c>
      <c r="AD80" s="14">
        <f t="shared" si="20"/>
        <v>0.27511403220740605</v>
      </c>
      <c r="AE80"/>
      <c r="AF80" s="15">
        <v>2.8736054694345499</v>
      </c>
      <c r="AG80" s="15">
        <v>3.6731927411565302</v>
      </c>
      <c r="AH80" s="15">
        <v>2.91056397852299</v>
      </c>
      <c r="AI80" s="15">
        <v>2.1742244453962498</v>
      </c>
      <c r="AJ80" s="15">
        <v>2.0678801948452001</v>
      </c>
      <c r="AK80" s="15">
        <f t="shared" si="21"/>
        <v>3.6731927411565302</v>
      </c>
      <c r="AL80" s="18">
        <f t="shared" si="24"/>
        <v>0.56296533848482821</v>
      </c>
      <c r="AM80" s="15">
        <f t="shared" si="25"/>
        <v>2.739893365871104</v>
      </c>
      <c r="AN80"/>
      <c r="AO80" s="15">
        <v>1.32666703656832</v>
      </c>
      <c r="AP80" s="15">
        <v>1.57210664011654</v>
      </c>
      <c r="AQ80" s="15">
        <v>1.4680787225552201</v>
      </c>
      <c r="AR80" s="15">
        <v>1.1593863002417499</v>
      </c>
      <c r="AS80" s="15">
        <v>1.1206002812850799</v>
      </c>
      <c r="AT80" s="15">
        <f t="shared" si="22"/>
        <v>1.32666703656832</v>
      </c>
      <c r="AU80" s="15">
        <f t="shared" si="23"/>
        <v>1.3293677961533821</v>
      </c>
      <c r="AV80"/>
      <c r="AW80" s="24">
        <v>0.99579198630544896</v>
      </c>
      <c r="AX80" s="24">
        <v>1.02019367406137</v>
      </c>
      <c r="AY80" s="24">
        <v>0.98412246963835104</v>
      </c>
      <c r="AZ80" s="24">
        <v>0.95861173746197903</v>
      </c>
      <c r="BA80" s="24">
        <v>0.74007555225944099</v>
      </c>
      <c r="BB80" s="24">
        <f t="shared" ref="BB80:BB143" si="26">IFERROR(MEDIAN(AW80:BA80),"-x-")</f>
        <v>0.98412246963835104</v>
      </c>
      <c r="BC80" s="24">
        <f t="shared" ref="BC80:BC143" si="27">IFERROR(AVERAGEIFS(AW80:BA80,AW80:BA80,"&gt;0",AW80:BA80,"&lt;50"),"-x-")</f>
        <v>0.93975908394531804</v>
      </c>
    </row>
    <row r="81" spans="1:55" s="9" customFormat="1" x14ac:dyDescent="0.25">
      <c r="A81" s="1"/>
      <c r="B81" s="12" t="s">
        <v>214</v>
      </c>
      <c r="C81" s="12" t="s">
        <v>216</v>
      </c>
      <c r="D81" s="13" t="s">
        <v>215</v>
      </c>
      <c r="E81" s="13" t="s">
        <v>658</v>
      </c>
      <c r="F81" s="30"/>
      <c r="G81"/>
      <c r="H81" s="15"/>
      <c r="I81" s="15"/>
      <c r="J81" s="15"/>
      <c r="K81" s="15"/>
      <c r="L81" s="15"/>
      <c r="M81" s="15" t="str">
        <f t="shared" si="15"/>
        <v>-x-</v>
      </c>
      <c r="N81" s="15" t="str">
        <f t="shared" si="16"/>
        <v>-x-</v>
      </c>
      <c r="O81"/>
      <c r="P81" s="15"/>
      <c r="Q81" s="15"/>
      <c r="R81" s="15"/>
      <c r="S81" s="15"/>
      <c r="T81" s="15"/>
      <c r="U81" s="15" t="str">
        <f t="shared" si="17"/>
        <v>-x-</v>
      </c>
      <c r="V81" s="15" t="str">
        <f t="shared" si="18"/>
        <v>-x-</v>
      </c>
      <c r="W81"/>
      <c r="X81" s="14"/>
      <c r="Y81" s="14"/>
      <c r="Z81" s="14"/>
      <c r="AA81" s="14"/>
      <c r="AB81" s="14"/>
      <c r="AC81" s="14" t="str">
        <f t="shared" si="19"/>
        <v>-x-</v>
      </c>
      <c r="AD81" s="14" t="str">
        <f t="shared" si="20"/>
        <v>-x-</v>
      </c>
      <c r="AE81"/>
      <c r="AF81" s="15"/>
      <c r="AG81" s="15"/>
      <c r="AH81" s="15"/>
      <c r="AI81" s="15"/>
      <c r="AJ81" s="15"/>
      <c r="AK81" s="15" t="str">
        <f t="shared" si="21"/>
        <v>-x-</v>
      </c>
      <c r="AL81" s="18" t="str">
        <f t="shared" si="24"/>
        <v>-x-</v>
      </c>
      <c r="AM81" s="15" t="str">
        <f t="shared" si="25"/>
        <v>-x-</v>
      </c>
      <c r="AN81"/>
      <c r="AO81" s="15"/>
      <c r="AP81" s="15"/>
      <c r="AQ81" s="15"/>
      <c r="AR81" s="15"/>
      <c r="AS81" s="15"/>
      <c r="AT81" s="15" t="str">
        <f t="shared" si="22"/>
        <v>-x-</v>
      </c>
      <c r="AU81" s="15" t="str">
        <f t="shared" si="23"/>
        <v>-x-</v>
      </c>
      <c r="AV81"/>
      <c r="AW81" s="24"/>
      <c r="AX81" s="24"/>
      <c r="AY81" s="24"/>
      <c r="AZ81" s="24"/>
      <c r="BA81" s="24"/>
      <c r="BB81" s="24" t="str">
        <f t="shared" si="26"/>
        <v>-x-</v>
      </c>
      <c r="BC81" s="24" t="str">
        <f t="shared" si="27"/>
        <v>-x-</v>
      </c>
    </row>
    <row r="82" spans="1:55" s="9" customFormat="1" x14ac:dyDescent="0.25">
      <c r="A82" s="1"/>
      <c r="B82" s="12" t="s">
        <v>217</v>
      </c>
      <c r="C82" s="12" t="s">
        <v>218</v>
      </c>
      <c r="D82" s="13" t="s">
        <v>215</v>
      </c>
      <c r="E82" s="13" t="s">
        <v>658</v>
      </c>
      <c r="F82" s="30"/>
      <c r="G82"/>
      <c r="H82" s="15"/>
      <c r="I82" s="15"/>
      <c r="J82" s="15"/>
      <c r="K82" s="15"/>
      <c r="L82" s="15"/>
      <c r="M82" s="15" t="str">
        <f t="shared" si="15"/>
        <v>-x-</v>
      </c>
      <c r="N82" s="15" t="str">
        <f t="shared" si="16"/>
        <v>-x-</v>
      </c>
      <c r="O82"/>
      <c r="P82" s="15"/>
      <c r="Q82" s="15"/>
      <c r="R82" s="15"/>
      <c r="S82" s="15"/>
      <c r="T82" s="15"/>
      <c r="U82" s="15" t="str">
        <f t="shared" si="17"/>
        <v>-x-</v>
      </c>
      <c r="V82" s="15" t="str">
        <f t="shared" si="18"/>
        <v>-x-</v>
      </c>
      <c r="W82"/>
      <c r="X82" s="14"/>
      <c r="Y82" s="14"/>
      <c r="Z82" s="14"/>
      <c r="AA82" s="14"/>
      <c r="AB82" s="14"/>
      <c r="AC82" s="14" t="str">
        <f t="shared" si="19"/>
        <v>-x-</v>
      </c>
      <c r="AD82" s="14" t="str">
        <f t="shared" si="20"/>
        <v>-x-</v>
      </c>
      <c r="AE82"/>
      <c r="AF82" s="15"/>
      <c r="AG82" s="15"/>
      <c r="AH82" s="15"/>
      <c r="AI82" s="15"/>
      <c r="AJ82" s="15"/>
      <c r="AK82" s="15" t="str">
        <f t="shared" si="21"/>
        <v>-x-</v>
      </c>
      <c r="AL82" s="18" t="str">
        <f t="shared" si="24"/>
        <v>-x-</v>
      </c>
      <c r="AM82" s="15" t="str">
        <f t="shared" si="25"/>
        <v>-x-</v>
      </c>
      <c r="AN82"/>
      <c r="AO82" s="15"/>
      <c r="AP82" s="15"/>
      <c r="AQ82" s="15"/>
      <c r="AR82" s="15"/>
      <c r="AS82" s="15"/>
      <c r="AT82" s="15" t="str">
        <f t="shared" si="22"/>
        <v>-x-</v>
      </c>
      <c r="AU82" s="15" t="str">
        <f t="shared" si="23"/>
        <v>-x-</v>
      </c>
      <c r="AV82"/>
      <c r="AW82" s="24"/>
      <c r="AX82" s="24"/>
      <c r="AY82" s="24"/>
      <c r="AZ82" s="24"/>
      <c r="BA82" s="24"/>
      <c r="BB82" s="24" t="str">
        <f t="shared" si="26"/>
        <v>-x-</v>
      </c>
      <c r="BC82" s="24" t="str">
        <f t="shared" si="27"/>
        <v>-x-</v>
      </c>
    </row>
    <row r="83" spans="1:55" s="9" customFormat="1" x14ac:dyDescent="0.25">
      <c r="A83" s="1"/>
      <c r="B83" s="12" t="s">
        <v>219</v>
      </c>
      <c r="C83" s="12" t="s">
        <v>221</v>
      </c>
      <c r="D83" s="13" t="s">
        <v>220</v>
      </c>
      <c r="E83" s="13" t="s">
        <v>641</v>
      </c>
      <c r="F83" s="30">
        <v>100338.84233499999</v>
      </c>
      <c r="G83"/>
      <c r="H83" s="15">
        <v>7.6485083045627098</v>
      </c>
      <c r="I83" s="15">
        <v>19.129355280543699</v>
      </c>
      <c r="J83" s="15">
        <v>16.835854378616201</v>
      </c>
      <c r="K83" s="15">
        <v>18.848382467549499</v>
      </c>
      <c r="L83" s="15">
        <v>10.930567906412801</v>
      </c>
      <c r="M83" s="15">
        <f t="shared" si="15"/>
        <v>16.835854378616201</v>
      </c>
      <c r="N83" s="15">
        <f t="shared" si="16"/>
        <v>14.678533667536982</v>
      </c>
      <c r="O83"/>
      <c r="P83" s="15">
        <v>29.827562272781499</v>
      </c>
      <c r="Q83" s="15">
        <v>38.2646809851867</v>
      </c>
      <c r="R83" s="15">
        <v>23.774411239224701</v>
      </c>
      <c r="S83" s="15">
        <v>35.488810230104697</v>
      </c>
      <c r="T83" s="15">
        <v>28.5567161783401</v>
      </c>
      <c r="U83" s="15">
        <f t="shared" si="17"/>
        <v>29.827562272781499</v>
      </c>
      <c r="V83" s="15">
        <f t="shared" si="18"/>
        <v>31.182436181127542</v>
      </c>
      <c r="W83"/>
      <c r="X83" s="14">
        <v>0.46205995005206202</v>
      </c>
      <c r="Y83" s="14">
        <v>0.40298453597584699</v>
      </c>
      <c r="Z83" s="14">
        <v>0.40404869798047</v>
      </c>
      <c r="AA83" s="14">
        <v>0.52261377835762701</v>
      </c>
      <c r="AB83" s="14">
        <v>0.67934636168996798</v>
      </c>
      <c r="AC83" s="14">
        <f t="shared" si="19"/>
        <v>0.46205995005206202</v>
      </c>
      <c r="AD83" s="14">
        <f t="shared" si="20"/>
        <v>0.4942106648111948</v>
      </c>
      <c r="AE83"/>
      <c r="AF83" s="15">
        <v>1.1182202573181701</v>
      </c>
      <c r="AG83" s="15">
        <v>1.95364449309818</v>
      </c>
      <c r="AH83" s="15">
        <v>2.65083156363107</v>
      </c>
      <c r="AI83" s="15">
        <v>2.3631865924508002</v>
      </c>
      <c r="AJ83" s="15">
        <v>1.2701390192305599</v>
      </c>
      <c r="AK83" s="15">
        <f t="shared" si="21"/>
        <v>2.65083156363107</v>
      </c>
      <c r="AL83" s="18">
        <f t="shared" si="24"/>
        <v>0.47914738780714616</v>
      </c>
      <c r="AM83" s="15">
        <f t="shared" si="25"/>
        <v>1.8712043851457563</v>
      </c>
      <c r="AN83"/>
      <c r="AO83" s="15">
        <v>0.60052411581455101</v>
      </c>
      <c r="AP83" s="15">
        <v>1.5876266539344199</v>
      </c>
      <c r="AQ83" s="15">
        <v>1.1903548697500801</v>
      </c>
      <c r="AR83" s="15">
        <v>1.1750080756446599</v>
      </c>
      <c r="AS83" s="15">
        <v>0.62656544715173401</v>
      </c>
      <c r="AT83" s="15">
        <f t="shared" si="22"/>
        <v>1.1750080756446599</v>
      </c>
      <c r="AU83" s="15">
        <f t="shared" si="23"/>
        <v>1.0360158324590889</v>
      </c>
      <c r="AV83"/>
      <c r="AW83" s="24"/>
      <c r="AX83" s="24">
        <v>0.77722288414224705</v>
      </c>
      <c r="AY83" s="24">
        <v>0.68119183186627197</v>
      </c>
      <c r="AZ83" s="24">
        <v>0.68428930167829105</v>
      </c>
      <c r="BA83" s="24">
        <v>1.1348913169094901</v>
      </c>
      <c r="BB83" s="24">
        <f t="shared" si="26"/>
        <v>0.730756092910269</v>
      </c>
      <c r="BC83" s="24">
        <f t="shared" si="27"/>
        <v>0.81939883364907495</v>
      </c>
    </row>
    <row r="84" spans="1:55" s="9" customFormat="1" x14ac:dyDescent="0.25">
      <c r="A84" s="1"/>
      <c r="B84" s="12" t="s">
        <v>222</v>
      </c>
      <c r="C84" s="12" t="s">
        <v>224</v>
      </c>
      <c r="D84" s="13" t="s">
        <v>223</v>
      </c>
      <c r="E84" s="13" t="s">
        <v>658</v>
      </c>
      <c r="F84" s="30">
        <v>78487.703999999998</v>
      </c>
      <c r="G84"/>
      <c r="H84" s="15">
        <v>13.793406670141801</v>
      </c>
      <c r="I84" s="15">
        <v>18.299011588969702</v>
      </c>
      <c r="J84" s="15">
        <v>19.700333326618399</v>
      </c>
      <c r="K84" s="15">
        <v>10.6708797750762</v>
      </c>
      <c r="L84" s="15">
        <v>11.1120806956897</v>
      </c>
      <c r="M84" s="15">
        <f t="shared" si="15"/>
        <v>13.793406670141801</v>
      </c>
      <c r="N84" s="15">
        <f t="shared" si="16"/>
        <v>14.71514241129916</v>
      </c>
      <c r="O84"/>
      <c r="P84" s="15">
        <v>6.7665652435025496</v>
      </c>
      <c r="Q84" s="15">
        <v>7.5919704354018904</v>
      </c>
      <c r="R84" s="15">
        <v>7.2638831000949704</v>
      </c>
      <c r="S84" s="15">
        <v>5.27938498623553</v>
      </c>
      <c r="T84" s="15">
        <v>5.6979280744126299</v>
      </c>
      <c r="U84" s="15">
        <f t="shared" si="17"/>
        <v>6.7665652435025496</v>
      </c>
      <c r="V84" s="15">
        <f t="shared" si="18"/>
        <v>6.5199463679295153</v>
      </c>
      <c r="W84"/>
      <c r="X84" s="14">
        <v>0.105725382718083</v>
      </c>
      <c r="Y84" s="14">
        <v>9.1059664500062407E-2</v>
      </c>
      <c r="Z84" s="14">
        <v>0.101337023716915</v>
      </c>
      <c r="AA84" s="14">
        <v>0.107688871208229</v>
      </c>
      <c r="AB84" s="14">
        <v>9.6579396914021301E-2</v>
      </c>
      <c r="AC84" s="14">
        <f t="shared" si="19"/>
        <v>0.101337023716915</v>
      </c>
      <c r="AD84" s="14">
        <f t="shared" si="20"/>
        <v>0.10047806781146214</v>
      </c>
      <c r="AE84"/>
      <c r="AF84" s="15">
        <v>1.54876649949983</v>
      </c>
      <c r="AG84" s="15">
        <v>1.7018567061841201</v>
      </c>
      <c r="AH84" s="15">
        <v>1.4961401422824601</v>
      </c>
      <c r="AI84" s="15">
        <v>1.3556742170585501</v>
      </c>
      <c r="AJ84" s="15">
        <v>1.47823749083727</v>
      </c>
      <c r="AK84" s="15">
        <f t="shared" si="21"/>
        <v>1.7018567061841201</v>
      </c>
      <c r="AL84" s="18">
        <f t="shared" si="24"/>
        <v>0.86860279450421762</v>
      </c>
      <c r="AM84" s="15">
        <f t="shared" si="25"/>
        <v>1.5161350111724459</v>
      </c>
      <c r="AN84"/>
      <c r="AO84" s="15">
        <v>2.18085835591046</v>
      </c>
      <c r="AP84" s="15">
        <v>2.3197813179212998</v>
      </c>
      <c r="AQ84" s="15">
        <v>2.0076468878614802</v>
      </c>
      <c r="AR84" s="15">
        <v>1.672592091556</v>
      </c>
      <c r="AS84" s="15">
        <v>1.83032261446533</v>
      </c>
      <c r="AT84" s="15">
        <f t="shared" si="22"/>
        <v>2.0076468878614802</v>
      </c>
      <c r="AU84" s="15">
        <f t="shared" si="23"/>
        <v>2.0022402535429138</v>
      </c>
      <c r="AV84"/>
      <c r="AW84" s="24"/>
      <c r="AX84" s="24"/>
      <c r="AY84" s="24"/>
      <c r="AZ84" s="24"/>
      <c r="BA84" s="24"/>
      <c r="BB84" s="24" t="str">
        <f t="shared" si="26"/>
        <v>-x-</v>
      </c>
      <c r="BC84" s="24" t="str">
        <f t="shared" si="27"/>
        <v>-x-</v>
      </c>
    </row>
    <row r="85" spans="1:55" s="9" customFormat="1" x14ac:dyDescent="0.25">
      <c r="A85" s="1"/>
      <c r="B85" s="12" t="s">
        <v>225</v>
      </c>
      <c r="C85" s="12" t="s">
        <v>227</v>
      </c>
      <c r="D85" s="13" t="s">
        <v>226</v>
      </c>
      <c r="E85" s="13" t="s">
        <v>658</v>
      </c>
      <c r="F85" s="30">
        <v>1020021.692265</v>
      </c>
      <c r="G85"/>
      <c r="H85" s="15">
        <v>21.831292732415001</v>
      </c>
      <c r="I85" s="15">
        <v>16.339746386423901</v>
      </c>
      <c r="J85" s="15">
        <v>14.321749536902599</v>
      </c>
      <c r="K85" s="15">
        <v>12.485158521492799</v>
      </c>
      <c r="L85" s="15">
        <v>12.6976029248617</v>
      </c>
      <c r="M85" s="15">
        <f t="shared" si="15"/>
        <v>14.321749536902599</v>
      </c>
      <c r="N85" s="15">
        <f t="shared" si="16"/>
        <v>15.535110020419202</v>
      </c>
      <c r="O85"/>
      <c r="P85" s="15">
        <v>15.419868105425801</v>
      </c>
      <c r="Q85" s="15">
        <v>11.318416680616799</v>
      </c>
      <c r="R85" s="15">
        <v>9.6945137620059505</v>
      </c>
      <c r="S85" s="15">
        <v>8.7065556103479995</v>
      </c>
      <c r="T85" s="15"/>
      <c r="U85" s="15">
        <f t="shared" si="17"/>
        <v>10.506465221311375</v>
      </c>
      <c r="V85" s="15">
        <f t="shared" si="18"/>
        <v>11.284838539599138</v>
      </c>
      <c r="W85"/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f t="shared" si="19"/>
        <v>0</v>
      </c>
      <c r="AD85" s="14">
        <f t="shared" si="20"/>
        <v>0</v>
      </c>
      <c r="AE85"/>
      <c r="AF85" s="15">
        <v>14.206407916179201</v>
      </c>
      <c r="AG85" s="15">
        <v>9.2645787152287102</v>
      </c>
      <c r="AH85" s="15">
        <v>9.5644254555518309</v>
      </c>
      <c r="AI85" s="15">
        <v>7.7303322015068296</v>
      </c>
      <c r="AJ85" s="15">
        <v>6.6757666705670999</v>
      </c>
      <c r="AK85" s="15">
        <f t="shared" si="21"/>
        <v>14.206407916179201</v>
      </c>
      <c r="AL85" s="18">
        <f t="shared" si="24"/>
        <v>0.46991235996851066</v>
      </c>
      <c r="AM85" s="15">
        <f t="shared" si="25"/>
        <v>9.4883021918067332</v>
      </c>
      <c r="AN85"/>
      <c r="AO85" s="15">
        <v>12.4349209059292</v>
      </c>
      <c r="AP85" s="15">
        <v>8.2352208179654607</v>
      </c>
      <c r="AQ85" s="15">
        <v>8.2427049798570806</v>
      </c>
      <c r="AR85" s="15">
        <v>7.1867298027282196</v>
      </c>
      <c r="AS85" s="15">
        <v>6.8423280694187296</v>
      </c>
      <c r="AT85" s="15">
        <f t="shared" si="22"/>
        <v>8.2352208179654607</v>
      </c>
      <c r="AU85" s="15">
        <f t="shared" si="23"/>
        <v>8.5883809151797372</v>
      </c>
      <c r="AV85"/>
      <c r="AW85" s="24">
        <v>0.30861631876769002</v>
      </c>
      <c r="AX85" s="24">
        <v>0.36045013692091699</v>
      </c>
      <c r="AY85" s="24">
        <v>7.8230359656004098E-2</v>
      </c>
      <c r="AZ85" s="24">
        <v>0.122513238983402</v>
      </c>
      <c r="BA85" s="24">
        <v>9.58057003095973E-2</v>
      </c>
      <c r="BB85" s="24">
        <f t="shared" si="26"/>
        <v>0.122513238983402</v>
      </c>
      <c r="BC85" s="24">
        <f t="shared" si="27"/>
        <v>0.19312315092752211</v>
      </c>
    </row>
    <row r="86" spans="1:55" s="9" customFormat="1" x14ac:dyDescent="0.25">
      <c r="A86" s="1"/>
      <c r="B86" s="12" t="s">
        <v>228</v>
      </c>
      <c r="C86" s="12" t="s">
        <v>230</v>
      </c>
      <c r="D86" s="13" t="s">
        <v>229</v>
      </c>
      <c r="E86" s="13" t="s">
        <v>668</v>
      </c>
      <c r="F86" s="30">
        <v>1661698.155726</v>
      </c>
      <c r="G86"/>
      <c r="H86" s="15">
        <v>53.183500922110397</v>
      </c>
      <c r="I86" s="15">
        <v>48.098525328852702</v>
      </c>
      <c r="J86" s="15">
        <v>-68.829040528973593</v>
      </c>
      <c r="K86" s="15">
        <v>10.4778816341568</v>
      </c>
      <c r="L86" s="15">
        <v>13.670942184951899</v>
      </c>
      <c r="M86" s="15">
        <f t="shared" si="15"/>
        <v>13.670942184951899</v>
      </c>
      <c r="N86" s="15">
        <f t="shared" si="16"/>
        <v>24.082449715987135</v>
      </c>
      <c r="O86"/>
      <c r="P86" s="15">
        <v>8.7745932680409204</v>
      </c>
      <c r="Q86" s="15">
        <v>8.2345047700073302</v>
      </c>
      <c r="R86" s="15">
        <v>7.9316121473893899</v>
      </c>
      <c r="S86" s="15">
        <v>3.9173053891099698</v>
      </c>
      <c r="T86" s="15">
        <v>4.1280103701283197</v>
      </c>
      <c r="U86" s="15">
        <f t="shared" si="17"/>
        <v>7.9316121473893899</v>
      </c>
      <c r="V86" s="15">
        <f t="shared" si="18"/>
        <v>6.5972051889351864</v>
      </c>
      <c r="W86"/>
      <c r="X86" s="14">
        <v>0.42734782536979798</v>
      </c>
      <c r="Y86" s="14">
        <v>0.43803059523925197</v>
      </c>
      <c r="Z86" s="14">
        <v>0.52763536922342602</v>
      </c>
      <c r="AA86" s="14">
        <v>0.55295155866478995</v>
      </c>
      <c r="AB86" s="14">
        <v>0.56262139516009502</v>
      </c>
      <c r="AC86" s="14">
        <f t="shared" si="19"/>
        <v>0.52763536922342602</v>
      </c>
      <c r="AD86" s="14">
        <f t="shared" si="20"/>
        <v>0.50171734873147222</v>
      </c>
      <c r="AE86"/>
      <c r="AF86" s="15">
        <v>1.7009682122752601</v>
      </c>
      <c r="AG86" s="15">
        <v>1.68606043090585</v>
      </c>
      <c r="AH86" s="15">
        <v>1.189482707774</v>
      </c>
      <c r="AI86" s="15">
        <v>1.0040487511523699</v>
      </c>
      <c r="AJ86" s="15">
        <v>0.94593425542370801</v>
      </c>
      <c r="AK86" s="15">
        <f t="shared" si="21"/>
        <v>1.7009682122752601</v>
      </c>
      <c r="AL86" s="18">
        <f t="shared" si="24"/>
        <v>0.556115186984242</v>
      </c>
      <c r="AM86" s="15">
        <f t="shared" si="25"/>
        <v>1.3052988715062377</v>
      </c>
      <c r="AN86"/>
      <c r="AO86" s="15">
        <v>0.97266701973694603</v>
      </c>
      <c r="AP86" s="15">
        <v>1.0745539892996001</v>
      </c>
      <c r="AQ86" s="15">
        <v>0.84954899854801602</v>
      </c>
      <c r="AR86" s="15">
        <v>0.81624927234315703</v>
      </c>
      <c r="AS86" s="15">
        <v>0.82234562485336904</v>
      </c>
      <c r="AT86" s="15">
        <f t="shared" si="22"/>
        <v>0.84954899854801602</v>
      </c>
      <c r="AU86" s="15">
        <f t="shared" si="23"/>
        <v>0.90707298095621769</v>
      </c>
      <c r="AV86"/>
      <c r="AW86" s="24">
        <v>0.61128317659950004</v>
      </c>
      <c r="AX86" s="24">
        <v>0.83136578931134897</v>
      </c>
      <c r="AY86" s="24">
        <v>0.97426966368402601</v>
      </c>
      <c r="AZ86" s="24">
        <v>1.14324845722513</v>
      </c>
      <c r="BA86" s="24">
        <v>1.21059996715485</v>
      </c>
      <c r="BB86" s="24">
        <f t="shared" si="26"/>
        <v>0.97426966368402601</v>
      </c>
      <c r="BC86" s="24">
        <f t="shared" si="27"/>
        <v>0.95415341079497096</v>
      </c>
    </row>
    <row r="87" spans="1:55" s="9" customFormat="1" x14ac:dyDescent="0.25">
      <c r="A87" s="1"/>
      <c r="B87" s="12" t="s">
        <v>231</v>
      </c>
      <c r="C87" s="12" t="s">
        <v>233</v>
      </c>
      <c r="D87" s="13" t="s">
        <v>232</v>
      </c>
      <c r="E87" s="13" t="s">
        <v>660</v>
      </c>
      <c r="F87" s="30">
        <v>46636.013700000003</v>
      </c>
      <c r="G87"/>
      <c r="H87" s="15">
        <v>-0.97897197669590197</v>
      </c>
      <c r="I87" s="15">
        <v>3.2943850403717101</v>
      </c>
      <c r="J87" s="15">
        <v>48.783605482720297</v>
      </c>
      <c r="K87" s="15">
        <v>-15.649830566704599</v>
      </c>
      <c r="L87" s="15">
        <v>-9.8183708456344903</v>
      </c>
      <c r="M87" s="15">
        <f t="shared" si="15"/>
        <v>-0.97897197669590197</v>
      </c>
      <c r="N87" s="15">
        <f t="shared" si="16"/>
        <v>26.038995261546003</v>
      </c>
      <c r="O87"/>
      <c r="P87" s="15">
        <v>-10.466363369472701</v>
      </c>
      <c r="Q87" s="15">
        <v>2.9393493273455502</v>
      </c>
      <c r="R87" s="15">
        <v>9.7681320159463194</v>
      </c>
      <c r="S87" s="15">
        <v>16.792573119979401</v>
      </c>
      <c r="T87" s="15">
        <v>19.3369393683388</v>
      </c>
      <c r="U87" s="15">
        <f t="shared" si="17"/>
        <v>9.7681320159463194</v>
      </c>
      <c r="V87" s="15">
        <f t="shared" si="18"/>
        <v>12.209248457902518</v>
      </c>
      <c r="W87"/>
      <c r="X87" s="14">
        <v>0.925424059598008</v>
      </c>
      <c r="Y87" s="14">
        <v>0.71219262596103405</v>
      </c>
      <c r="Z87" s="14">
        <v>0.74975251241121399</v>
      </c>
      <c r="AA87" s="14">
        <v>0.851571650221013</v>
      </c>
      <c r="AB87" s="14">
        <v>0.87036156052839897</v>
      </c>
      <c r="AC87" s="14">
        <f t="shared" si="19"/>
        <v>0.851571650221013</v>
      </c>
      <c r="AD87" s="14">
        <f t="shared" si="20"/>
        <v>0.82186048174393345</v>
      </c>
      <c r="AE87"/>
      <c r="AF87" s="15">
        <v>0.18081104738848799</v>
      </c>
      <c r="AG87" s="15">
        <v>0.43788298271374498</v>
      </c>
      <c r="AH87" s="15">
        <v>0.35181556476027298</v>
      </c>
      <c r="AI87" s="15">
        <v>0.267511615381409</v>
      </c>
      <c r="AJ87" s="15">
        <v>0.25221417491411602</v>
      </c>
      <c r="AK87" s="15">
        <f t="shared" si="21"/>
        <v>0.43788298271374498</v>
      </c>
      <c r="AL87" s="18">
        <f t="shared" si="24"/>
        <v>0.57598533140301256</v>
      </c>
      <c r="AM87" s="15">
        <f t="shared" si="25"/>
        <v>0.29804707703160621</v>
      </c>
      <c r="AN87"/>
      <c r="AO87" s="15">
        <v>6.5432507927539504E-2</v>
      </c>
      <c r="AP87" s="15">
        <v>0.32407943301313902</v>
      </c>
      <c r="AQ87" s="15">
        <v>0.205815987124424</v>
      </c>
      <c r="AR87" s="15">
        <v>0.19519245394622001</v>
      </c>
      <c r="AS87" s="15">
        <v>0.19005359942139</v>
      </c>
      <c r="AT87" s="15">
        <f t="shared" si="22"/>
        <v>0.19519245394622001</v>
      </c>
      <c r="AU87" s="15">
        <f t="shared" si="23"/>
        <v>0.19611479628654249</v>
      </c>
      <c r="AV87"/>
      <c r="AW87" s="24"/>
      <c r="AX87" s="24"/>
      <c r="AY87" s="24"/>
      <c r="AZ87" s="24"/>
      <c r="BA87" s="24"/>
      <c r="BB87" s="24" t="str">
        <f t="shared" si="26"/>
        <v>-x-</v>
      </c>
      <c r="BC87" s="24" t="str">
        <f t="shared" si="27"/>
        <v>-x-</v>
      </c>
    </row>
    <row r="88" spans="1:55" s="9" customFormat="1" x14ac:dyDescent="0.25">
      <c r="A88" s="1"/>
      <c r="B88" s="12" t="s">
        <v>234</v>
      </c>
      <c r="C88" s="12" t="s">
        <v>236</v>
      </c>
      <c r="D88" s="13" t="s">
        <v>235</v>
      </c>
      <c r="E88" s="13" t="s">
        <v>660</v>
      </c>
      <c r="F88" s="30"/>
      <c r="G88"/>
      <c r="H88" s="15">
        <v>59.207624034897897</v>
      </c>
      <c r="I88" s="15">
        <v>10.2714750374435</v>
      </c>
      <c r="J88" s="15">
        <v>13.019936438373399</v>
      </c>
      <c r="K88" s="15"/>
      <c r="L88" s="15"/>
      <c r="M88" s="15">
        <f t="shared" si="15"/>
        <v>13.019936438373399</v>
      </c>
      <c r="N88" s="15">
        <f t="shared" si="16"/>
        <v>11.64570573790845</v>
      </c>
      <c r="O88"/>
      <c r="P88" s="15">
        <v>19.453172717767298</v>
      </c>
      <c r="Q88" s="15">
        <v>7.7672822981185199</v>
      </c>
      <c r="R88" s="15">
        <v>12.5258550599101</v>
      </c>
      <c r="S88" s="15"/>
      <c r="T88" s="15"/>
      <c r="U88" s="15">
        <f t="shared" si="17"/>
        <v>12.5258550599101</v>
      </c>
      <c r="V88" s="15">
        <f t="shared" si="18"/>
        <v>13.248770025265307</v>
      </c>
      <c r="W88"/>
      <c r="X88" s="14">
        <v>0.35484003865858499</v>
      </c>
      <c r="Y88" s="14">
        <v>0.26355192613846201</v>
      </c>
      <c r="Z88" s="14">
        <v>0.38948419216903901</v>
      </c>
      <c r="AA88" s="14"/>
      <c r="AB88" s="14"/>
      <c r="AC88" s="14">
        <f t="shared" si="19"/>
        <v>0.35484003865858499</v>
      </c>
      <c r="AD88" s="14">
        <f t="shared" si="20"/>
        <v>0.33595871898869539</v>
      </c>
      <c r="AE88"/>
      <c r="AF88" s="15">
        <v>1.5427159605133101</v>
      </c>
      <c r="AG88" s="15">
        <v>1.5869990603277999</v>
      </c>
      <c r="AH88" s="15">
        <v>1.8765898180627101</v>
      </c>
      <c r="AI88" s="15"/>
      <c r="AJ88" s="15"/>
      <c r="AK88" s="15">
        <f t="shared" si="21"/>
        <v>1.8765898180627101</v>
      </c>
      <c r="AL88" s="18">
        <f t="shared" si="24"/>
        <v>0</v>
      </c>
      <c r="AM88" s="15">
        <f t="shared" si="25"/>
        <v>1.6687682796346068</v>
      </c>
      <c r="AN88"/>
      <c r="AO88" s="15">
        <v>0.807200936767003</v>
      </c>
      <c r="AP88" s="15">
        <v>0.96596714928273297</v>
      </c>
      <c r="AQ88" s="15">
        <v>1.1726783421418101</v>
      </c>
      <c r="AR88" s="15"/>
      <c r="AS88" s="15"/>
      <c r="AT88" s="15">
        <f t="shared" si="22"/>
        <v>0.96596714928273297</v>
      </c>
      <c r="AU88" s="15">
        <f t="shared" si="23"/>
        <v>0.98194880939718188</v>
      </c>
      <c r="AV88"/>
      <c r="AW88" s="24">
        <v>1.3402940645228201</v>
      </c>
      <c r="AX88" s="24">
        <v>1.06670233584009</v>
      </c>
      <c r="AY88" s="24">
        <v>0.87119277142755902</v>
      </c>
      <c r="AZ88" s="24"/>
      <c r="BA88" s="24"/>
      <c r="BB88" s="24">
        <f t="shared" si="26"/>
        <v>1.06670233584009</v>
      </c>
      <c r="BC88" s="24">
        <f t="shared" si="27"/>
        <v>1.0927297239301563</v>
      </c>
    </row>
    <row r="89" spans="1:55" s="9" customFormat="1" x14ac:dyDescent="0.25">
      <c r="A89" s="1"/>
      <c r="B89" s="12" t="s">
        <v>237</v>
      </c>
      <c r="C89" s="12" t="s">
        <v>239</v>
      </c>
      <c r="D89" s="13" t="s">
        <v>238</v>
      </c>
      <c r="E89" s="13" t="s">
        <v>666</v>
      </c>
      <c r="F89" s="30"/>
      <c r="G89"/>
      <c r="H89" s="15">
        <v>-4.5072708771986099</v>
      </c>
      <c r="I89" s="15">
        <v>-4.5072708771986099</v>
      </c>
      <c r="J89" s="15"/>
      <c r="K89" s="15"/>
      <c r="L89" s="15"/>
      <c r="M89" s="15">
        <f t="shared" si="15"/>
        <v>-4.5072708771986099</v>
      </c>
      <c r="N89" s="15" t="str">
        <f t="shared" si="16"/>
        <v>-x-</v>
      </c>
      <c r="O89"/>
      <c r="P89" s="15">
        <v>-37.209129798691698</v>
      </c>
      <c r="Q89" s="15">
        <v>-37.209129798691698</v>
      </c>
      <c r="R89" s="15"/>
      <c r="S89" s="15"/>
      <c r="T89" s="15"/>
      <c r="U89" s="15">
        <f t="shared" si="17"/>
        <v>-37.209129798691698</v>
      </c>
      <c r="V89" s="15" t="str">
        <f t="shared" si="18"/>
        <v>-x-</v>
      </c>
      <c r="W89"/>
      <c r="X89" s="14">
        <v>0.32234493073774501</v>
      </c>
      <c r="Y89" s="14">
        <v>0.32234493073774501</v>
      </c>
      <c r="Z89" s="14"/>
      <c r="AA89" s="14"/>
      <c r="AB89" s="14"/>
      <c r="AC89" s="14">
        <f t="shared" si="19"/>
        <v>0.32234493073774501</v>
      </c>
      <c r="AD89" s="14">
        <f t="shared" si="20"/>
        <v>0.32234493073774501</v>
      </c>
      <c r="AE89"/>
      <c r="AF89" s="15">
        <v>-0.41257091590341599</v>
      </c>
      <c r="AG89" s="15">
        <v>-0.41257091590341599</v>
      </c>
      <c r="AH89" s="15"/>
      <c r="AI89" s="15"/>
      <c r="AJ89" s="15"/>
      <c r="AK89" s="15">
        <f t="shared" si="21"/>
        <v>-0.41257091590341599</v>
      </c>
      <c r="AL89" s="18">
        <f t="shared" si="24"/>
        <v>0</v>
      </c>
      <c r="AM89" s="15" t="str">
        <f t="shared" si="25"/>
        <v>-x-</v>
      </c>
      <c r="AN89"/>
      <c r="AO89" s="15">
        <v>7.37820316630678</v>
      </c>
      <c r="AP89" s="15">
        <v>7.37820316630678</v>
      </c>
      <c r="AQ89" s="15"/>
      <c r="AR89" s="15"/>
      <c r="AS89" s="15"/>
      <c r="AT89" s="15">
        <f t="shared" si="22"/>
        <v>7.37820316630678</v>
      </c>
      <c r="AU89" s="15">
        <f t="shared" si="23"/>
        <v>7.37820316630678</v>
      </c>
      <c r="AV89"/>
      <c r="AW89" s="24"/>
      <c r="AX89" s="24"/>
      <c r="AY89" s="24"/>
      <c r="AZ89" s="24"/>
      <c r="BA89" s="24"/>
      <c r="BB89" s="24" t="str">
        <f t="shared" si="26"/>
        <v>-x-</v>
      </c>
      <c r="BC89" s="24" t="str">
        <f t="shared" si="27"/>
        <v>-x-</v>
      </c>
    </row>
    <row r="90" spans="1:55" s="9" customFormat="1" x14ac:dyDescent="0.25">
      <c r="A90" s="1"/>
      <c r="B90" s="12" t="s">
        <v>240</v>
      </c>
      <c r="C90" s="12" t="s">
        <v>242</v>
      </c>
      <c r="D90" s="13" t="s">
        <v>241</v>
      </c>
      <c r="E90" s="13" t="s">
        <v>663</v>
      </c>
      <c r="F90" s="30">
        <v>4425000</v>
      </c>
      <c r="G90"/>
      <c r="H90" s="15">
        <v>-296.010444635525</v>
      </c>
      <c r="I90" s="15">
        <v>82.227230677031898</v>
      </c>
      <c r="J90" s="15">
        <v>15.776535822937101</v>
      </c>
      <c r="K90" s="15">
        <v>73.115178469102801</v>
      </c>
      <c r="L90" s="15">
        <v>-47.707251743238899</v>
      </c>
      <c r="M90" s="15">
        <f t="shared" si="15"/>
        <v>15.776535822937101</v>
      </c>
      <c r="N90" s="15">
        <f t="shared" si="16"/>
        <v>15.776535822937101</v>
      </c>
      <c r="O90"/>
      <c r="P90" s="15">
        <v>13.4902931681863</v>
      </c>
      <c r="Q90" s="15">
        <v>15.093552071470199</v>
      </c>
      <c r="R90" s="15">
        <v>7.0309747752835401</v>
      </c>
      <c r="S90" s="15">
        <v>10.6351249865402</v>
      </c>
      <c r="T90" s="15">
        <v>12.3813442544488</v>
      </c>
      <c r="U90" s="15">
        <f t="shared" si="17"/>
        <v>12.3813442544488</v>
      </c>
      <c r="V90" s="15">
        <f t="shared" si="18"/>
        <v>11.726257851185807</v>
      </c>
      <c r="W90"/>
      <c r="X90" s="14">
        <v>0.454351491046255</v>
      </c>
      <c r="Y90" s="14">
        <v>0.326321617768845</v>
      </c>
      <c r="Z90" s="14">
        <v>0.32832666150934497</v>
      </c>
      <c r="AA90" s="14">
        <v>0.38972282598493602</v>
      </c>
      <c r="AB90" s="14">
        <v>0.47089167147001698</v>
      </c>
      <c r="AC90" s="14">
        <f t="shared" si="19"/>
        <v>0.38972282598493602</v>
      </c>
      <c r="AD90" s="14">
        <f t="shared" si="20"/>
        <v>0.39392285355587953</v>
      </c>
      <c r="AE90"/>
      <c r="AF90" s="15">
        <v>0.64345996708198105</v>
      </c>
      <c r="AG90" s="15">
        <v>1.051429248766</v>
      </c>
      <c r="AH90" s="15">
        <v>0.96189025915919002</v>
      </c>
      <c r="AI90" s="15">
        <v>0.75954902237935995</v>
      </c>
      <c r="AJ90" s="15">
        <v>0.68091502870356602</v>
      </c>
      <c r="AK90" s="15">
        <f t="shared" si="21"/>
        <v>1.051429248766</v>
      </c>
      <c r="AL90" s="18">
        <f t="shared" si="24"/>
        <v>0.6476089851054796</v>
      </c>
      <c r="AM90" s="15">
        <f t="shared" si="25"/>
        <v>0.81944870521801949</v>
      </c>
      <c r="AN90"/>
      <c r="AO90" s="15">
        <v>1.0544040967324699</v>
      </c>
      <c r="AP90" s="15">
        <v>1.6522751090724299</v>
      </c>
      <c r="AQ90" s="15">
        <v>1.2634913031888599</v>
      </c>
      <c r="AR90" s="15">
        <v>1.0894789900394199</v>
      </c>
      <c r="AS90" s="15">
        <v>1.0423525154237701</v>
      </c>
      <c r="AT90" s="15">
        <f t="shared" si="22"/>
        <v>1.0894789900394199</v>
      </c>
      <c r="AU90" s="15">
        <f t="shared" si="23"/>
        <v>1.22040040289139</v>
      </c>
      <c r="AV90"/>
      <c r="AW90" s="24">
        <v>0.92462929651083003</v>
      </c>
      <c r="AX90" s="24">
        <v>0.995146688935165</v>
      </c>
      <c r="AY90" s="24">
        <v>1.0937059585867199</v>
      </c>
      <c r="AZ90" s="24">
        <v>1.0101963699635199</v>
      </c>
      <c r="BA90" s="24">
        <v>0.61669319477186901</v>
      </c>
      <c r="BB90" s="24">
        <f t="shared" si="26"/>
        <v>0.995146688935165</v>
      </c>
      <c r="BC90" s="24">
        <f t="shared" si="27"/>
        <v>0.9280743017536206</v>
      </c>
    </row>
    <row r="91" spans="1:55" s="9" customFormat="1" x14ac:dyDescent="0.25">
      <c r="A91" s="1"/>
      <c r="B91" s="12" t="s">
        <v>243</v>
      </c>
      <c r="C91" s="12" t="s">
        <v>245</v>
      </c>
      <c r="D91" s="13" t="s">
        <v>244</v>
      </c>
      <c r="E91" s="13" t="s">
        <v>665</v>
      </c>
      <c r="F91" s="30">
        <v>7318177.1642399998</v>
      </c>
      <c r="G91"/>
      <c r="H91" s="15">
        <v>22.560666212666501</v>
      </c>
      <c r="I91" s="15">
        <v>32.108059241843897</v>
      </c>
      <c r="J91" s="15">
        <v>14.5325577888434</v>
      </c>
      <c r="K91" s="15">
        <v>68.499465301050805</v>
      </c>
      <c r="L91" s="15">
        <v>-431.15082021383603</v>
      </c>
      <c r="M91" s="15">
        <f t="shared" si="15"/>
        <v>22.560666212666501</v>
      </c>
      <c r="N91" s="15">
        <f t="shared" si="16"/>
        <v>23.067094414451265</v>
      </c>
      <c r="O91"/>
      <c r="P91" s="15">
        <v>11.717974367798901</v>
      </c>
      <c r="Q91" s="15">
        <v>15.8209869189304</v>
      </c>
      <c r="R91" s="15">
        <v>8.7371673109737493</v>
      </c>
      <c r="S91" s="15">
        <v>11.291898221781601</v>
      </c>
      <c r="T91" s="15">
        <v>11.050119829931599</v>
      </c>
      <c r="U91" s="15">
        <f t="shared" si="17"/>
        <v>11.291898221781601</v>
      </c>
      <c r="V91" s="15">
        <f t="shared" si="18"/>
        <v>11.723629329883249</v>
      </c>
      <c r="W91"/>
      <c r="X91" s="14">
        <v>0.34719088629004502</v>
      </c>
      <c r="Y91" s="14">
        <v>0.24316734621767</v>
      </c>
      <c r="Z91" s="14">
        <v>0.32421505235717601</v>
      </c>
      <c r="AA91" s="14">
        <v>0.44038473425724101</v>
      </c>
      <c r="AB91" s="14">
        <v>0.50195502198592301</v>
      </c>
      <c r="AC91" s="14">
        <f t="shared" si="19"/>
        <v>0.34719088629004502</v>
      </c>
      <c r="AD91" s="14">
        <f t="shared" si="20"/>
        <v>0.37138260822161107</v>
      </c>
      <c r="AE91"/>
      <c r="AF91" s="15">
        <v>1.2559054906487299</v>
      </c>
      <c r="AG91" s="15">
        <v>1.9741053150955801</v>
      </c>
      <c r="AH91" s="15">
        <v>1.4529641541721501</v>
      </c>
      <c r="AI91" s="15">
        <v>1.10460419693663</v>
      </c>
      <c r="AJ91" s="15">
        <v>0.85452151083063699</v>
      </c>
      <c r="AK91" s="15">
        <f t="shared" si="21"/>
        <v>1.9741053150955801</v>
      </c>
      <c r="AL91" s="18">
        <f t="shared" si="24"/>
        <v>0.43286520951860347</v>
      </c>
      <c r="AM91" s="15">
        <f t="shared" si="25"/>
        <v>1.3284201335367452</v>
      </c>
      <c r="AN91"/>
      <c r="AO91" s="15">
        <v>0.74870051854759401</v>
      </c>
      <c r="AP91" s="15">
        <v>1.0085525945323801</v>
      </c>
      <c r="AQ91" s="15">
        <v>0.64914208463051204</v>
      </c>
      <c r="AR91" s="15">
        <v>0.496837928076729</v>
      </c>
      <c r="AS91" s="15">
        <v>0.40200067102750803</v>
      </c>
      <c r="AT91" s="15">
        <f t="shared" si="22"/>
        <v>0.64914208463051204</v>
      </c>
      <c r="AU91" s="15">
        <f t="shared" si="23"/>
        <v>0.66104675936294455</v>
      </c>
      <c r="AV91"/>
      <c r="AW91" s="24">
        <v>1.04195800532216</v>
      </c>
      <c r="AX91" s="24">
        <v>1.0171732071667099</v>
      </c>
      <c r="AY91" s="24">
        <v>1.1152424253105</v>
      </c>
      <c r="AZ91" s="24">
        <v>1.09989943566143</v>
      </c>
      <c r="BA91" s="24">
        <v>1.09176611425937</v>
      </c>
      <c r="BB91" s="24">
        <f t="shared" si="26"/>
        <v>1.09176611425937</v>
      </c>
      <c r="BC91" s="24">
        <f t="shared" si="27"/>
        <v>1.0732078375440339</v>
      </c>
    </row>
    <row r="92" spans="1:55" s="9" customFormat="1" x14ac:dyDescent="0.25">
      <c r="A92" s="1"/>
      <c r="B92" s="12" t="s">
        <v>246</v>
      </c>
      <c r="C92" s="12" t="s">
        <v>248</v>
      </c>
      <c r="D92" s="13" t="s">
        <v>247</v>
      </c>
      <c r="E92" s="13" t="s">
        <v>665</v>
      </c>
      <c r="F92" s="30">
        <v>52627.746721687501</v>
      </c>
      <c r="G92"/>
      <c r="H92" s="15">
        <v>11.907625320120101</v>
      </c>
      <c r="I92" s="15">
        <v>17.470466448721702</v>
      </c>
      <c r="J92" s="15">
        <v>20.944001864321802</v>
      </c>
      <c r="K92" s="15">
        <v>13.0111871207337</v>
      </c>
      <c r="L92" s="15">
        <v>36.467072019586297</v>
      </c>
      <c r="M92" s="15">
        <f t="shared" si="15"/>
        <v>17.470466448721702</v>
      </c>
      <c r="N92" s="15">
        <f t="shared" si="16"/>
        <v>19.960070554696721</v>
      </c>
      <c r="O92"/>
      <c r="P92" s="15">
        <v>7.5280101251482803</v>
      </c>
      <c r="Q92" s="15">
        <v>9.4568171714345208</v>
      </c>
      <c r="R92" s="15">
        <v>9.4688269476610003</v>
      </c>
      <c r="S92" s="15">
        <v>3.37734503400134</v>
      </c>
      <c r="T92" s="15">
        <v>1.6457941616336</v>
      </c>
      <c r="U92" s="15">
        <f t="shared" si="17"/>
        <v>7.5280101251482803</v>
      </c>
      <c r="V92" s="15">
        <f t="shared" si="18"/>
        <v>6.2953586879757477</v>
      </c>
      <c r="W92"/>
      <c r="X92" s="14">
        <v>0.33955858741246597</v>
      </c>
      <c r="Y92" s="14">
        <v>0.34838770868256702</v>
      </c>
      <c r="Z92" s="14">
        <v>0.43028667739417897</v>
      </c>
      <c r="AA92" s="14">
        <v>0.75908057821332497</v>
      </c>
      <c r="AB92" s="14">
        <v>0.725971186972456</v>
      </c>
      <c r="AC92" s="14">
        <f t="shared" si="19"/>
        <v>0.43028667739417897</v>
      </c>
      <c r="AD92" s="14">
        <f t="shared" si="20"/>
        <v>0.5206569477349986</v>
      </c>
      <c r="AE92"/>
      <c r="AF92" s="15">
        <v>1.31518396898718</v>
      </c>
      <c r="AG92" s="15">
        <v>1.5609445241989299</v>
      </c>
      <c r="AH92" s="15">
        <v>1.26377232100276</v>
      </c>
      <c r="AI92" s="15">
        <v>0.63220081304007203</v>
      </c>
      <c r="AJ92" s="15">
        <v>0.41538653760289901</v>
      </c>
      <c r="AK92" s="15">
        <f t="shared" si="21"/>
        <v>1.5609445241989299</v>
      </c>
      <c r="AL92" s="18">
        <f t="shared" si="24"/>
        <v>0.26611230006144748</v>
      </c>
      <c r="AM92" s="15">
        <f t="shared" si="25"/>
        <v>1.0374976329663681</v>
      </c>
      <c r="AN92"/>
      <c r="AO92" s="15">
        <v>0.62336782734837504</v>
      </c>
      <c r="AP92" s="15">
        <v>0.74942363034551795</v>
      </c>
      <c r="AQ92" s="15">
        <v>0.54888131669577001</v>
      </c>
      <c r="AR92" s="15">
        <v>0.25316361390696301</v>
      </c>
      <c r="AS92" s="15">
        <v>0.16351110349182801</v>
      </c>
      <c r="AT92" s="15">
        <f t="shared" si="22"/>
        <v>0.54888131669577001</v>
      </c>
      <c r="AU92" s="15">
        <f t="shared" si="23"/>
        <v>0.46766949835769084</v>
      </c>
      <c r="AV92"/>
      <c r="AW92" s="24">
        <v>1.2965707290022701</v>
      </c>
      <c r="AX92" s="24">
        <v>1.73906203244769</v>
      </c>
      <c r="AY92" s="24">
        <v>1.81388105277256</v>
      </c>
      <c r="AZ92" s="24">
        <v>2.41199987761865</v>
      </c>
      <c r="BA92" s="24">
        <v>2.8251605374462101</v>
      </c>
      <c r="BB92" s="24">
        <f t="shared" si="26"/>
        <v>1.81388105277256</v>
      </c>
      <c r="BC92" s="24">
        <f t="shared" si="27"/>
        <v>2.017334845857476</v>
      </c>
    </row>
    <row r="93" spans="1:55" s="9" customFormat="1" x14ac:dyDescent="0.25">
      <c r="A93" s="1"/>
      <c r="B93" s="12" t="s">
        <v>249</v>
      </c>
      <c r="C93" s="12" t="s">
        <v>251</v>
      </c>
      <c r="D93" s="13" t="s">
        <v>250</v>
      </c>
      <c r="E93" s="13" t="s">
        <v>663</v>
      </c>
      <c r="F93" s="30">
        <v>35058.204403187498</v>
      </c>
      <c r="G93"/>
      <c r="H93" s="15">
        <v>2107.1463931836201</v>
      </c>
      <c r="I93" s="15">
        <v>-17.229252705961699</v>
      </c>
      <c r="J93" s="15">
        <v>-12.2389194325951</v>
      </c>
      <c r="K93" s="15">
        <v>-9.3372218529257207</v>
      </c>
      <c r="L93" s="15"/>
      <c r="M93" s="15">
        <f t="shared" si="15"/>
        <v>-10.78807064276041</v>
      </c>
      <c r="N93" s="15" t="str">
        <f t="shared" si="16"/>
        <v>-x-</v>
      </c>
      <c r="O93"/>
      <c r="P93" s="15">
        <v>16.148024503519999</v>
      </c>
      <c r="Q93" s="15">
        <v>19.3778296452947</v>
      </c>
      <c r="R93" s="15">
        <v>77.046714757801993</v>
      </c>
      <c r="S93" s="15">
        <v>25.910237940406699</v>
      </c>
      <c r="T93" s="15"/>
      <c r="U93" s="15">
        <f t="shared" si="17"/>
        <v>22.644033792850699</v>
      </c>
      <c r="V93" s="15">
        <f t="shared" si="18"/>
        <v>20.478697363073803</v>
      </c>
      <c r="W93"/>
      <c r="X93" s="14">
        <v>0.593660214706906</v>
      </c>
      <c r="Y93" s="14">
        <v>0.54460403072240304</v>
      </c>
      <c r="Z93" s="14">
        <v>0.66621879094629599</v>
      </c>
      <c r="AA93" s="14">
        <v>0.77885634146165095</v>
      </c>
      <c r="AB93" s="14">
        <v>0.82466702317236895</v>
      </c>
      <c r="AC93" s="14">
        <f t="shared" si="19"/>
        <v>0.66621879094629599</v>
      </c>
      <c r="AD93" s="14">
        <f t="shared" si="20"/>
        <v>0.68160128020192501</v>
      </c>
      <c r="AE93"/>
      <c r="AF93" s="15">
        <v>0.29348564872816502</v>
      </c>
      <c r="AG93" s="15">
        <v>0.34112861923586002</v>
      </c>
      <c r="AH93" s="15">
        <v>0.207902504590493</v>
      </c>
      <c r="AI93" s="15">
        <v>0.13625060297317801</v>
      </c>
      <c r="AJ93" s="15">
        <v>0.116454051512278</v>
      </c>
      <c r="AK93" s="15">
        <f t="shared" si="21"/>
        <v>0.34112861923586002</v>
      </c>
      <c r="AL93" s="18">
        <f t="shared" si="24"/>
        <v>0.34137872035814271</v>
      </c>
      <c r="AM93" s="15">
        <f t="shared" si="25"/>
        <v>0.21904428540799481</v>
      </c>
      <c r="AN93"/>
      <c r="AO93" s="15">
        <v>0.2278575706639</v>
      </c>
      <c r="AP93" s="15">
        <v>0.26745032285589299</v>
      </c>
      <c r="AQ93" s="15">
        <v>0.17518716605377399</v>
      </c>
      <c r="AR93" s="15">
        <v>0.121271478102926</v>
      </c>
      <c r="AS93" s="15"/>
      <c r="AT93" s="15">
        <f t="shared" si="22"/>
        <v>0.201522368358837</v>
      </c>
      <c r="AU93" s="15">
        <f t="shared" si="23"/>
        <v>0.19794163441912327</v>
      </c>
      <c r="AV93"/>
      <c r="AW93" s="24">
        <v>1.21139329253128</v>
      </c>
      <c r="AX93" s="24">
        <v>1.2955820966162701</v>
      </c>
      <c r="AY93" s="24">
        <v>0.81907691245396597</v>
      </c>
      <c r="AZ93" s="24">
        <v>0.69934689785350201</v>
      </c>
      <c r="BA93" s="24">
        <v>0.42411411776629399</v>
      </c>
      <c r="BB93" s="24">
        <f t="shared" si="26"/>
        <v>0.81907691245396597</v>
      </c>
      <c r="BC93" s="24">
        <f t="shared" si="27"/>
        <v>0.88990266344426239</v>
      </c>
    </row>
    <row r="94" spans="1:55" s="9" customFormat="1" x14ac:dyDescent="0.25">
      <c r="A94" s="1"/>
      <c r="B94" s="12" t="s">
        <v>252</v>
      </c>
      <c r="C94" s="12" t="s">
        <v>254</v>
      </c>
      <c r="D94" s="13" t="s">
        <v>253</v>
      </c>
      <c r="E94" s="13" t="s">
        <v>665</v>
      </c>
      <c r="F94" s="30">
        <v>29018.493280593699</v>
      </c>
      <c r="G94"/>
      <c r="H94" s="15">
        <v>19.974251984385798</v>
      </c>
      <c r="I94" s="15">
        <v>21.0322036743746</v>
      </c>
      <c r="J94" s="15">
        <v>-8.4168640435673296</v>
      </c>
      <c r="K94" s="15">
        <v>-4.0727960012736704</v>
      </c>
      <c r="L94" s="15">
        <v>-2.1362317668717901</v>
      </c>
      <c r="M94" s="15">
        <f t="shared" si="15"/>
        <v>-2.1362317668717901</v>
      </c>
      <c r="N94" s="15">
        <f t="shared" si="16"/>
        <v>20.503227829380201</v>
      </c>
      <c r="O94"/>
      <c r="P94" s="15">
        <v>4.3849868984980302</v>
      </c>
      <c r="Q94" s="15">
        <v>15.959990829534901</v>
      </c>
      <c r="R94" s="15">
        <v>69.844149523065397</v>
      </c>
      <c r="S94" s="15">
        <v>30.124863058241299</v>
      </c>
      <c r="T94" s="15">
        <v>8176.9119795486304</v>
      </c>
      <c r="U94" s="15">
        <f t="shared" si="17"/>
        <v>30.124863058241299</v>
      </c>
      <c r="V94" s="15">
        <f t="shared" si="18"/>
        <v>16.823280262091412</v>
      </c>
      <c r="W94"/>
      <c r="X94" s="14">
        <v>0.46913625516346702</v>
      </c>
      <c r="Y94" s="14">
        <v>0.25079720548470502</v>
      </c>
      <c r="Z94" s="14">
        <v>0.471345571990823</v>
      </c>
      <c r="AA94" s="14">
        <v>0.81209628598415295</v>
      </c>
      <c r="AB94" s="14">
        <v>0.86704297667951302</v>
      </c>
      <c r="AC94" s="14">
        <f t="shared" si="19"/>
        <v>0.471345571990823</v>
      </c>
      <c r="AD94" s="14">
        <f t="shared" si="20"/>
        <v>0.57408365906053216</v>
      </c>
      <c r="AE94"/>
      <c r="AF94" s="15">
        <v>0.49602058185382703</v>
      </c>
      <c r="AG94" s="15">
        <v>1.4070404126068801</v>
      </c>
      <c r="AH94" s="15">
        <v>0.89765582960262702</v>
      </c>
      <c r="AI94" s="15">
        <v>0.44831027197733397</v>
      </c>
      <c r="AJ94" s="15">
        <v>0.319095786462185</v>
      </c>
      <c r="AK94" s="15">
        <f t="shared" si="21"/>
        <v>1.4070404126068801</v>
      </c>
      <c r="AL94" s="18">
        <f t="shared" si="24"/>
        <v>0.22678508989729973</v>
      </c>
      <c r="AM94" s="15">
        <f t="shared" si="25"/>
        <v>0.71362457650057054</v>
      </c>
      <c r="AN94"/>
      <c r="AO94" s="15">
        <v>0.124568320956428</v>
      </c>
      <c r="AP94" s="15">
        <v>0.34971405379064902</v>
      </c>
      <c r="AQ94" s="15">
        <v>0.24771678541901601</v>
      </c>
      <c r="AR94" s="15">
        <v>0.123923258292052</v>
      </c>
      <c r="AS94" s="15">
        <v>8.4727328993494694E-2</v>
      </c>
      <c r="AT94" s="15">
        <f t="shared" si="22"/>
        <v>0.124568320956428</v>
      </c>
      <c r="AU94" s="15">
        <f t="shared" si="23"/>
        <v>0.18612994949032793</v>
      </c>
      <c r="AV94"/>
      <c r="AW94" s="24">
        <v>0.95987963821062305</v>
      </c>
      <c r="AX94" s="24">
        <v>1.80745225976534</v>
      </c>
      <c r="AY94" s="24">
        <v>1.77116161396407</v>
      </c>
      <c r="AZ94" s="24">
        <v>1.75756366675705</v>
      </c>
      <c r="BA94" s="24">
        <v>2.4192108275783499</v>
      </c>
      <c r="BB94" s="24">
        <f t="shared" si="26"/>
        <v>1.77116161396407</v>
      </c>
      <c r="BC94" s="24">
        <f t="shared" si="27"/>
        <v>1.7430536012550863</v>
      </c>
    </row>
    <row r="95" spans="1:55" s="9" customFormat="1" x14ac:dyDescent="0.25">
      <c r="A95" s="1"/>
      <c r="B95" s="12" t="s">
        <v>255</v>
      </c>
      <c r="C95" s="12" t="s">
        <v>257</v>
      </c>
      <c r="D95" s="13" t="s">
        <v>256</v>
      </c>
      <c r="E95" s="13" t="s">
        <v>658</v>
      </c>
      <c r="F95" s="30">
        <v>533891.08011149999</v>
      </c>
      <c r="G95"/>
      <c r="H95" s="15">
        <v>14.205878694192499</v>
      </c>
      <c r="I95" s="15">
        <v>14.945576059341001</v>
      </c>
      <c r="J95" s="15">
        <v>15.5450782152184</v>
      </c>
      <c r="K95" s="15">
        <v>13.3896220872703</v>
      </c>
      <c r="L95" s="15">
        <v>14.1242905986728</v>
      </c>
      <c r="M95" s="15">
        <f t="shared" si="15"/>
        <v>14.205878694192499</v>
      </c>
      <c r="N95" s="15">
        <f t="shared" si="16"/>
        <v>14.442089130938999</v>
      </c>
      <c r="O95"/>
      <c r="P95" s="15">
        <v>8.4260722333565408</v>
      </c>
      <c r="Q95" s="15">
        <v>8.7679295132402295</v>
      </c>
      <c r="R95" s="15">
        <v>9.0539164921210595</v>
      </c>
      <c r="S95" s="15">
        <v>7.2290308503361302</v>
      </c>
      <c r="T95" s="15">
        <v>6.9793641996584501</v>
      </c>
      <c r="U95" s="15">
        <f t="shared" si="17"/>
        <v>8.4260722333565408</v>
      </c>
      <c r="V95" s="15">
        <f t="shared" si="18"/>
        <v>8.0912626577424813</v>
      </c>
      <c r="W95"/>
      <c r="X95" s="14">
        <v>0.191995488898247</v>
      </c>
      <c r="Y95" s="14">
        <v>0.17028641363838701</v>
      </c>
      <c r="Z95" s="14">
        <v>0.20342435419792301</v>
      </c>
      <c r="AA95" s="14">
        <v>0.27874433501157903</v>
      </c>
      <c r="AB95" s="14">
        <v>0.287999993811827</v>
      </c>
      <c r="AC95" s="14">
        <f t="shared" si="19"/>
        <v>0.20342435419792301</v>
      </c>
      <c r="AD95" s="14">
        <f t="shared" si="20"/>
        <v>0.22649011711159259</v>
      </c>
      <c r="AE95"/>
      <c r="AF95" s="15">
        <v>4.0425178877703702</v>
      </c>
      <c r="AG95" s="15">
        <v>4.4775583236987604</v>
      </c>
      <c r="AH95" s="15">
        <v>4.1957652659839404</v>
      </c>
      <c r="AI95" s="15">
        <v>3.1808012479632501</v>
      </c>
      <c r="AJ95" s="15">
        <v>3.21733357456469</v>
      </c>
      <c r="AK95" s="15">
        <f t="shared" si="21"/>
        <v>4.4775583236987604</v>
      </c>
      <c r="AL95" s="18">
        <f t="shared" si="24"/>
        <v>0.71854643579649879</v>
      </c>
      <c r="AM95" s="15">
        <f t="shared" si="25"/>
        <v>3.8227952599962025</v>
      </c>
      <c r="AN95"/>
      <c r="AO95" s="15">
        <v>1.3532476880609501</v>
      </c>
      <c r="AP95" s="15">
        <v>1.35798039487054</v>
      </c>
      <c r="AQ95" s="15">
        <v>1.2438961860425499</v>
      </c>
      <c r="AR95" s="15">
        <v>1.0715240736062701</v>
      </c>
      <c r="AS95" s="15">
        <v>1.07260436204342</v>
      </c>
      <c r="AT95" s="15">
        <f t="shared" si="22"/>
        <v>1.2438961860425499</v>
      </c>
      <c r="AU95" s="15">
        <f t="shared" si="23"/>
        <v>1.2198505409247462</v>
      </c>
      <c r="AV95"/>
      <c r="AW95" s="24"/>
      <c r="AX95" s="24"/>
      <c r="AY95" s="24"/>
      <c r="AZ95" s="24"/>
      <c r="BA95" s="24"/>
      <c r="BB95" s="24" t="str">
        <f t="shared" si="26"/>
        <v>-x-</v>
      </c>
      <c r="BC95" s="24" t="str">
        <f t="shared" si="27"/>
        <v>-x-</v>
      </c>
    </row>
    <row r="96" spans="1:55" s="9" customFormat="1" x14ac:dyDescent="0.25">
      <c r="A96" s="1"/>
      <c r="B96" s="12" t="s">
        <v>258</v>
      </c>
      <c r="C96" s="12" t="s">
        <v>260</v>
      </c>
      <c r="D96" s="13" t="s">
        <v>259</v>
      </c>
      <c r="E96" s="13" t="s">
        <v>665</v>
      </c>
      <c r="F96" s="30">
        <v>213068.62000900001</v>
      </c>
      <c r="G96"/>
      <c r="H96" s="15"/>
      <c r="I96" s="15">
        <v>19.278037695155898</v>
      </c>
      <c r="J96" s="15">
        <v>24.821294967318</v>
      </c>
      <c r="K96" s="15">
        <v>20.3522899993404</v>
      </c>
      <c r="L96" s="15">
        <v>26.444643743889198</v>
      </c>
      <c r="M96" s="15">
        <f t="shared" si="15"/>
        <v>22.586792483329198</v>
      </c>
      <c r="N96" s="15">
        <f t="shared" si="16"/>
        <v>22.724066601425875</v>
      </c>
      <c r="O96"/>
      <c r="P96" s="15"/>
      <c r="Q96" s="15">
        <v>15.030263585315</v>
      </c>
      <c r="R96" s="15">
        <v>20.315220507880401</v>
      </c>
      <c r="S96" s="15">
        <v>48.670945910562303</v>
      </c>
      <c r="T96" s="15">
        <v>24.771572073368599</v>
      </c>
      <c r="U96" s="15">
        <f t="shared" si="17"/>
        <v>22.5433962906245</v>
      </c>
      <c r="V96" s="15">
        <f t="shared" si="18"/>
        <v>27.197000519281577</v>
      </c>
      <c r="W96"/>
      <c r="X96" s="14"/>
      <c r="Y96" s="14">
        <v>5.0765488566903501E-2</v>
      </c>
      <c r="Z96" s="14">
        <v>7.2923231350068798E-2</v>
      </c>
      <c r="AA96" s="14">
        <v>0.33442135427729203</v>
      </c>
      <c r="AB96" s="14">
        <v>0.18934330831019899</v>
      </c>
      <c r="AC96" s="14">
        <f t="shared" si="19"/>
        <v>0.1311332698301339</v>
      </c>
      <c r="AD96" s="14">
        <f t="shared" si="20"/>
        <v>0.16186334562611582</v>
      </c>
      <c r="AE96"/>
      <c r="AF96" s="15"/>
      <c r="AG96" s="15">
        <v>2.6940785194965402</v>
      </c>
      <c r="AH96" s="15">
        <v>2.9975842410240099</v>
      </c>
      <c r="AI96" s="15">
        <v>1.6180074200274199</v>
      </c>
      <c r="AJ96" s="15">
        <v>1.60845255413733</v>
      </c>
      <c r="AK96" s="15">
        <f t="shared" si="21"/>
        <v>2.9975842410240099</v>
      </c>
      <c r="AL96" s="18">
        <f t="shared" si="24"/>
        <v>0.53658293639409571</v>
      </c>
      <c r="AM96" s="15">
        <f t="shared" si="25"/>
        <v>2.2295306836713249</v>
      </c>
      <c r="AN96"/>
      <c r="AO96" s="15"/>
      <c r="AP96" s="15">
        <v>2.1461399018371599</v>
      </c>
      <c r="AQ96" s="15">
        <v>2.2785375157618502</v>
      </c>
      <c r="AR96" s="15">
        <v>1.1607988473042501</v>
      </c>
      <c r="AS96" s="15">
        <v>1.17822712640736</v>
      </c>
      <c r="AT96" s="15">
        <f t="shared" si="22"/>
        <v>1.6621835141222601</v>
      </c>
      <c r="AU96" s="15">
        <f t="shared" si="23"/>
        <v>1.690925847827655</v>
      </c>
      <c r="AV96"/>
      <c r="AW96" s="24"/>
      <c r="AX96" s="24"/>
      <c r="AY96" s="24"/>
      <c r="AZ96" s="24"/>
      <c r="BA96" s="24"/>
      <c r="BB96" s="24" t="str">
        <f t="shared" si="26"/>
        <v>-x-</v>
      </c>
      <c r="BC96" s="24" t="str">
        <f t="shared" si="27"/>
        <v>-x-</v>
      </c>
    </row>
    <row r="97" spans="1:55" s="9" customFormat="1" x14ac:dyDescent="0.25">
      <c r="A97" s="1"/>
      <c r="B97" s="12" t="s">
        <v>261</v>
      </c>
      <c r="C97" s="12" t="s">
        <v>263</v>
      </c>
      <c r="D97" s="13" t="s">
        <v>262</v>
      </c>
      <c r="E97" s="13" t="s">
        <v>663</v>
      </c>
      <c r="F97" s="30">
        <v>814247.7</v>
      </c>
      <c r="G97"/>
      <c r="H97" s="15">
        <v>13.843419996061099</v>
      </c>
      <c r="I97" s="15">
        <v>22.689678438415299</v>
      </c>
      <c r="J97" s="15">
        <v>19.537471245828801</v>
      </c>
      <c r="K97" s="15">
        <v>15.178094736795201</v>
      </c>
      <c r="L97" s="15">
        <v>12.827930759071</v>
      </c>
      <c r="M97" s="15">
        <f t="shared" si="15"/>
        <v>15.178094736795201</v>
      </c>
      <c r="N97" s="15">
        <f t="shared" si="16"/>
        <v>16.815319035234278</v>
      </c>
      <c r="O97"/>
      <c r="P97" s="15"/>
      <c r="Q97" s="15">
        <v>23.2829004118394</v>
      </c>
      <c r="R97" s="15">
        <v>10.477138455709801</v>
      </c>
      <c r="S97" s="15">
        <v>8.4523644111322902</v>
      </c>
      <c r="T97" s="15">
        <v>7.21260784419428</v>
      </c>
      <c r="U97" s="15">
        <f t="shared" si="17"/>
        <v>9.4647514334210463</v>
      </c>
      <c r="V97" s="15">
        <f t="shared" si="18"/>
        <v>12.356252780718943</v>
      </c>
      <c r="W97"/>
      <c r="X97" s="14">
        <v>0.21465605490113401</v>
      </c>
      <c r="Y97" s="14">
        <v>0.14229349572560801</v>
      </c>
      <c r="Z97" s="14">
        <v>0.17009808772592799</v>
      </c>
      <c r="AA97" s="14">
        <v>0.21358604129287401</v>
      </c>
      <c r="AB97" s="14">
        <v>0.25967859255120901</v>
      </c>
      <c r="AC97" s="14">
        <f t="shared" si="19"/>
        <v>0.21358604129287401</v>
      </c>
      <c r="AD97" s="14">
        <f t="shared" si="20"/>
        <v>0.20006245443935064</v>
      </c>
      <c r="AE97"/>
      <c r="AF97" s="15">
        <v>1.97407230214048</v>
      </c>
      <c r="AG97" s="15">
        <v>2.8480241822799099</v>
      </c>
      <c r="AH97" s="15">
        <v>2.3993727926790598</v>
      </c>
      <c r="AI97" s="15">
        <v>1.8796635907146999</v>
      </c>
      <c r="AJ97" s="15">
        <v>1.51856054166819</v>
      </c>
      <c r="AK97" s="15">
        <f t="shared" si="21"/>
        <v>2.8480241822799099</v>
      </c>
      <c r="AL97" s="18">
        <f t="shared" si="24"/>
        <v>0.53319791001653183</v>
      </c>
      <c r="AM97" s="15">
        <f t="shared" si="25"/>
        <v>2.1239386818964681</v>
      </c>
      <c r="AN97"/>
      <c r="AO97" s="15">
        <v>1.7078256319346099</v>
      </c>
      <c r="AP97" s="15">
        <v>2.5800040215726798</v>
      </c>
      <c r="AQ97" s="15">
        <v>1.9643234833365599</v>
      </c>
      <c r="AR97" s="15">
        <v>1.6168445696875999</v>
      </c>
      <c r="AS97" s="15">
        <v>1.37196968327771</v>
      </c>
      <c r="AT97" s="15">
        <f t="shared" si="22"/>
        <v>1.7078256319346099</v>
      </c>
      <c r="AU97" s="15">
        <f t="shared" si="23"/>
        <v>1.8481934779618321</v>
      </c>
      <c r="AV97"/>
      <c r="AW97" s="24">
        <v>-1.58430710533537E-2</v>
      </c>
      <c r="AX97" s="24">
        <v>0.103784614317533</v>
      </c>
      <c r="AY97" s="24">
        <v>0.13077121910964701</v>
      </c>
      <c r="AZ97" s="24">
        <v>0.234258168068436</v>
      </c>
      <c r="BA97" s="24">
        <v>0.59297978489121295</v>
      </c>
      <c r="BB97" s="24">
        <f t="shared" si="26"/>
        <v>0.13077121910964701</v>
      </c>
      <c r="BC97" s="24">
        <f t="shared" si="27"/>
        <v>0.26544844659670724</v>
      </c>
    </row>
    <row r="98" spans="1:55" s="9" customFormat="1" x14ac:dyDescent="0.25">
      <c r="A98" s="1"/>
      <c r="B98" s="12" t="s">
        <v>264</v>
      </c>
      <c r="C98" s="12" t="s">
        <v>266</v>
      </c>
      <c r="D98" s="13" t="s">
        <v>265</v>
      </c>
      <c r="E98" s="13" t="s">
        <v>658</v>
      </c>
      <c r="F98" s="30">
        <v>9405028.9071520008</v>
      </c>
      <c r="G98"/>
      <c r="H98" s="15">
        <v>13.967078481393401</v>
      </c>
      <c r="I98" s="15">
        <v>18.136322228412599</v>
      </c>
      <c r="J98" s="15">
        <v>8.4214140593539906</v>
      </c>
      <c r="K98" s="15">
        <v>8.6475498727231805</v>
      </c>
      <c r="L98" s="15">
        <v>6.6727780721121199</v>
      </c>
      <c r="M98" s="15">
        <f t="shared" si="15"/>
        <v>8.6475498727231805</v>
      </c>
      <c r="N98" s="15">
        <f t="shared" si="16"/>
        <v>11.169028542799058</v>
      </c>
      <c r="O98"/>
      <c r="P98" s="15">
        <v>5.4901826265268001</v>
      </c>
      <c r="Q98" s="15">
        <v>6.2832281404626</v>
      </c>
      <c r="R98" s="15">
        <v>4.9673411520634501</v>
      </c>
      <c r="S98" s="15">
        <v>5.9008199746967902</v>
      </c>
      <c r="T98" s="15">
        <v>4.5165478551061797</v>
      </c>
      <c r="U98" s="15">
        <f t="shared" si="17"/>
        <v>5.4901826265268001</v>
      </c>
      <c r="V98" s="15">
        <f t="shared" si="18"/>
        <v>5.431623949771164</v>
      </c>
      <c r="W98"/>
      <c r="X98" s="14">
        <v>0.313625658457167</v>
      </c>
      <c r="Y98" s="14">
        <v>0.28253593329864102</v>
      </c>
      <c r="Z98" s="14">
        <v>0.38261149520287302</v>
      </c>
      <c r="AA98" s="14">
        <v>0.27215026031568401</v>
      </c>
      <c r="AB98" s="14">
        <v>0.33264974374498701</v>
      </c>
      <c r="AC98" s="14">
        <f t="shared" si="19"/>
        <v>0.313625658457167</v>
      </c>
      <c r="AD98" s="14">
        <f t="shared" si="20"/>
        <v>0.31671461820387037</v>
      </c>
      <c r="AE98"/>
      <c r="AF98" s="15">
        <v>1.5299090870630601</v>
      </c>
      <c r="AG98" s="15">
        <v>1.9746432364481701</v>
      </c>
      <c r="AH98" s="15">
        <v>1.50465716936014</v>
      </c>
      <c r="AI98" s="15">
        <v>1.71220165744671</v>
      </c>
      <c r="AJ98" s="15">
        <v>1.33342227823232</v>
      </c>
      <c r="AK98" s="15">
        <f t="shared" si="21"/>
        <v>1.9746432364481701</v>
      </c>
      <c r="AL98" s="18">
        <f t="shared" si="24"/>
        <v>0.67527250169543185</v>
      </c>
      <c r="AM98" s="15">
        <f t="shared" si="25"/>
        <v>1.6109666857100802</v>
      </c>
      <c r="AN98"/>
      <c r="AO98" s="15">
        <v>1.12208085968086</v>
      </c>
      <c r="AP98" s="15">
        <v>1.3406987081198201</v>
      </c>
      <c r="AQ98" s="15">
        <v>0.83482259079210097</v>
      </c>
      <c r="AR98" s="15">
        <v>1.0692927665841101</v>
      </c>
      <c r="AS98" s="15">
        <v>0.83039763557917501</v>
      </c>
      <c r="AT98" s="15">
        <f t="shared" si="22"/>
        <v>1.0692927665841101</v>
      </c>
      <c r="AU98" s="15">
        <f t="shared" si="23"/>
        <v>1.0394585121512132</v>
      </c>
      <c r="AV98"/>
      <c r="AW98" s="24">
        <v>1.0987321171378399</v>
      </c>
      <c r="AX98" s="24">
        <v>0.91155033900758997</v>
      </c>
      <c r="AY98" s="24">
        <v>0.94062214118912402</v>
      </c>
      <c r="AZ98" s="24">
        <v>0.83492357757404501</v>
      </c>
      <c r="BA98" s="24">
        <v>1.1548294414406</v>
      </c>
      <c r="BB98" s="24">
        <f t="shared" si="26"/>
        <v>0.94062214118912402</v>
      </c>
      <c r="BC98" s="24">
        <f t="shared" si="27"/>
        <v>0.98813152326983977</v>
      </c>
    </row>
    <row r="99" spans="1:55" s="9" customFormat="1" x14ac:dyDescent="0.25">
      <c r="A99" s="1"/>
      <c r="B99" s="12" t="s">
        <v>267</v>
      </c>
      <c r="C99" s="12" t="s">
        <v>269</v>
      </c>
      <c r="D99" s="13" t="s">
        <v>268</v>
      </c>
      <c r="E99" s="13" t="s">
        <v>658</v>
      </c>
      <c r="F99" s="30">
        <v>4281409.8919200003</v>
      </c>
      <c r="G99"/>
      <c r="H99" s="15">
        <v>9.58632098723319</v>
      </c>
      <c r="I99" s="15">
        <v>10.230745191976901</v>
      </c>
      <c r="J99" s="15">
        <v>11.277062603068799</v>
      </c>
      <c r="K99" s="15">
        <v>16.578829732345199</v>
      </c>
      <c r="L99" s="15">
        <v>22.3054000806296</v>
      </c>
      <c r="M99" s="15">
        <f t="shared" si="15"/>
        <v>11.277062603068799</v>
      </c>
      <c r="N99" s="15">
        <f t="shared" si="16"/>
        <v>13.995671719050737</v>
      </c>
      <c r="O99"/>
      <c r="P99" s="15">
        <v>6.1295345778417003</v>
      </c>
      <c r="Q99" s="15">
        <v>5.6109170174168002</v>
      </c>
      <c r="R99" s="15">
        <v>7.6257539053767696</v>
      </c>
      <c r="S99" s="15">
        <v>8.8527577077038604</v>
      </c>
      <c r="T99" s="15">
        <v>9.7777500531956303</v>
      </c>
      <c r="U99" s="15">
        <f t="shared" si="17"/>
        <v>7.6257539053767696</v>
      </c>
      <c r="V99" s="15">
        <f t="shared" si="18"/>
        <v>7.5993426523069534</v>
      </c>
      <c r="W99"/>
      <c r="X99" s="14">
        <v>0.22419032519945201</v>
      </c>
      <c r="Y99" s="14">
        <v>0.18302856298338199</v>
      </c>
      <c r="Z99" s="14">
        <v>0.31063874039275102</v>
      </c>
      <c r="AA99" s="14">
        <v>0.28616700522892602</v>
      </c>
      <c r="AB99" s="14">
        <v>0.34188071115000601</v>
      </c>
      <c r="AC99" s="14">
        <f t="shared" si="19"/>
        <v>0.28616700522892602</v>
      </c>
      <c r="AD99" s="14">
        <f t="shared" si="20"/>
        <v>0.26918106899090344</v>
      </c>
      <c r="AE99"/>
      <c r="AF99" s="15">
        <v>1.1016329291451299</v>
      </c>
      <c r="AG99" s="15">
        <v>1.19811756475974</v>
      </c>
      <c r="AH99" s="15">
        <v>1.37286333414704</v>
      </c>
      <c r="AI99" s="15">
        <v>1.3993299573139699</v>
      </c>
      <c r="AJ99" s="15">
        <v>1.24263606198292</v>
      </c>
      <c r="AK99" s="15">
        <f t="shared" si="21"/>
        <v>1.3993299573139699</v>
      </c>
      <c r="AL99" s="18">
        <f t="shared" si="24"/>
        <v>0.88802219625753909</v>
      </c>
      <c r="AM99" s="15">
        <f t="shared" si="25"/>
        <v>1.26291596946976</v>
      </c>
      <c r="AN99"/>
      <c r="AO99" s="15">
        <v>1.44079448252705</v>
      </c>
      <c r="AP99" s="15">
        <v>1.43524898084797</v>
      </c>
      <c r="AQ99" s="15">
        <v>1.6922886319643999</v>
      </c>
      <c r="AR99" s="15">
        <v>1.8707324869519699</v>
      </c>
      <c r="AS99" s="15">
        <v>1.6416235265005501</v>
      </c>
      <c r="AT99" s="15">
        <f t="shared" si="22"/>
        <v>1.6416235265005501</v>
      </c>
      <c r="AU99" s="15">
        <f t="shared" si="23"/>
        <v>1.6161376217583878</v>
      </c>
      <c r="AV99"/>
      <c r="AW99" s="24"/>
      <c r="AX99" s="24"/>
      <c r="AY99" s="24"/>
      <c r="AZ99" s="24"/>
      <c r="BA99" s="24"/>
      <c r="BB99" s="24" t="str">
        <f t="shared" si="26"/>
        <v>-x-</v>
      </c>
      <c r="BC99" s="24" t="str">
        <f t="shared" si="27"/>
        <v>-x-</v>
      </c>
    </row>
    <row r="100" spans="1:55" s="9" customFormat="1" x14ac:dyDescent="0.25">
      <c r="A100" s="1"/>
      <c r="B100" s="12" t="s">
        <v>270</v>
      </c>
      <c r="C100" s="12" t="s">
        <v>272</v>
      </c>
      <c r="D100" s="13" t="s">
        <v>271</v>
      </c>
      <c r="E100" s="13" t="s">
        <v>658</v>
      </c>
      <c r="F100" s="30"/>
      <c r="G100"/>
      <c r="H100" s="15">
        <v>9.7573719687497906</v>
      </c>
      <c r="I100" s="15">
        <v>13.6928763102333</v>
      </c>
      <c r="J100" s="15">
        <v>13.333391710897599</v>
      </c>
      <c r="K100" s="15">
        <v>13.289397245054699</v>
      </c>
      <c r="L100" s="15"/>
      <c r="M100" s="15">
        <f t="shared" si="15"/>
        <v>13.311394477976149</v>
      </c>
      <c r="N100" s="15">
        <f t="shared" si="16"/>
        <v>12.518259308733848</v>
      </c>
      <c r="O100"/>
      <c r="P100" s="15">
        <v>7.2582180427925804</v>
      </c>
      <c r="Q100" s="15">
        <v>8.2494884245970805</v>
      </c>
      <c r="R100" s="15">
        <v>8.3022770031821</v>
      </c>
      <c r="S100" s="15">
        <v>8.1855823981604807</v>
      </c>
      <c r="T100" s="15"/>
      <c r="U100" s="15">
        <f t="shared" si="17"/>
        <v>8.2175354113787797</v>
      </c>
      <c r="V100" s="15">
        <f t="shared" si="18"/>
        <v>7.9988914671830598</v>
      </c>
      <c r="W100"/>
      <c r="X100" s="14">
        <v>7.38776814031283E-8</v>
      </c>
      <c r="Y100" s="14">
        <v>9.7328491738268905E-9</v>
      </c>
      <c r="Z100" s="14">
        <v>1.2256761606674801E-9</v>
      </c>
      <c r="AA100" s="14">
        <v>2.3588022351259501E-3</v>
      </c>
      <c r="AB100" s="14"/>
      <c r="AC100" s="14">
        <f t="shared" si="19"/>
        <v>4.1805265288477595E-8</v>
      </c>
      <c r="AD100" s="14">
        <f t="shared" si="20"/>
        <v>5.8972176783317191E-4</v>
      </c>
      <c r="AE100"/>
      <c r="AF100" s="15">
        <v>1.94911405445237</v>
      </c>
      <c r="AG100" s="15">
        <v>2.10187944171048</v>
      </c>
      <c r="AH100" s="15">
        <v>2.1298706937959699</v>
      </c>
      <c r="AI100" s="15">
        <v>1.8659688008992801</v>
      </c>
      <c r="AJ100" s="15"/>
      <c r="AK100" s="15">
        <f t="shared" si="21"/>
        <v>2.1298706937959699</v>
      </c>
      <c r="AL100" s="18">
        <f t="shared" si="24"/>
        <v>0</v>
      </c>
      <c r="AM100" s="15">
        <f t="shared" si="25"/>
        <v>2.0117082477145249</v>
      </c>
      <c r="AN100"/>
      <c r="AO100" s="15">
        <v>1.0537983144313301</v>
      </c>
      <c r="AP100" s="15">
        <v>1.0825084443331401</v>
      </c>
      <c r="AQ100" s="15">
        <v>1.3002595338930401</v>
      </c>
      <c r="AR100" s="15">
        <v>1.1206065756468899</v>
      </c>
      <c r="AS100" s="15"/>
      <c r="AT100" s="15">
        <f t="shared" si="22"/>
        <v>1.101557509990015</v>
      </c>
      <c r="AU100" s="15">
        <f t="shared" si="23"/>
        <v>1.1392932170761001</v>
      </c>
      <c r="AV100"/>
      <c r="AW100" s="24">
        <v>0.125049394282996</v>
      </c>
      <c r="AX100" s="24">
        <v>0.14354544737102501</v>
      </c>
      <c r="AY100" s="24">
        <v>6.0916521831977399E-4</v>
      </c>
      <c r="AZ100" s="24">
        <v>-6.2752631910029805E-2</v>
      </c>
      <c r="BA100" s="24">
        <v>-1.43982529673963E-2</v>
      </c>
      <c r="BB100" s="24">
        <f t="shared" si="26"/>
        <v>6.0916521831977399E-4</v>
      </c>
      <c r="BC100" s="24">
        <f t="shared" si="27"/>
        <v>8.9734668957446931E-2</v>
      </c>
    </row>
    <row r="101" spans="1:55" s="9" customFormat="1" x14ac:dyDescent="0.25">
      <c r="A101" s="1"/>
      <c r="B101" s="12" t="s">
        <v>273</v>
      </c>
      <c r="C101" s="12" t="s">
        <v>275</v>
      </c>
      <c r="D101" s="13" t="s">
        <v>274</v>
      </c>
      <c r="E101" s="13" t="s">
        <v>658</v>
      </c>
      <c r="F101" s="30">
        <v>2509080.7611119999</v>
      </c>
      <c r="G101"/>
      <c r="H101" s="15">
        <v>7.6701656065633896</v>
      </c>
      <c r="I101" s="15">
        <v>10.9147316147137</v>
      </c>
      <c r="J101" s="15">
        <v>11.088033755339</v>
      </c>
      <c r="K101" s="15">
        <v>15.6170855966775</v>
      </c>
      <c r="L101" s="15">
        <v>25.436349739087699</v>
      </c>
      <c r="M101" s="15">
        <f t="shared" si="15"/>
        <v>11.088033755339</v>
      </c>
      <c r="N101" s="15">
        <f t="shared" si="16"/>
        <v>14.145273262476257</v>
      </c>
      <c r="O101"/>
      <c r="P101" s="15">
        <v>6.4453425030005702</v>
      </c>
      <c r="Q101" s="15">
        <v>7.4379250002457402</v>
      </c>
      <c r="R101" s="15">
        <v>7.1520308287654197</v>
      </c>
      <c r="S101" s="15">
        <v>10.2711246824474</v>
      </c>
      <c r="T101" s="15">
        <v>15.2719289536763</v>
      </c>
      <c r="U101" s="15">
        <f t="shared" si="17"/>
        <v>7.4379250002457402</v>
      </c>
      <c r="V101" s="15">
        <f t="shared" si="18"/>
        <v>9.3156703936270855</v>
      </c>
      <c r="W101"/>
      <c r="X101" s="14">
        <v>0.195304495359305</v>
      </c>
      <c r="Y101" s="14">
        <v>0.149176223596442</v>
      </c>
      <c r="Z101" s="14">
        <v>0.21259859371173701</v>
      </c>
      <c r="AA101" s="14">
        <v>0.232006146934291</v>
      </c>
      <c r="AB101" s="14">
        <v>0.29927181586448598</v>
      </c>
      <c r="AC101" s="14">
        <f t="shared" si="19"/>
        <v>0.21259859371173701</v>
      </c>
      <c r="AD101" s="14">
        <f t="shared" si="20"/>
        <v>0.2176714550932522</v>
      </c>
      <c r="AE101"/>
      <c r="AF101" s="15">
        <v>2.1309120155419801</v>
      </c>
      <c r="AG101" s="15">
        <v>2.3284577090998901</v>
      </c>
      <c r="AH101" s="15">
        <v>1.73889532264548</v>
      </c>
      <c r="AI101" s="15">
        <v>1.56143528347093</v>
      </c>
      <c r="AJ101" s="15">
        <v>1.3124967298099399</v>
      </c>
      <c r="AK101" s="15">
        <f t="shared" si="21"/>
        <v>2.3284577090998901</v>
      </c>
      <c r="AL101" s="18">
        <f t="shared" si="24"/>
        <v>0.56367643040307169</v>
      </c>
      <c r="AM101" s="15">
        <f t="shared" si="25"/>
        <v>1.814439412113644</v>
      </c>
      <c r="AN101"/>
      <c r="AO101" s="15">
        <v>2.2101769618893701</v>
      </c>
      <c r="AP101" s="15">
        <v>2.8562972305044201</v>
      </c>
      <c r="AQ101" s="15">
        <v>2.3127936675045899</v>
      </c>
      <c r="AR101" s="15">
        <v>2.0522508009562399</v>
      </c>
      <c r="AS101" s="15">
        <v>1.70827330089378</v>
      </c>
      <c r="AT101" s="15">
        <f t="shared" si="22"/>
        <v>2.2101769618893701</v>
      </c>
      <c r="AU101" s="15">
        <f t="shared" si="23"/>
        <v>2.22795839234968</v>
      </c>
      <c r="AV101"/>
      <c r="AW101" s="24">
        <v>1.0429664568928301</v>
      </c>
      <c r="AX101" s="24">
        <v>0.81688802648932302</v>
      </c>
      <c r="AY101" s="24">
        <v>0.85361603625915405</v>
      </c>
      <c r="AZ101" s="24">
        <v>1.02444870164436</v>
      </c>
      <c r="BA101" s="24">
        <v>0.81411969487635405</v>
      </c>
      <c r="BB101" s="24">
        <f t="shared" si="26"/>
        <v>0.85361603625915405</v>
      </c>
      <c r="BC101" s="24">
        <f t="shared" si="27"/>
        <v>0.91040778323240412</v>
      </c>
    </row>
    <row r="102" spans="1:55" s="9" customFormat="1" x14ac:dyDescent="0.25">
      <c r="A102" s="1"/>
      <c r="B102" s="12" t="s">
        <v>276</v>
      </c>
      <c r="C102" s="12" t="s">
        <v>278</v>
      </c>
      <c r="D102" s="13" t="s">
        <v>277</v>
      </c>
      <c r="E102" s="13" t="s">
        <v>658</v>
      </c>
      <c r="F102" s="30"/>
      <c r="G102"/>
      <c r="H102" s="15"/>
      <c r="I102" s="15"/>
      <c r="J102" s="15">
        <v>4.1103033835533997</v>
      </c>
      <c r="K102" s="15"/>
      <c r="L102" s="15"/>
      <c r="M102" s="15">
        <f t="shared" si="15"/>
        <v>4.1103033835533997</v>
      </c>
      <c r="N102" s="15">
        <f t="shared" si="16"/>
        <v>4.1103033835533997</v>
      </c>
      <c r="O102"/>
      <c r="P102" s="15"/>
      <c r="Q102" s="15"/>
      <c r="R102" s="15">
        <v>2.3221595220056801</v>
      </c>
      <c r="S102" s="15"/>
      <c r="T102" s="15"/>
      <c r="U102" s="15">
        <f t="shared" si="17"/>
        <v>2.3221595220056801</v>
      </c>
      <c r="V102" s="15">
        <f t="shared" si="18"/>
        <v>2.3221595220056801</v>
      </c>
      <c r="W102"/>
      <c r="X102" s="14"/>
      <c r="Y102" s="14"/>
      <c r="Z102" s="14">
        <v>0</v>
      </c>
      <c r="AA102" s="14"/>
      <c r="AB102" s="14"/>
      <c r="AC102" s="14">
        <f t="shared" si="19"/>
        <v>0</v>
      </c>
      <c r="AD102" s="14">
        <f t="shared" si="20"/>
        <v>0</v>
      </c>
      <c r="AE102"/>
      <c r="AF102" s="15"/>
      <c r="AG102" s="15"/>
      <c r="AH102" s="15">
        <v>0.62384530921644898</v>
      </c>
      <c r="AI102" s="15"/>
      <c r="AJ102" s="15"/>
      <c r="AK102" s="15">
        <f t="shared" si="21"/>
        <v>0.62384530921644898</v>
      </c>
      <c r="AL102" s="18">
        <f t="shared" si="24"/>
        <v>0</v>
      </c>
      <c r="AM102" s="15">
        <f t="shared" si="25"/>
        <v>0.62384530921644898</v>
      </c>
      <c r="AN102"/>
      <c r="AO102" s="15"/>
      <c r="AP102" s="15"/>
      <c r="AQ102" s="15">
        <v>0.475869215591047</v>
      </c>
      <c r="AR102" s="15"/>
      <c r="AS102" s="15"/>
      <c r="AT102" s="15">
        <f t="shared" si="22"/>
        <v>0.475869215591047</v>
      </c>
      <c r="AU102" s="15">
        <f t="shared" si="23"/>
        <v>0.475869215591047</v>
      </c>
      <c r="AV102"/>
      <c r="AW102" s="24"/>
      <c r="AX102" s="24"/>
      <c r="AY102" s="24"/>
      <c r="AZ102" s="24"/>
      <c r="BA102" s="24"/>
      <c r="BB102" s="24" t="str">
        <f t="shared" si="26"/>
        <v>-x-</v>
      </c>
      <c r="BC102" s="24" t="str">
        <f t="shared" si="27"/>
        <v>-x-</v>
      </c>
    </row>
    <row r="103" spans="1:55" s="9" customFormat="1" x14ac:dyDescent="0.25">
      <c r="A103" s="1"/>
      <c r="B103" s="12" t="s">
        <v>279</v>
      </c>
      <c r="C103" s="12" t="s">
        <v>281</v>
      </c>
      <c r="D103" s="13" t="s">
        <v>280</v>
      </c>
      <c r="E103" s="13" t="s">
        <v>658</v>
      </c>
      <c r="F103" s="30">
        <v>30195.995279999999</v>
      </c>
      <c r="G103"/>
      <c r="H103" s="15">
        <v>9.76236131497717</v>
      </c>
      <c r="I103" s="15">
        <v>7.9902033159232797</v>
      </c>
      <c r="J103" s="15">
        <v>14.5942368755932</v>
      </c>
      <c r="K103" s="15">
        <v>12.2259639064578</v>
      </c>
      <c r="L103" s="15">
        <v>19.959157671575699</v>
      </c>
      <c r="M103" s="15">
        <f t="shared" si="15"/>
        <v>12.2259639064578</v>
      </c>
      <c r="N103" s="15">
        <f t="shared" si="16"/>
        <v>12.906384616905431</v>
      </c>
      <c r="O103"/>
      <c r="P103" s="15">
        <v>6.8079022587407998</v>
      </c>
      <c r="Q103" s="15">
        <v>6.6331334930946504</v>
      </c>
      <c r="R103" s="15">
        <v>7.3632805680026596</v>
      </c>
      <c r="S103" s="15">
        <v>6.4383469791573598</v>
      </c>
      <c r="T103" s="15">
        <v>7.1790615592253699</v>
      </c>
      <c r="U103" s="15">
        <f t="shared" si="17"/>
        <v>6.8079022587407998</v>
      </c>
      <c r="V103" s="15">
        <f t="shared" si="18"/>
        <v>6.8843449716441665</v>
      </c>
      <c r="W103"/>
      <c r="X103" s="14">
        <v>0.46473438065440897</v>
      </c>
      <c r="Y103" s="14">
        <v>0.473895363049815</v>
      </c>
      <c r="Z103" s="14">
        <v>0.45439875240146599</v>
      </c>
      <c r="AA103" s="14">
        <v>0.44088321924326002</v>
      </c>
      <c r="AB103" s="14">
        <v>0.50543348391074705</v>
      </c>
      <c r="AC103" s="14">
        <f t="shared" si="19"/>
        <v>0.46473438065440897</v>
      </c>
      <c r="AD103" s="14">
        <f t="shared" si="20"/>
        <v>0.46786903985193939</v>
      </c>
      <c r="AE103"/>
      <c r="AF103" s="15">
        <v>0.73243993592041101</v>
      </c>
      <c r="AG103" s="15">
        <v>0.73473845419721295</v>
      </c>
      <c r="AH103" s="15">
        <v>0.62306599926068895</v>
      </c>
      <c r="AI103" s="15">
        <v>0.52568278814760605</v>
      </c>
      <c r="AJ103" s="15">
        <v>0.45084676937813101</v>
      </c>
      <c r="AK103" s="15">
        <f t="shared" si="21"/>
        <v>0.73473845419721295</v>
      </c>
      <c r="AL103" s="18">
        <f t="shared" si="24"/>
        <v>0.61361531685548354</v>
      </c>
      <c r="AM103" s="15">
        <f t="shared" si="25"/>
        <v>0.61335478938081001</v>
      </c>
      <c r="AN103"/>
      <c r="AO103" s="15">
        <v>1.4426114882135199</v>
      </c>
      <c r="AP103" s="15">
        <v>2.0592085404750802</v>
      </c>
      <c r="AQ103" s="15">
        <v>2.3433863967766202</v>
      </c>
      <c r="AR103" s="15">
        <v>1.6514066033869299</v>
      </c>
      <c r="AS103" s="15">
        <v>1.90509857113102</v>
      </c>
      <c r="AT103" s="15">
        <f t="shared" si="22"/>
        <v>1.90509857113102</v>
      </c>
      <c r="AU103" s="15">
        <f t="shared" si="23"/>
        <v>1.8803423199966343</v>
      </c>
      <c r="AV103"/>
      <c r="AW103" s="24"/>
      <c r="AX103" s="24"/>
      <c r="AY103" s="24"/>
      <c r="AZ103" s="24"/>
      <c r="BA103" s="24"/>
      <c r="BB103" s="24" t="str">
        <f t="shared" si="26"/>
        <v>-x-</v>
      </c>
      <c r="BC103" s="24" t="str">
        <f t="shared" si="27"/>
        <v>-x-</v>
      </c>
    </row>
    <row r="104" spans="1:55" s="9" customFormat="1" x14ac:dyDescent="0.25">
      <c r="A104" s="1"/>
      <c r="B104" s="12" t="s">
        <v>282</v>
      </c>
      <c r="C104" s="12" t="s">
        <v>284</v>
      </c>
      <c r="D104" s="13" t="s">
        <v>283</v>
      </c>
      <c r="E104" s="13" t="s">
        <v>658</v>
      </c>
      <c r="F104" s="30">
        <v>1148107.6558399999</v>
      </c>
      <c r="G104"/>
      <c r="H104" s="15">
        <v>6.5659384829632499</v>
      </c>
      <c r="I104" s="15">
        <v>22.442043471179201</v>
      </c>
      <c r="J104" s="15">
        <v>18.722319992259099</v>
      </c>
      <c r="K104" s="15">
        <v>14.6149388421327</v>
      </c>
      <c r="L104" s="15">
        <v>15.299861242106999</v>
      </c>
      <c r="M104" s="15">
        <f t="shared" si="15"/>
        <v>15.299861242106999</v>
      </c>
      <c r="N104" s="15">
        <f t="shared" si="16"/>
        <v>15.52902040612825</v>
      </c>
      <c r="O104"/>
      <c r="P104" s="15">
        <v>5.0047796465660204</v>
      </c>
      <c r="Q104" s="15">
        <v>11.044513720378699</v>
      </c>
      <c r="R104" s="15">
        <v>9.6678689551626995</v>
      </c>
      <c r="S104" s="15">
        <v>6.6551398744341004</v>
      </c>
      <c r="T104" s="15">
        <v>6.2699835493403997</v>
      </c>
      <c r="U104" s="15">
        <f t="shared" si="17"/>
        <v>6.6551398744341004</v>
      </c>
      <c r="V104" s="15">
        <f t="shared" si="18"/>
        <v>7.7284571491763838</v>
      </c>
      <c r="W104"/>
      <c r="X104" s="14">
        <v>0.30918675676773999</v>
      </c>
      <c r="Y104" s="14">
        <v>0.272699459984724</v>
      </c>
      <c r="Z104" s="14">
        <v>0.30541663689305998</v>
      </c>
      <c r="AA104" s="14">
        <v>0.347923044210183</v>
      </c>
      <c r="AB104" s="14">
        <v>0.39481479585752799</v>
      </c>
      <c r="AC104" s="14">
        <f t="shared" si="19"/>
        <v>0.30918675676773999</v>
      </c>
      <c r="AD104" s="14">
        <f t="shared" si="20"/>
        <v>0.326008138742647</v>
      </c>
      <c r="AE104"/>
      <c r="AF104" s="15">
        <v>0.87031279365055503</v>
      </c>
      <c r="AG104" s="15">
        <v>1.1366092617900001</v>
      </c>
      <c r="AH104" s="15">
        <v>0.92790002031415497</v>
      </c>
      <c r="AI104" s="15">
        <v>0.78653421428589398</v>
      </c>
      <c r="AJ104" s="15">
        <v>0.64543517081801804</v>
      </c>
      <c r="AK104" s="15">
        <f t="shared" si="21"/>
        <v>1.1366092617900001</v>
      </c>
      <c r="AL104" s="18">
        <f t="shared" si="24"/>
        <v>0.56786020712302498</v>
      </c>
      <c r="AM104" s="15">
        <f t="shared" si="25"/>
        <v>0.87335829217172445</v>
      </c>
      <c r="AN104"/>
      <c r="AO104" s="15">
        <v>1.7295038303127499</v>
      </c>
      <c r="AP104" s="15">
        <v>2.1474537442700199</v>
      </c>
      <c r="AQ104" s="15">
        <v>1.50598216370599</v>
      </c>
      <c r="AR104" s="15">
        <v>1.1136078640101901</v>
      </c>
      <c r="AS104" s="15">
        <v>1.0133442502683501</v>
      </c>
      <c r="AT104" s="15">
        <f t="shared" si="22"/>
        <v>1.50598216370599</v>
      </c>
      <c r="AU104" s="15">
        <f t="shared" si="23"/>
        <v>1.5019783705134599</v>
      </c>
      <c r="AV104"/>
      <c r="AW104" s="24">
        <v>0.923779417554215</v>
      </c>
      <c r="AX104" s="24">
        <v>1.03539967793768</v>
      </c>
      <c r="AY104" s="24">
        <v>0.89689001334954799</v>
      </c>
      <c r="AZ104" s="24">
        <v>1.15241900420915</v>
      </c>
      <c r="BA104" s="24">
        <v>0.99930166857666303</v>
      </c>
      <c r="BB104" s="24">
        <f t="shared" si="26"/>
        <v>0.99930166857666303</v>
      </c>
      <c r="BC104" s="24">
        <f t="shared" si="27"/>
        <v>1.0015579563254513</v>
      </c>
    </row>
    <row r="105" spans="1:55" s="9" customFormat="1" x14ac:dyDescent="0.25">
      <c r="A105" s="1"/>
      <c r="B105" s="12" t="s">
        <v>285</v>
      </c>
      <c r="C105" s="12" t="s">
        <v>287</v>
      </c>
      <c r="D105" s="13" t="s">
        <v>286</v>
      </c>
      <c r="E105" s="13" t="s">
        <v>661</v>
      </c>
      <c r="F105" s="30">
        <v>27944.4014914375</v>
      </c>
      <c r="G105"/>
      <c r="H105" s="15">
        <v>-2.87283873552951</v>
      </c>
      <c r="I105" s="15">
        <v>-174.485183083219</v>
      </c>
      <c r="J105" s="15">
        <v>-9.3365372758416907</v>
      </c>
      <c r="K105" s="15">
        <v>-3.7109465356879801</v>
      </c>
      <c r="L105" s="15">
        <v>-0.59961735013803297</v>
      </c>
      <c r="M105" s="15">
        <f t="shared" si="15"/>
        <v>-3.7109465356879801</v>
      </c>
      <c r="N105" s="15" t="str">
        <f t="shared" si="16"/>
        <v>-x-</v>
      </c>
      <c r="O105"/>
      <c r="P105" s="15">
        <v>54.0152825647383</v>
      </c>
      <c r="Q105" s="15">
        <v>8.6065322527283605</v>
      </c>
      <c r="R105" s="15">
        <v>10.988026089748001</v>
      </c>
      <c r="S105" s="15">
        <v>10.28168835408</v>
      </c>
      <c r="T105" s="15">
        <v>11.5785734084639</v>
      </c>
      <c r="U105" s="15">
        <f t="shared" si="17"/>
        <v>10.988026089748001</v>
      </c>
      <c r="V105" s="15">
        <f t="shared" si="18"/>
        <v>10.363705026255065</v>
      </c>
      <c r="W105"/>
      <c r="X105" s="14">
        <v>0.66224997389363105</v>
      </c>
      <c r="Y105" s="14">
        <v>0.731741815975402</v>
      </c>
      <c r="Z105" s="14">
        <v>0.55913282736321002</v>
      </c>
      <c r="AA105" s="14">
        <v>0.76833614942734096</v>
      </c>
      <c r="AB105" s="14">
        <v>0.92872634576051505</v>
      </c>
      <c r="AC105" s="14">
        <f t="shared" si="19"/>
        <v>0.731741815975402</v>
      </c>
      <c r="AD105" s="14">
        <f t="shared" si="20"/>
        <v>0.73003742248401982</v>
      </c>
      <c r="AE105"/>
      <c r="AF105" s="15">
        <v>1.5129089046531601</v>
      </c>
      <c r="AG105" s="15">
        <v>1.9584402846012401</v>
      </c>
      <c r="AH105" s="15">
        <v>1.6302418078648799</v>
      </c>
      <c r="AI105" s="15">
        <v>0.71579195394315298</v>
      </c>
      <c r="AJ105" s="15">
        <v>0.19202936541614701</v>
      </c>
      <c r="AK105" s="15">
        <f t="shared" si="21"/>
        <v>1.9584402846012401</v>
      </c>
      <c r="AL105" s="18">
        <f t="shared" si="24"/>
        <v>9.8052193332637816E-2</v>
      </c>
      <c r="AM105" s="15">
        <f t="shared" si="25"/>
        <v>1.2018824632957161</v>
      </c>
      <c r="AN105"/>
      <c r="AO105" s="15">
        <v>0.42131302057805398</v>
      </c>
      <c r="AP105" s="15">
        <v>0.47754205989531301</v>
      </c>
      <c r="AQ105" s="15">
        <v>0.84945761468406999</v>
      </c>
      <c r="AR105" s="15">
        <v>0.38934142403786598</v>
      </c>
      <c r="AS105" s="15">
        <v>0.10481503774804</v>
      </c>
      <c r="AT105" s="15">
        <f t="shared" si="22"/>
        <v>0.42131302057805398</v>
      </c>
      <c r="AU105" s="15">
        <f t="shared" si="23"/>
        <v>0.44849383138866861</v>
      </c>
      <c r="AV105"/>
      <c r="AW105" s="24">
        <v>1.2212793491307801</v>
      </c>
      <c r="AX105" s="24">
        <v>1.0290220874885601</v>
      </c>
      <c r="AY105" s="24">
        <v>0.830514497522017</v>
      </c>
      <c r="AZ105" s="24">
        <v>0.97687559950918501</v>
      </c>
      <c r="BA105" s="24">
        <v>2.1058826837288498</v>
      </c>
      <c r="BB105" s="24">
        <f t="shared" si="26"/>
        <v>1.0290220874885601</v>
      </c>
      <c r="BC105" s="24">
        <f t="shared" si="27"/>
        <v>1.2327148434758783</v>
      </c>
    </row>
    <row r="106" spans="1:55" s="9" customFormat="1" x14ac:dyDescent="0.25">
      <c r="A106" s="1"/>
      <c r="B106" s="12" t="s">
        <v>288</v>
      </c>
      <c r="C106" s="12" t="s">
        <v>290</v>
      </c>
      <c r="D106" s="13" t="s">
        <v>289</v>
      </c>
      <c r="E106" s="13" t="s">
        <v>663</v>
      </c>
      <c r="F106" s="30">
        <v>13438.8228436562</v>
      </c>
      <c r="G106"/>
      <c r="H106" s="15">
        <v>-2261.4784142375001</v>
      </c>
      <c r="I106" s="15">
        <v>8.7592064077616705</v>
      </c>
      <c r="J106" s="15">
        <v>12.7952383735974</v>
      </c>
      <c r="K106" s="15">
        <v>-4.7739108598616404</v>
      </c>
      <c r="L106" s="15">
        <v>-2.5545095973866401</v>
      </c>
      <c r="M106" s="15">
        <f t="shared" si="15"/>
        <v>-2.5545095973866401</v>
      </c>
      <c r="N106" s="15">
        <f t="shared" si="16"/>
        <v>10.777222390679535</v>
      </c>
      <c r="O106"/>
      <c r="P106" s="15">
        <v>7.32388987980812</v>
      </c>
      <c r="Q106" s="15">
        <v>0.91342105403054996</v>
      </c>
      <c r="R106" s="15">
        <v>7.2810962709118003</v>
      </c>
      <c r="S106" s="15">
        <v>-22.860568605828998</v>
      </c>
      <c r="T106" s="15">
        <v>-16.835989939048901</v>
      </c>
      <c r="U106" s="15">
        <f t="shared" si="17"/>
        <v>0.91342105403054996</v>
      </c>
      <c r="V106" s="15">
        <f t="shared" si="18"/>
        <v>5.1728024015834899</v>
      </c>
      <c r="W106"/>
      <c r="X106" s="14">
        <v>0.56286792747676395</v>
      </c>
      <c r="Y106" s="14">
        <v>0.32133212902117497</v>
      </c>
      <c r="Z106" s="14">
        <v>0.33843728554726099</v>
      </c>
      <c r="AA106" s="14">
        <v>0.40105716939317099</v>
      </c>
      <c r="AB106" s="14">
        <v>0.39511895940930097</v>
      </c>
      <c r="AC106" s="14">
        <f t="shared" si="19"/>
        <v>0.39511895940930097</v>
      </c>
      <c r="AD106" s="14">
        <f t="shared" si="20"/>
        <v>0.40376269416953436</v>
      </c>
      <c r="AE106"/>
      <c r="AF106" s="15">
        <v>0.43352083530908198</v>
      </c>
      <c r="AG106" s="15">
        <v>0.75004274839466201</v>
      </c>
      <c r="AH106" s="15">
        <v>0.64180532248519695</v>
      </c>
      <c r="AI106" s="15">
        <v>0.50254706546002104</v>
      </c>
      <c r="AJ106" s="15">
        <v>0.42879814402385802</v>
      </c>
      <c r="AK106" s="15">
        <f t="shared" si="21"/>
        <v>0.75004274839466201</v>
      </c>
      <c r="AL106" s="18">
        <f t="shared" si="24"/>
        <v>0.5716982731206014</v>
      </c>
      <c r="AM106" s="15">
        <f t="shared" si="25"/>
        <v>0.55134282313456406</v>
      </c>
      <c r="AN106"/>
      <c r="AO106" s="15">
        <v>0.29881697492146497</v>
      </c>
      <c r="AP106" s="15">
        <v>0.52310862507965805</v>
      </c>
      <c r="AQ106" s="15">
        <v>0.46240483064821097</v>
      </c>
      <c r="AR106" s="15">
        <v>0.39149100878694298</v>
      </c>
      <c r="AS106" s="15">
        <v>0.31778490111582902</v>
      </c>
      <c r="AT106" s="15">
        <f t="shared" si="22"/>
        <v>0.39149100878694298</v>
      </c>
      <c r="AU106" s="15">
        <f t="shared" si="23"/>
        <v>0.39872126811042119</v>
      </c>
      <c r="AV106"/>
      <c r="AW106" s="24"/>
      <c r="AX106" s="24">
        <v>0.185628516102952</v>
      </c>
      <c r="AY106" s="24">
        <v>7.7991242558368895E-2</v>
      </c>
      <c r="AZ106" s="24">
        <v>0.41933478453620399</v>
      </c>
      <c r="BA106" s="24">
        <v>0.33641223355607502</v>
      </c>
      <c r="BB106" s="24">
        <f t="shared" si="26"/>
        <v>0.26102037482951351</v>
      </c>
      <c r="BC106" s="24">
        <f t="shared" si="27"/>
        <v>0.25484169418839997</v>
      </c>
    </row>
    <row r="107" spans="1:55" s="9" customFormat="1" x14ac:dyDescent="0.25">
      <c r="A107" s="1"/>
      <c r="B107" s="12" t="s">
        <v>291</v>
      </c>
      <c r="C107" s="12" t="s">
        <v>293</v>
      </c>
      <c r="D107" s="13" t="s">
        <v>292</v>
      </c>
      <c r="E107" s="13" t="s">
        <v>658</v>
      </c>
      <c r="F107" s="30">
        <v>317349.59134799999</v>
      </c>
      <c r="G107"/>
      <c r="H107" s="15"/>
      <c r="I107" s="15"/>
      <c r="J107" s="15"/>
      <c r="K107" s="15"/>
      <c r="L107" s="15"/>
      <c r="M107" s="15" t="str">
        <f t="shared" si="15"/>
        <v>-x-</v>
      </c>
      <c r="N107" s="15" t="str">
        <f t="shared" si="16"/>
        <v>-x-</v>
      </c>
      <c r="O107"/>
      <c r="P107" s="15">
        <v>10.403844545086001</v>
      </c>
      <c r="Q107" s="15">
        <v>9.8548836007103109</v>
      </c>
      <c r="R107" s="15"/>
      <c r="S107" s="15">
        <v>9.3911340608465306</v>
      </c>
      <c r="T107" s="15">
        <v>9.1888854809221794</v>
      </c>
      <c r="U107" s="15">
        <f t="shared" si="17"/>
        <v>9.6230088307784207</v>
      </c>
      <c r="V107" s="15">
        <f t="shared" si="18"/>
        <v>9.7096869218912563</v>
      </c>
      <c r="W107"/>
      <c r="X107" s="14">
        <v>0.48429622641764603</v>
      </c>
      <c r="Y107" s="14">
        <v>0.48887164653860998</v>
      </c>
      <c r="Z107" s="14"/>
      <c r="AA107" s="14">
        <v>0.55651703129464303</v>
      </c>
      <c r="AB107" s="14">
        <v>0.55852970223058995</v>
      </c>
      <c r="AC107" s="14">
        <f t="shared" si="19"/>
        <v>0.52269433891662653</v>
      </c>
      <c r="AD107" s="14">
        <f t="shared" si="20"/>
        <v>0.52205365162037221</v>
      </c>
      <c r="AE107"/>
      <c r="AF107" s="15"/>
      <c r="AG107" s="15"/>
      <c r="AH107" s="15"/>
      <c r="AI107" s="15"/>
      <c r="AJ107" s="15"/>
      <c r="AK107" s="15" t="str">
        <f t="shared" si="21"/>
        <v>-x-</v>
      </c>
      <c r="AL107" s="18" t="str">
        <f t="shared" si="24"/>
        <v>-x-</v>
      </c>
      <c r="AM107" s="15" t="str">
        <f t="shared" si="25"/>
        <v>-x-</v>
      </c>
      <c r="AN107"/>
      <c r="AO107" s="15"/>
      <c r="AP107" s="15"/>
      <c r="AQ107" s="15"/>
      <c r="AR107" s="15"/>
      <c r="AS107" s="15"/>
      <c r="AT107" s="15" t="str">
        <f t="shared" si="22"/>
        <v>-x-</v>
      </c>
      <c r="AU107" s="15" t="str">
        <f t="shared" si="23"/>
        <v>-x-</v>
      </c>
      <c r="AV107"/>
      <c r="AW107" s="24"/>
      <c r="AX107" s="24"/>
      <c r="AY107" s="24"/>
      <c r="AZ107" s="24"/>
      <c r="BA107" s="24"/>
      <c r="BB107" s="24" t="str">
        <f t="shared" si="26"/>
        <v>-x-</v>
      </c>
      <c r="BC107" s="24" t="str">
        <f t="shared" si="27"/>
        <v>-x-</v>
      </c>
    </row>
    <row r="108" spans="1:55" s="9" customFormat="1" x14ac:dyDescent="0.25">
      <c r="A108" s="1"/>
      <c r="B108" s="12" t="s">
        <v>294</v>
      </c>
      <c r="C108" s="12" t="s">
        <v>295</v>
      </c>
      <c r="D108" s="13" t="s">
        <v>292</v>
      </c>
      <c r="E108" s="13" t="s">
        <v>658</v>
      </c>
      <c r="F108" s="30">
        <v>317349.59134799999</v>
      </c>
      <c r="G108"/>
      <c r="H108" s="15"/>
      <c r="I108" s="15"/>
      <c r="J108" s="15"/>
      <c r="K108" s="15"/>
      <c r="L108" s="15"/>
      <c r="M108" s="15" t="str">
        <f t="shared" si="15"/>
        <v>-x-</v>
      </c>
      <c r="N108" s="15" t="str">
        <f t="shared" si="16"/>
        <v>-x-</v>
      </c>
      <c r="O108"/>
      <c r="P108" s="15">
        <v>10.403844545086001</v>
      </c>
      <c r="Q108" s="15">
        <v>9.8548836007103109</v>
      </c>
      <c r="R108" s="15"/>
      <c r="S108" s="15">
        <v>9.3911340608465306</v>
      </c>
      <c r="T108" s="15">
        <v>9.1888854809221794</v>
      </c>
      <c r="U108" s="15">
        <f t="shared" si="17"/>
        <v>9.6230088307784207</v>
      </c>
      <c r="V108" s="15">
        <f t="shared" si="18"/>
        <v>9.7096869218912563</v>
      </c>
      <c r="W108"/>
      <c r="X108" s="14">
        <v>0.48429622641764603</v>
      </c>
      <c r="Y108" s="14">
        <v>0.48887164653860998</v>
      </c>
      <c r="Z108" s="14"/>
      <c r="AA108" s="14">
        <v>0.55651703129464303</v>
      </c>
      <c r="AB108" s="14">
        <v>0.55852970223058995</v>
      </c>
      <c r="AC108" s="14">
        <f t="shared" si="19"/>
        <v>0.52269433891662653</v>
      </c>
      <c r="AD108" s="14">
        <f t="shared" si="20"/>
        <v>0.52205365162037221</v>
      </c>
      <c r="AE108"/>
      <c r="AF108" s="15"/>
      <c r="AG108" s="15"/>
      <c r="AH108" s="15"/>
      <c r="AI108" s="15"/>
      <c r="AJ108" s="15"/>
      <c r="AK108" s="15" t="str">
        <f t="shared" si="21"/>
        <v>-x-</v>
      </c>
      <c r="AL108" s="18" t="str">
        <f t="shared" si="24"/>
        <v>-x-</v>
      </c>
      <c r="AM108" s="15" t="str">
        <f t="shared" si="25"/>
        <v>-x-</v>
      </c>
      <c r="AN108"/>
      <c r="AO108" s="15"/>
      <c r="AP108" s="15"/>
      <c r="AQ108" s="15"/>
      <c r="AR108" s="15"/>
      <c r="AS108" s="15"/>
      <c r="AT108" s="15" t="str">
        <f t="shared" si="22"/>
        <v>-x-</v>
      </c>
      <c r="AU108" s="15" t="str">
        <f t="shared" si="23"/>
        <v>-x-</v>
      </c>
      <c r="AV108"/>
      <c r="AW108" s="24"/>
      <c r="AX108" s="24"/>
      <c r="AY108" s="24"/>
      <c r="AZ108" s="24"/>
      <c r="BA108" s="24"/>
      <c r="BB108" s="24" t="str">
        <f t="shared" si="26"/>
        <v>-x-</v>
      </c>
      <c r="BC108" s="24" t="str">
        <f t="shared" si="27"/>
        <v>-x-</v>
      </c>
    </row>
    <row r="109" spans="1:55" s="9" customFormat="1" x14ac:dyDescent="0.25">
      <c r="A109" s="1"/>
      <c r="B109" s="12" t="s">
        <v>296</v>
      </c>
      <c r="C109" s="12" t="s">
        <v>297</v>
      </c>
      <c r="D109" s="13" t="s">
        <v>292</v>
      </c>
      <c r="E109" s="13" t="s">
        <v>658</v>
      </c>
      <c r="F109" s="30">
        <v>317349.59134799999</v>
      </c>
      <c r="G109"/>
      <c r="H109" s="15">
        <v>15.081459534922001</v>
      </c>
      <c r="I109" s="15">
        <v>14.604129231695</v>
      </c>
      <c r="J109" s="15"/>
      <c r="K109" s="15">
        <v>15.474619219428901</v>
      </c>
      <c r="L109" s="15">
        <v>15.7935955480643</v>
      </c>
      <c r="M109" s="15">
        <f t="shared" si="15"/>
        <v>15.27803937717545</v>
      </c>
      <c r="N109" s="15">
        <f t="shared" si="16"/>
        <v>15.238450883527552</v>
      </c>
      <c r="O109"/>
      <c r="P109" s="15">
        <v>10.403844545086001</v>
      </c>
      <c r="Q109" s="15">
        <v>9.8548836007103109</v>
      </c>
      <c r="R109" s="15"/>
      <c r="S109" s="15">
        <v>9.3911340608465306</v>
      </c>
      <c r="T109" s="15">
        <v>9.1888854809221794</v>
      </c>
      <c r="U109" s="15">
        <f t="shared" si="17"/>
        <v>9.6230088307784207</v>
      </c>
      <c r="V109" s="15">
        <f t="shared" si="18"/>
        <v>9.7096869218912563</v>
      </c>
      <c r="W109"/>
      <c r="X109" s="14">
        <v>0.48429622641764603</v>
      </c>
      <c r="Y109" s="14">
        <v>0.48887164653860998</v>
      </c>
      <c r="Z109" s="14"/>
      <c r="AA109" s="14">
        <v>0.55651703129464303</v>
      </c>
      <c r="AB109" s="14">
        <v>0.55852970223058995</v>
      </c>
      <c r="AC109" s="14">
        <f t="shared" si="19"/>
        <v>0.52269433891662653</v>
      </c>
      <c r="AD109" s="14">
        <f t="shared" si="20"/>
        <v>0.52205365162037221</v>
      </c>
      <c r="AE109"/>
      <c r="AF109" s="15">
        <v>0.99140343176259205</v>
      </c>
      <c r="AG109" s="15">
        <v>1.0359802186012499</v>
      </c>
      <c r="AH109" s="15"/>
      <c r="AI109" s="15">
        <v>0.88162840949098598</v>
      </c>
      <c r="AJ109" s="15">
        <v>0.86400757386218197</v>
      </c>
      <c r="AK109" s="15">
        <f t="shared" si="21"/>
        <v>1.0359802186012499</v>
      </c>
      <c r="AL109" s="18">
        <f t="shared" si="24"/>
        <v>0.83400006906380864</v>
      </c>
      <c r="AM109" s="15">
        <f t="shared" si="25"/>
        <v>0.94325490842925253</v>
      </c>
      <c r="AN109"/>
      <c r="AO109" s="15">
        <v>2.5061892834528399</v>
      </c>
      <c r="AP109" s="15">
        <v>2.54758576774111</v>
      </c>
      <c r="AQ109" s="15"/>
      <c r="AR109" s="15">
        <v>1.8756627742768599</v>
      </c>
      <c r="AS109" s="15">
        <v>1.86747866686346</v>
      </c>
      <c r="AT109" s="15">
        <f t="shared" si="22"/>
        <v>2.1909260288648498</v>
      </c>
      <c r="AU109" s="15">
        <f t="shared" si="23"/>
        <v>2.1992291230835677</v>
      </c>
      <c r="AV109"/>
      <c r="AW109" s="24"/>
      <c r="AX109" s="24"/>
      <c r="AY109" s="24"/>
      <c r="AZ109" s="24"/>
      <c r="BA109" s="24"/>
      <c r="BB109" s="24" t="str">
        <f t="shared" si="26"/>
        <v>-x-</v>
      </c>
      <c r="BC109" s="24" t="str">
        <f t="shared" si="27"/>
        <v>-x-</v>
      </c>
    </row>
    <row r="110" spans="1:55" s="9" customFormat="1" x14ac:dyDescent="0.25">
      <c r="A110" s="1"/>
      <c r="B110" s="12" t="s">
        <v>299</v>
      </c>
      <c r="C110" s="12" t="s">
        <v>301</v>
      </c>
      <c r="D110" s="13" t="s">
        <v>300</v>
      </c>
      <c r="E110" s="13" t="s">
        <v>663</v>
      </c>
      <c r="F110" s="30"/>
      <c r="G110"/>
      <c r="H110" s="15">
        <v>10.239858584463899</v>
      </c>
      <c r="I110" s="15">
        <v>9.2994376088026893</v>
      </c>
      <c r="J110" s="15">
        <v>8.7386824521672697</v>
      </c>
      <c r="K110" s="15">
        <v>8.0383733048074593</v>
      </c>
      <c r="L110" s="15"/>
      <c r="M110" s="15">
        <f t="shared" si="15"/>
        <v>9.0190600304849795</v>
      </c>
      <c r="N110" s="15">
        <f t="shared" si="16"/>
        <v>9.0790879875603281</v>
      </c>
      <c r="O110"/>
      <c r="P110" s="15">
        <v>4.5279391235235398</v>
      </c>
      <c r="Q110" s="15">
        <v>7.3794124467676703</v>
      </c>
      <c r="R110" s="15">
        <v>6.6473132589817396</v>
      </c>
      <c r="S110" s="15">
        <v>6.2461188959496203</v>
      </c>
      <c r="T110" s="15"/>
      <c r="U110" s="15">
        <f t="shared" si="17"/>
        <v>6.4467160774656804</v>
      </c>
      <c r="V110" s="15">
        <f t="shared" si="18"/>
        <v>6.2001959313056432</v>
      </c>
      <c r="W110"/>
      <c r="X110" s="14">
        <v>0.30511230947595303</v>
      </c>
      <c r="Y110" s="14">
        <v>0.15753391010075601</v>
      </c>
      <c r="Z110" s="14">
        <v>0.213843844874646</v>
      </c>
      <c r="AA110" s="14">
        <v>0.221342524406209</v>
      </c>
      <c r="AB110" s="14"/>
      <c r="AC110" s="14">
        <f t="shared" si="19"/>
        <v>0.21759318464042748</v>
      </c>
      <c r="AD110" s="14">
        <f t="shared" si="20"/>
        <v>0.224458147214391</v>
      </c>
      <c r="AE110"/>
      <c r="AF110" s="15">
        <v>1.17894802966293</v>
      </c>
      <c r="AG110" s="15">
        <v>2.4009081279800699</v>
      </c>
      <c r="AH110" s="15">
        <v>1.67509474052895</v>
      </c>
      <c r="AI110" s="15">
        <v>1.49890131358916</v>
      </c>
      <c r="AJ110" s="15"/>
      <c r="AK110" s="15">
        <f t="shared" si="21"/>
        <v>2.4009081279800699</v>
      </c>
      <c r="AL110" s="18">
        <f t="shared" si="24"/>
        <v>0</v>
      </c>
      <c r="AM110" s="15">
        <f t="shared" si="25"/>
        <v>1.6884630529402775</v>
      </c>
      <c r="AN110"/>
      <c r="AO110" s="15">
        <v>1.25501446526323</v>
      </c>
      <c r="AP110" s="15">
        <v>1.1731463568939899</v>
      </c>
      <c r="AQ110" s="15">
        <v>0.79509458747361395</v>
      </c>
      <c r="AR110" s="15">
        <v>0.82509050891712798</v>
      </c>
      <c r="AS110" s="15"/>
      <c r="AT110" s="15">
        <f t="shared" si="22"/>
        <v>0.99911843290555891</v>
      </c>
      <c r="AU110" s="15">
        <f t="shared" si="23"/>
        <v>1.0120864796369904</v>
      </c>
      <c r="AV110"/>
      <c r="AW110" s="24"/>
      <c r="AX110" s="24"/>
      <c r="AY110" s="24"/>
      <c r="AZ110" s="24"/>
      <c r="BA110" s="24"/>
      <c r="BB110" s="24" t="str">
        <f t="shared" si="26"/>
        <v>-x-</v>
      </c>
      <c r="BC110" s="24" t="str">
        <f t="shared" si="27"/>
        <v>-x-</v>
      </c>
    </row>
    <row r="111" spans="1:55" s="9" customFormat="1" x14ac:dyDescent="0.25">
      <c r="A111" s="1"/>
      <c r="B111" s="12" t="s">
        <v>302</v>
      </c>
      <c r="C111" s="12" t="s">
        <v>304</v>
      </c>
      <c r="D111" s="13" t="s">
        <v>303</v>
      </c>
      <c r="E111" s="13" t="s">
        <v>658</v>
      </c>
      <c r="F111" s="30">
        <v>254358.69771199999</v>
      </c>
      <c r="G111"/>
      <c r="H111" s="15"/>
      <c r="I111" s="15"/>
      <c r="J111" s="15"/>
      <c r="K111" s="15"/>
      <c r="L111" s="15"/>
      <c r="M111" s="15" t="str">
        <f t="shared" si="15"/>
        <v>-x-</v>
      </c>
      <c r="N111" s="15" t="str">
        <f t="shared" si="16"/>
        <v>-x-</v>
      </c>
      <c r="O111"/>
      <c r="P111" s="15">
        <v>11.394820822795699</v>
      </c>
      <c r="Q111" s="15">
        <v>8.7197681593970593</v>
      </c>
      <c r="R111" s="15">
        <v>8.5015196966560307</v>
      </c>
      <c r="S111" s="15">
        <v>8.1354223088856106</v>
      </c>
      <c r="T111" s="15">
        <v>8.3897484889457701</v>
      </c>
      <c r="U111" s="15">
        <f t="shared" si="17"/>
        <v>8.5015196966560307</v>
      </c>
      <c r="V111" s="15">
        <f t="shared" si="18"/>
        <v>9.0282558953360343</v>
      </c>
      <c r="W111"/>
      <c r="X111" s="14">
        <v>0.47733187668316501</v>
      </c>
      <c r="Y111" s="14">
        <v>0.57752058589540001</v>
      </c>
      <c r="Z111" s="14">
        <v>0.58777143840969104</v>
      </c>
      <c r="AA111" s="14">
        <v>0.67105030613718597</v>
      </c>
      <c r="AB111" s="14">
        <v>0.67033677128842095</v>
      </c>
      <c r="AC111" s="14">
        <f t="shared" si="19"/>
        <v>0.58777143840969104</v>
      </c>
      <c r="AD111" s="14">
        <f t="shared" si="20"/>
        <v>0.5968021956827726</v>
      </c>
      <c r="AE111"/>
      <c r="AF111" s="15"/>
      <c r="AG111" s="15"/>
      <c r="AH111" s="15"/>
      <c r="AI111" s="15"/>
      <c r="AJ111" s="15"/>
      <c r="AK111" s="15" t="str">
        <f t="shared" si="21"/>
        <v>-x-</v>
      </c>
      <c r="AL111" s="18" t="str">
        <f t="shared" si="24"/>
        <v>-x-</v>
      </c>
      <c r="AM111" s="15" t="str">
        <f t="shared" si="25"/>
        <v>-x-</v>
      </c>
      <c r="AN111"/>
      <c r="AO111" s="15"/>
      <c r="AP111" s="15"/>
      <c r="AQ111" s="15"/>
      <c r="AR111" s="15"/>
      <c r="AS111" s="15"/>
      <c r="AT111" s="15" t="str">
        <f t="shared" si="22"/>
        <v>-x-</v>
      </c>
      <c r="AU111" s="15" t="str">
        <f t="shared" si="23"/>
        <v>-x-</v>
      </c>
      <c r="AV111"/>
      <c r="AW111" s="24"/>
      <c r="AX111" s="24"/>
      <c r="AY111" s="24"/>
      <c r="AZ111" s="24"/>
      <c r="BA111" s="24"/>
      <c r="BB111" s="24" t="str">
        <f t="shared" si="26"/>
        <v>-x-</v>
      </c>
      <c r="BC111" s="24" t="str">
        <f t="shared" si="27"/>
        <v>-x-</v>
      </c>
    </row>
    <row r="112" spans="1:55" s="9" customFormat="1" x14ac:dyDescent="0.25">
      <c r="A112" s="1"/>
      <c r="B112" s="12" t="s">
        <v>305</v>
      </c>
      <c r="C112" s="12" t="s">
        <v>306</v>
      </c>
      <c r="D112" s="13" t="s">
        <v>303</v>
      </c>
      <c r="E112" s="13" t="s">
        <v>658</v>
      </c>
      <c r="F112" s="30">
        <v>254358.69771199999</v>
      </c>
      <c r="G112"/>
      <c r="H112" s="15"/>
      <c r="I112" s="15"/>
      <c r="J112" s="15"/>
      <c r="K112" s="15"/>
      <c r="L112" s="15"/>
      <c r="M112" s="15" t="str">
        <f t="shared" si="15"/>
        <v>-x-</v>
      </c>
      <c r="N112" s="15" t="str">
        <f t="shared" si="16"/>
        <v>-x-</v>
      </c>
      <c r="O112"/>
      <c r="P112" s="15">
        <v>11.394820822795699</v>
      </c>
      <c r="Q112" s="15">
        <v>8.7197681593970593</v>
      </c>
      <c r="R112" s="15">
        <v>8.5015196966560307</v>
      </c>
      <c r="S112" s="15">
        <v>8.1354223088856106</v>
      </c>
      <c r="T112" s="15">
        <v>8.3897484889457701</v>
      </c>
      <c r="U112" s="15">
        <f t="shared" si="17"/>
        <v>8.5015196966560307</v>
      </c>
      <c r="V112" s="15">
        <f t="shared" si="18"/>
        <v>9.0282558953360343</v>
      </c>
      <c r="W112"/>
      <c r="X112" s="14">
        <v>0.47733187668316501</v>
      </c>
      <c r="Y112" s="14">
        <v>0.57752058589540001</v>
      </c>
      <c r="Z112" s="14">
        <v>0.58777143840969104</v>
      </c>
      <c r="AA112" s="14">
        <v>0.67105030613718597</v>
      </c>
      <c r="AB112" s="14">
        <v>0.67033677128842095</v>
      </c>
      <c r="AC112" s="14">
        <f t="shared" si="19"/>
        <v>0.58777143840969104</v>
      </c>
      <c r="AD112" s="14">
        <f t="shared" si="20"/>
        <v>0.5968021956827726</v>
      </c>
      <c r="AE112"/>
      <c r="AF112" s="15"/>
      <c r="AG112" s="15"/>
      <c r="AH112" s="15"/>
      <c r="AI112" s="15"/>
      <c r="AJ112" s="15"/>
      <c r="AK112" s="15" t="str">
        <f t="shared" si="21"/>
        <v>-x-</v>
      </c>
      <c r="AL112" s="18" t="str">
        <f t="shared" si="24"/>
        <v>-x-</v>
      </c>
      <c r="AM112" s="15" t="str">
        <f t="shared" si="25"/>
        <v>-x-</v>
      </c>
      <c r="AN112"/>
      <c r="AO112" s="15"/>
      <c r="AP112" s="15"/>
      <c r="AQ112" s="15"/>
      <c r="AR112" s="15"/>
      <c r="AS112" s="15"/>
      <c r="AT112" s="15" t="str">
        <f t="shared" si="22"/>
        <v>-x-</v>
      </c>
      <c r="AU112" s="15" t="str">
        <f t="shared" si="23"/>
        <v>-x-</v>
      </c>
      <c r="AV112"/>
      <c r="AW112" s="24"/>
      <c r="AX112" s="24"/>
      <c r="AY112" s="24"/>
      <c r="AZ112" s="24"/>
      <c r="BA112" s="24"/>
      <c r="BB112" s="24" t="str">
        <f t="shared" si="26"/>
        <v>-x-</v>
      </c>
      <c r="BC112" s="24" t="str">
        <f t="shared" si="27"/>
        <v>-x-</v>
      </c>
    </row>
    <row r="113" spans="1:55" s="9" customFormat="1" x14ac:dyDescent="0.25">
      <c r="A113" s="1"/>
      <c r="B113" s="12" t="s">
        <v>307</v>
      </c>
      <c r="C113" s="12" t="s">
        <v>308</v>
      </c>
      <c r="D113" s="13" t="s">
        <v>303</v>
      </c>
      <c r="E113" s="13" t="s">
        <v>658</v>
      </c>
      <c r="F113" s="30">
        <v>254358.69771199999</v>
      </c>
      <c r="G113"/>
      <c r="H113" s="15">
        <v>22.513755100575501</v>
      </c>
      <c r="I113" s="15">
        <v>12.1721649420506</v>
      </c>
      <c r="J113" s="15">
        <v>12.703105280481401</v>
      </c>
      <c r="K113" s="15">
        <v>10.737246329328601</v>
      </c>
      <c r="L113" s="15">
        <v>13.673116224381401</v>
      </c>
      <c r="M113" s="15">
        <f t="shared" si="15"/>
        <v>12.703105280481401</v>
      </c>
      <c r="N113" s="15">
        <f t="shared" si="16"/>
        <v>14.359877575363502</v>
      </c>
      <c r="O113"/>
      <c r="P113" s="15">
        <v>11.394820822795699</v>
      </c>
      <c r="Q113" s="15">
        <v>8.7197681593970593</v>
      </c>
      <c r="R113" s="15">
        <v>8.5015196966560307</v>
      </c>
      <c r="S113" s="15">
        <v>8.1354223088856106</v>
      </c>
      <c r="T113" s="15">
        <v>8.3897484889457701</v>
      </c>
      <c r="U113" s="15">
        <f t="shared" si="17"/>
        <v>8.5015196966560307</v>
      </c>
      <c r="V113" s="15">
        <f t="shared" si="18"/>
        <v>9.0282558953360343</v>
      </c>
      <c r="W113"/>
      <c r="X113" s="14">
        <v>0.47733187668316501</v>
      </c>
      <c r="Y113" s="14">
        <v>0.57752058589540001</v>
      </c>
      <c r="Z113" s="14">
        <v>0.58777143840969104</v>
      </c>
      <c r="AA113" s="14">
        <v>0.67105030613718597</v>
      </c>
      <c r="AB113" s="14">
        <v>0.67033677128842095</v>
      </c>
      <c r="AC113" s="14">
        <f t="shared" si="19"/>
        <v>0.58777143840969104</v>
      </c>
      <c r="AD113" s="14">
        <f t="shared" si="20"/>
        <v>0.5968021956827726</v>
      </c>
      <c r="AE113"/>
      <c r="AF113" s="15">
        <v>1.0190542040709301</v>
      </c>
      <c r="AG113" s="15">
        <v>0.70857407268249495</v>
      </c>
      <c r="AH113" s="15">
        <v>0.67264962961508001</v>
      </c>
      <c r="AI113" s="15">
        <v>0.52649714395374803</v>
      </c>
      <c r="AJ113" s="15">
        <v>0.52043964155473099</v>
      </c>
      <c r="AK113" s="15">
        <f t="shared" si="21"/>
        <v>1.0190542040709301</v>
      </c>
      <c r="AL113" s="18">
        <f t="shared" si="24"/>
        <v>0.51070849762031545</v>
      </c>
      <c r="AM113" s="15">
        <f t="shared" si="25"/>
        <v>0.68944293837539683</v>
      </c>
      <c r="AN113"/>
      <c r="AO113" s="15">
        <v>2.73654078761319</v>
      </c>
      <c r="AP113" s="15">
        <v>1.8478583762862399</v>
      </c>
      <c r="AQ113" s="15">
        <v>1.65930111611306</v>
      </c>
      <c r="AR113" s="15">
        <v>1.30170025365078</v>
      </c>
      <c r="AS113" s="15">
        <v>1.3012271623938401</v>
      </c>
      <c r="AT113" s="15">
        <f t="shared" si="22"/>
        <v>1.65930111611306</v>
      </c>
      <c r="AU113" s="15">
        <f t="shared" si="23"/>
        <v>1.769325539211422</v>
      </c>
      <c r="AV113"/>
      <c r="AW113" s="24"/>
      <c r="AX113" s="24"/>
      <c r="AY113" s="24"/>
      <c r="AZ113" s="24">
        <v>-7.1755645261646406E-2</v>
      </c>
      <c r="BA113" s="24">
        <v>-3.7204349138960403E-2</v>
      </c>
      <c r="BB113" s="24">
        <f t="shared" si="26"/>
        <v>-5.4479997200303401E-2</v>
      </c>
      <c r="BC113" s="24" t="str">
        <f t="shared" si="27"/>
        <v>-x-</v>
      </c>
    </row>
    <row r="114" spans="1:55" s="9" customFormat="1" x14ac:dyDescent="0.25">
      <c r="A114" s="1"/>
      <c r="B114" s="12" t="s">
        <v>309</v>
      </c>
      <c r="C114" s="12" t="s">
        <v>311</v>
      </c>
      <c r="D114" s="13" t="s">
        <v>310</v>
      </c>
      <c r="E114" s="13" t="s">
        <v>665</v>
      </c>
      <c r="F114" s="30">
        <v>6109036.6716160001</v>
      </c>
      <c r="G114"/>
      <c r="H114" s="15">
        <v>21.1837831848534</v>
      </c>
      <c r="I114" s="15">
        <v>29.3051999261079</v>
      </c>
      <c r="J114" s="15">
        <v>26.092397873784599</v>
      </c>
      <c r="K114" s="15">
        <v>27.5190993582655</v>
      </c>
      <c r="L114" s="15">
        <v>25.255147878255201</v>
      </c>
      <c r="M114" s="15">
        <f t="shared" si="15"/>
        <v>26.092397873784599</v>
      </c>
      <c r="N114" s="15">
        <f t="shared" si="16"/>
        <v>25.871125644253318</v>
      </c>
      <c r="O114"/>
      <c r="P114" s="15">
        <v>14.624028105259599</v>
      </c>
      <c r="Q114" s="15">
        <v>17.816477795713599</v>
      </c>
      <c r="R114" s="15">
        <v>15.5789045440906</v>
      </c>
      <c r="S114" s="15">
        <v>14.8363178102154</v>
      </c>
      <c r="T114" s="15">
        <v>13.7150608256925</v>
      </c>
      <c r="U114" s="15">
        <f t="shared" si="17"/>
        <v>14.8363178102154</v>
      </c>
      <c r="V114" s="15">
        <f t="shared" si="18"/>
        <v>15.314157816194339</v>
      </c>
      <c r="W114"/>
      <c r="X114" s="14">
        <v>0.22507014914823201</v>
      </c>
      <c r="Y114" s="14">
        <v>0.20457591501530301</v>
      </c>
      <c r="Z114" s="14">
        <v>0.22918791647593001</v>
      </c>
      <c r="AA114" s="14">
        <v>0.28601318366185302</v>
      </c>
      <c r="AB114" s="14">
        <v>0.41732889516279098</v>
      </c>
      <c r="AC114" s="14">
        <f t="shared" si="19"/>
        <v>0.22918791647593001</v>
      </c>
      <c r="AD114" s="14">
        <f t="shared" si="20"/>
        <v>0.27243521189282183</v>
      </c>
      <c r="AE114"/>
      <c r="AF114" s="15">
        <v>3.0862371361618002</v>
      </c>
      <c r="AG114" s="15">
        <v>3.3947919902675499</v>
      </c>
      <c r="AH114" s="15">
        <v>2.51960568280992</v>
      </c>
      <c r="AI114" s="15">
        <v>1.54615843352258</v>
      </c>
      <c r="AJ114" s="15">
        <v>1.12913261405083</v>
      </c>
      <c r="AK114" s="15">
        <f t="shared" si="21"/>
        <v>3.3947919902675499</v>
      </c>
      <c r="AL114" s="18">
        <f t="shared" si="24"/>
        <v>0.33260730474441852</v>
      </c>
      <c r="AM114" s="15">
        <f t="shared" si="25"/>
        <v>2.3351851713625358</v>
      </c>
      <c r="AN114"/>
      <c r="AO114" s="15">
        <v>1.63344579204204</v>
      </c>
      <c r="AP114" s="15">
        <v>1.8117653744447999</v>
      </c>
      <c r="AQ114" s="15">
        <v>1.4715946759934</v>
      </c>
      <c r="AR114" s="15">
        <v>1.00963330189734</v>
      </c>
      <c r="AS114" s="15">
        <v>0.76225933311252403</v>
      </c>
      <c r="AT114" s="15">
        <f t="shared" si="22"/>
        <v>1.4715946759934</v>
      </c>
      <c r="AU114" s="15">
        <f t="shared" si="23"/>
        <v>1.337739695498021</v>
      </c>
      <c r="AV114"/>
      <c r="AW114" s="24">
        <v>0.84706637762519699</v>
      </c>
      <c r="AX114" s="24">
        <v>0.83806313910281505</v>
      </c>
      <c r="AY114" s="24">
        <v>0.84989682395916999</v>
      </c>
      <c r="AZ114" s="24">
        <v>0.94934799709426398</v>
      </c>
      <c r="BA114" s="24">
        <v>1.41513058213604</v>
      </c>
      <c r="BB114" s="24">
        <f t="shared" si="26"/>
        <v>0.84989682395916999</v>
      </c>
      <c r="BC114" s="24">
        <f t="shared" si="27"/>
        <v>0.97990098398349712</v>
      </c>
    </row>
    <row r="115" spans="1:55" s="9" customFormat="1" x14ac:dyDescent="0.25">
      <c r="A115" s="1"/>
      <c r="B115" s="12" t="s">
        <v>312</v>
      </c>
      <c r="C115" s="12" t="s">
        <v>314</v>
      </c>
      <c r="D115" s="13" t="s">
        <v>313</v>
      </c>
      <c r="E115" s="13" t="s">
        <v>660</v>
      </c>
      <c r="F115" s="30"/>
      <c r="G115"/>
      <c r="H115" s="15"/>
      <c r="I115" s="15"/>
      <c r="J115" s="15">
        <v>9.2558985855575902</v>
      </c>
      <c r="K115" s="15"/>
      <c r="L115" s="15"/>
      <c r="M115" s="15">
        <f t="shared" si="15"/>
        <v>9.2558985855575902</v>
      </c>
      <c r="N115" s="15">
        <f t="shared" si="16"/>
        <v>9.2558985855575902</v>
      </c>
      <c r="O115"/>
      <c r="P115" s="15"/>
      <c r="Q115" s="15"/>
      <c r="R115" s="15">
        <v>7.3923852240113801</v>
      </c>
      <c r="S115" s="15"/>
      <c r="T115" s="15"/>
      <c r="U115" s="15">
        <f t="shared" si="17"/>
        <v>7.3923852240113801</v>
      </c>
      <c r="V115" s="15">
        <f t="shared" si="18"/>
        <v>7.3923852240113801</v>
      </c>
      <c r="W115"/>
      <c r="X115" s="14"/>
      <c r="Y115" s="14"/>
      <c r="Z115" s="14">
        <v>0.386846638479037</v>
      </c>
      <c r="AA115" s="14"/>
      <c r="AB115" s="14"/>
      <c r="AC115" s="14">
        <f t="shared" si="19"/>
        <v>0.386846638479037</v>
      </c>
      <c r="AD115" s="14">
        <f t="shared" si="20"/>
        <v>0.386846638479037</v>
      </c>
      <c r="AE115"/>
      <c r="AF115" s="15"/>
      <c r="AG115" s="15"/>
      <c r="AH115" s="15">
        <v>1.0036042923875399</v>
      </c>
      <c r="AI115" s="15"/>
      <c r="AJ115" s="15"/>
      <c r="AK115" s="15">
        <f t="shared" si="21"/>
        <v>1.0036042923875399</v>
      </c>
      <c r="AL115" s="18">
        <f t="shared" si="24"/>
        <v>0</v>
      </c>
      <c r="AM115" s="15">
        <f t="shared" si="25"/>
        <v>1.0036042923875399</v>
      </c>
      <c r="AN115"/>
      <c r="AO115" s="15"/>
      <c r="AP115" s="15"/>
      <c r="AQ115" s="15">
        <v>0.211536355996714</v>
      </c>
      <c r="AR115" s="15"/>
      <c r="AS115" s="15"/>
      <c r="AT115" s="15">
        <f t="shared" si="22"/>
        <v>0.211536355996714</v>
      </c>
      <c r="AU115" s="15">
        <f t="shared" si="23"/>
        <v>0.211536355996714</v>
      </c>
      <c r="AV115"/>
      <c r="AW115" s="24"/>
      <c r="AX115" s="24"/>
      <c r="AY115" s="24"/>
      <c r="AZ115" s="24"/>
      <c r="BA115" s="24"/>
      <c r="BB115" s="24" t="str">
        <f t="shared" si="26"/>
        <v>-x-</v>
      </c>
      <c r="BC115" s="24" t="str">
        <f t="shared" si="27"/>
        <v>-x-</v>
      </c>
    </row>
    <row r="116" spans="1:55" s="9" customFormat="1" x14ac:dyDescent="0.25">
      <c r="A116" s="1"/>
      <c r="B116" s="12" t="s">
        <v>315</v>
      </c>
      <c r="C116" s="12" t="s">
        <v>317</v>
      </c>
      <c r="D116" s="13" t="s">
        <v>316</v>
      </c>
      <c r="E116" s="13" t="s">
        <v>659</v>
      </c>
      <c r="F116" s="30"/>
      <c r="G116"/>
      <c r="H116" s="15"/>
      <c r="I116" s="15"/>
      <c r="J116" s="15"/>
      <c r="K116" s="15"/>
      <c r="L116" s="15"/>
      <c r="M116" s="15" t="str">
        <f t="shared" si="15"/>
        <v>-x-</v>
      </c>
      <c r="N116" s="15" t="str">
        <f t="shared" si="16"/>
        <v>-x-</v>
      </c>
      <c r="O116"/>
      <c r="P116" s="15"/>
      <c r="Q116" s="15"/>
      <c r="R116" s="15"/>
      <c r="S116" s="15"/>
      <c r="T116" s="15"/>
      <c r="U116" s="15" t="str">
        <f t="shared" si="17"/>
        <v>-x-</v>
      </c>
      <c r="V116" s="15" t="str">
        <f t="shared" si="18"/>
        <v>-x-</v>
      </c>
      <c r="W116"/>
      <c r="X116" s="14"/>
      <c r="Y116" s="14"/>
      <c r="Z116" s="14"/>
      <c r="AA116" s="14"/>
      <c r="AB116" s="14"/>
      <c r="AC116" s="14" t="str">
        <f t="shared" si="19"/>
        <v>-x-</v>
      </c>
      <c r="AD116" s="14" t="str">
        <f t="shared" si="20"/>
        <v>-x-</v>
      </c>
      <c r="AE116"/>
      <c r="AF116" s="15"/>
      <c r="AG116" s="15"/>
      <c r="AH116" s="15"/>
      <c r="AI116" s="15"/>
      <c r="AJ116" s="15"/>
      <c r="AK116" s="15" t="str">
        <f t="shared" si="21"/>
        <v>-x-</v>
      </c>
      <c r="AL116" s="18" t="str">
        <f t="shared" si="24"/>
        <v>-x-</v>
      </c>
      <c r="AM116" s="15" t="str">
        <f t="shared" si="25"/>
        <v>-x-</v>
      </c>
      <c r="AN116"/>
      <c r="AO116" s="15"/>
      <c r="AP116" s="15"/>
      <c r="AQ116" s="15"/>
      <c r="AR116" s="15"/>
      <c r="AS116" s="15"/>
      <c r="AT116" s="15" t="str">
        <f t="shared" si="22"/>
        <v>-x-</v>
      </c>
      <c r="AU116" s="15" t="str">
        <f t="shared" si="23"/>
        <v>-x-</v>
      </c>
      <c r="AV116"/>
      <c r="AW116" s="24"/>
      <c r="AX116" s="24"/>
      <c r="AY116" s="24"/>
      <c r="AZ116" s="24"/>
      <c r="BA116" s="24"/>
      <c r="BB116" s="24" t="str">
        <f t="shared" si="26"/>
        <v>-x-</v>
      </c>
      <c r="BC116" s="24" t="str">
        <f t="shared" si="27"/>
        <v>-x-</v>
      </c>
    </row>
    <row r="117" spans="1:55" s="9" customFormat="1" x14ac:dyDescent="0.25">
      <c r="A117" s="1"/>
      <c r="B117" s="12" t="s">
        <v>318</v>
      </c>
      <c r="C117" s="12" t="s">
        <v>320</v>
      </c>
      <c r="D117" s="13" t="s">
        <v>319</v>
      </c>
      <c r="E117" s="13" t="s">
        <v>657</v>
      </c>
      <c r="F117" s="30"/>
      <c r="G117"/>
      <c r="H117" s="15">
        <v>49.472379895392798</v>
      </c>
      <c r="I117" s="15">
        <v>28.871355257026199</v>
      </c>
      <c r="J117" s="15">
        <v>9.8006034558347892</v>
      </c>
      <c r="K117" s="15">
        <v>24.017334043222899</v>
      </c>
      <c r="L117" s="15"/>
      <c r="M117" s="15">
        <f t="shared" si="15"/>
        <v>26.444344650124549</v>
      </c>
      <c r="N117" s="15">
        <f t="shared" si="16"/>
        <v>28.040418162869173</v>
      </c>
      <c r="O117"/>
      <c r="P117" s="15"/>
      <c r="Q117" s="15"/>
      <c r="R117" s="15"/>
      <c r="S117" s="15">
        <v>69.184355049510501</v>
      </c>
      <c r="T117" s="15"/>
      <c r="U117" s="15">
        <f t="shared" si="17"/>
        <v>69.184355049510501</v>
      </c>
      <c r="V117" s="15" t="str">
        <f t="shared" si="18"/>
        <v>-x-</v>
      </c>
      <c r="W117"/>
      <c r="X117" s="14">
        <v>3.6481346689579398E-2</v>
      </c>
      <c r="Y117" s="14">
        <v>1.57624615114219E-2</v>
      </c>
      <c r="Z117" s="14">
        <v>0</v>
      </c>
      <c r="AA117" s="14">
        <v>1.1115004553403199E-4</v>
      </c>
      <c r="AB117" s="14"/>
      <c r="AC117" s="14">
        <f t="shared" si="19"/>
        <v>7.936805778477966E-3</v>
      </c>
      <c r="AD117" s="14">
        <f t="shared" si="20"/>
        <v>1.3088739561633833E-2</v>
      </c>
      <c r="AE117"/>
      <c r="AF117" s="15">
        <v>0.33829318405560099</v>
      </c>
      <c r="AG117" s="15">
        <v>0.62925582351999798</v>
      </c>
      <c r="AH117" s="15">
        <v>0.51300042585171501</v>
      </c>
      <c r="AI117" s="15">
        <v>0.47850539581077101</v>
      </c>
      <c r="AJ117" s="15"/>
      <c r="AK117" s="15">
        <f t="shared" si="21"/>
        <v>0.62925582351999798</v>
      </c>
      <c r="AL117" s="18">
        <f t="shared" si="24"/>
        <v>0</v>
      </c>
      <c r="AM117" s="15">
        <f t="shared" si="25"/>
        <v>0.48976370730952123</v>
      </c>
      <c r="AN117"/>
      <c r="AO117" s="15"/>
      <c r="AP117" s="15"/>
      <c r="AQ117" s="15"/>
      <c r="AR117" s="15"/>
      <c r="AS117" s="15"/>
      <c r="AT117" s="15" t="str">
        <f t="shared" si="22"/>
        <v>-x-</v>
      </c>
      <c r="AU117" s="15" t="str">
        <f t="shared" si="23"/>
        <v>-x-</v>
      </c>
      <c r="AV117"/>
      <c r="AW117" s="24">
        <v>-2.47338903660363E-2</v>
      </c>
      <c r="AX117" s="24">
        <v>9.4159339941484205E-2</v>
      </c>
      <c r="AY117" s="24">
        <v>0.147067387486914</v>
      </c>
      <c r="AZ117" s="24">
        <v>0.12453339152125401</v>
      </c>
      <c r="BA117" s="24">
        <v>0.17760457202371099</v>
      </c>
      <c r="BB117" s="24">
        <f t="shared" si="26"/>
        <v>0.12453339152125401</v>
      </c>
      <c r="BC117" s="24">
        <f t="shared" si="27"/>
        <v>0.13584117274334079</v>
      </c>
    </row>
    <row r="118" spans="1:55" s="9" customFormat="1" x14ac:dyDescent="0.25">
      <c r="A118" s="1"/>
      <c r="B118" s="12" t="s">
        <v>321</v>
      </c>
      <c r="C118" s="12" t="s">
        <v>323</v>
      </c>
      <c r="D118" s="13" t="s">
        <v>322</v>
      </c>
      <c r="E118" s="13" t="s">
        <v>665</v>
      </c>
      <c r="F118" s="30">
        <v>246638.87387000001</v>
      </c>
      <c r="G118"/>
      <c r="H118" s="15">
        <v>21.754890074167601</v>
      </c>
      <c r="I118" s="15">
        <v>26.522588310792301</v>
      </c>
      <c r="J118" s="15">
        <v>19.202362398733399</v>
      </c>
      <c r="K118" s="15">
        <v>12.1562258308113</v>
      </c>
      <c r="L118" s="15">
        <v>19.833275076176498</v>
      </c>
      <c r="M118" s="15">
        <f t="shared" si="15"/>
        <v>19.833275076176498</v>
      </c>
      <c r="N118" s="15">
        <f t="shared" si="16"/>
        <v>19.893868338136219</v>
      </c>
      <c r="O118"/>
      <c r="P118" s="15">
        <v>12.723286836131599</v>
      </c>
      <c r="Q118" s="15">
        <v>15.614174817746999</v>
      </c>
      <c r="R118" s="15">
        <v>10.5879952861433</v>
      </c>
      <c r="S118" s="15">
        <v>4.88136442367977</v>
      </c>
      <c r="T118" s="15"/>
      <c r="U118" s="15">
        <f t="shared" si="17"/>
        <v>11.65564106113745</v>
      </c>
      <c r="V118" s="15">
        <f t="shared" si="18"/>
        <v>10.951705340925418</v>
      </c>
      <c r="W118"/>
      <c r="X118" s="14">
        <v>6.0790983814968096E-3</v>
      </c>
      <c r="Y118" s="14">
        <v>5.8614560865407799E-3</v>
      </c>
      <c r="Z118" s="14">
        <v>7.3322602734151596E-3</v>
      </c>
      <c r="AA118" s="14">
        <v>0.15634093484419301</v>
      </c>
      <c r="AB118" s="14">
        <v>0.166330308462493</v>
      </c>
      <c r="AC118" s="14">
        <f t="shared" si="19"/>
        <v>7.3322602734151596E-3</v>
      </c>
      <c r="AD118" s="14">
        <f t="shared" si="20"/>
        <v>6.8388811609627759E-2</v>
      </c>
      <c r="AE118"/>
      <c r="AF118" s="15">
        <v>3.0813219978481401</v>
      </c>
      <c r="AG118" s="15">
        <v>3.5209028460376399</v>
      </c>
      <c r="AH118" s="15">
        <v>2.2343631751973598</v>
      </c>
      <c r="AI118" s="15">
        <v>1.21420125877739</v>
      </c>
      <c r="AJ118" s="15">
        <v>1.04707225081984</v>
      </c>
      <c r="AK118" s="15">
        <f t="shared" si="21"/>
        <v>3.5209028460376399</v>
      </c>
      <c r="AL118" s="18">
        <f t="shared" si="24"/>
        <v>0.29738743061263279</v>
      </c>
      <c r="AM118" s="15">
        <f t="shared" si="25"/>
        <v>2.2195723057360741</v>
      </c>
      <c r="AN118"/>
      <c r="AO118" s="15">
        <v>2.4113592713510998</v>
      </c>
      <c r="AP118" s="15">
        <v>2.85286029975759</v>
      </c>
      <c r="AQ118" s="15">
        <v>1.9835524782265599</v>
      </c>
      <c r="AR118" s="15">
        <v>1.19681714955186</v>
      </c>
      <c r="AS118" s="15">
        <v>1.07304112040401</v>
      </c>
      <c r="AT118" s="15">
        <f t="shared" si="22"/>
        <v>1.9835524782265599</v>
      </c>
      <c r="AU118" s="15">
        <f t="shared" si="23"/>
        <v>1.9035260638582241</v>
      </c>
      <c r="AV118"/>
      <c r="AW118" s="24">
        <v>0.97842514586773199</v>
      </c>
      <c r="AX118" s="24">
        <v>1.0516522056659601</v>
      </c>
      <c r="AY118" s="24">
        <v>1.2081915931576099</v>
      </c>
      <c r="AZ118" s="24">
        <v>1.4498235903829499</v>
      </c>
      <c r="BA118" s="24">
        <v>1.46800668383185</v>
      </c>
      <c r="BB118" s="24">
        <f t="shared" si="26"/>
        <v>1.2081915931576099</v>
      </c>
      <c r="BC118" s="24">
        <f t="shared" si="27"/>
        <v>1.2312198437812205</v>
      </c>
    </row>
    <row r="119" spans="1:55" s="9" customFormat="1" x14ac:dyDescent="0.25">
      <c r="A119" s="1"/>
      <c r="B119" s="12" t="s">
        <v>324</v>
      </c>
      <c r="C119" s="12" t="s">
        <v>326</v>
      </c>
      <c r="D119" s="13" t="s">
        <v>325</v>
      </c>
      <c r="E119" s="13" t="s">
        <v>660</v>
      </c>
      <c r="F119" s="30">
        <v>18705.599999999999</v>
      </c>
      <c r="G119"/>
      <c r="H119" s="15">
        <v>2.4612024253692701</v>
      </c>
      <c r="I119" s="15">
        <v>7.9904329784912997</v>
      </c>
      <c r="J119" s="15">
        <v>6.4218399412711697</v>
      </c>
      <c r="K119" s="15">
        <v>-26.924974615336399</v>
      </c>
      <c r="L119" s="15">
        <v>44.48237552098</v>
      </c>
      <c r="M119" s="15">
        <f t="shared" si="15"/>
        <v>6.4218399412711697</v>
      </c>
      <c r="N119" s="15">
        <f t="shared" si="16"/>
        <v>15.338962716527934</v>
      </c>
      <c r="O119"/>
      <c r="P119" s="15">
        <v>19.8355904693599</v>
      </c>
      <c r="Q119" s="15">
        <v>14.086863891236099</v>
      </c>
      <c r="R119" s="15">
        <v>14.168635460984699</v>
      </c>
      <c r="S119" s="15">
        <v>-28.7161791069957</v>
      </c>
      <c r="T119" s="15">
        <v>-27.476527038787001</v>
      </c>
      <c r="U119" s="15">
        <f t="shared" si="17"/>
        <v>14.086863891236099</v>
      </c>
      <c r="V119" s="15">
        <f t="shared" si="18"/>
        <v>16.030363273860232</v>
      </c>
      <c r="W119"/>
      <c r="X119" s="14">
        <v>0.44318501659901799</v>
      </c>
      <c r="Y119" s="14">
        <v>0.17682479501119799</v>
      </c>
      <c r="Z119" s="14">
        <v>0.16964277996419699</v>
      </c>
      <c r="AA119" s="14">
        <v>0.21775548712117601</v>
      </c>
      <c r="AB119" s="14">
        <v>0.19458655520691501</v>
      </c>
      <c r="AC119" s="14">
        <f t="shared" si="19"/>
        <v>0.19458655520691501</v>
      </c>
      <c r="AD119" s="14">
        <f t="shared" si="20"/>
        <v>0.24039892678050082</v>
      </c>
      <c r="AE119"/>
      <c r="AF119" s="15">
        <v>0.26801906286482302</v>
      </c>
      <c r="AG119" s="15">
        <v>0.74082168618042499</v>
      </c>
      <c r="AH119" s="15">
        <v>0.56146853702921395</v>
      </c>
      <c r="AI119" s="15">
        <v>0.55767440652016398</v>
      </c>
      <c r="AJ119" s="15">
        <v>0.48596808463525998</v>
      </c>
      <c r="AK119" s="15">
        <f t="shared" si="21"/>
        <v>0.74082168618042499</v>
      </c>
      <c r="AL119" s="18">
        <f t="shared" si="24"/>
        <v>0.65598523059016367</v>
      </c>
      <c r="AM119" s="15">
        <f t="shared" si="25"/>
        <v>0.52279035544597707</v>
      </c>
      <c r="AN119"/>
      <c r="AO119" s="15">
        <v>1.6728544857069201</v>
      </c>
      <c r="AP119" s="15">
        <v>5.0561280118563401</v>
      </c>
      <c r="AQ119" s="15">
        <v>4.3058068103491696</v>
      </c>
      <c r="AR119" s="15">
        <v>6.7693347658641896</v>
      </c>
      <c r="AS119" s="15">
        <v>6.7085938720774703</v>
      </c>
      <c r="AT119" s="15">
        <f t="shared" si="22"/>
        <v>5.0561280118563401</v>
      </c>
      <c r="AU119" s="15">
        <f t="shared" si="23"/>
        <v>4.9025435891708184</v>
      </c>
      <c r="AV119"/>
      <c r="AW119" s="24"/>
      <c r="AX119" s="24"/>
      <c r="AY119" s="24"/>
      <c r="AZ119" s="24"/>
      <c r="BA119" s="24"/>
      <c r="BB119" s="24" t="str">
        <f t="shared" si="26"/>
        <v>-x-</v>
      </c>
      <c r="BC119" s="24" t="str">
        <f t="shared" si="27"/>
        <v>-x-</v>
      </c>
    </row>
    <row r="120" spans="1:55" s="9" customFormat="1" x14ac:dyDescent="0.25">
      <c r="A120" s="1"/>
      <c r="B120" s="12" t="s">
        <v>327</v>
      </c>
      <c r="C120" s="12" t="s">
        <v>329</v>
      </c>
      <c r="D120" s="13" t="s">
        <v>328</v>
      </c>
      <c r="E120" s="13" t="s">
        <v>658</v>
      </c>
      <c r="F120" s="30">
        <v>326592</v>
      </c>
      <c r="G120"/>
      <c r="H120" s="15">
        <v>15.4717795926845</v>
      </c>
      <c r="I120" s="15">
        <v>12.503782057378</v>
      </c>
      <c r="J120" s="15">
        <v>17.7743897048931</v>
      </c>
      <c r="K120" s="15">
        <v>12.3579610725719</v>
      </c>
      <c r="L120" s="15">
        <v>16.989560320129399</v>
      </c>
      <c r="M120" s="15">
        <f t="shared" si="15"/>
        <v>15.4717795926845</v>
      </c>
      <c r="N120" s="15">
        <f t="shared" si="16"/>
        <v>15.019494549531379</v>
      </c>
      <c r="O120"/>
      <c r="P120" s="15">
        <v>8.0215217402728705</v>
      </c>
      <c r="Q120" s="15">
        <v>7.2862180493975801</v>
      </c>
      <c r="R120" s="15">
        <v>7.7744030200337901</v>
      </c>
      <c r="S120" s="15">
        <v>7.7576006530725898</v>
      </c>
      <c r="T120" s="15">
        <v>8.5636863361869509</v>
      </c>
      <c r="U120" s="15">
        <f t="shared" si="17"/>
        <v>7.7744030200337901</v>
      </c>
      <c r="V120" s="15">
        <f t="shared" si="18"/>
        <v>7.880685959792757</v>
      </c>
      <c r="W120"/>
      <c r="X120" s="14">
        <v>0.42903279092279301</v>
      </c>
      <c r="Y120" s="14">
        <v>0.42677572135056802</v>
      </c>
      <c r="Z120" s="14">
        <v>0.41609120740729799</v>
      </c>
      <c r="AA120" s="14">
        <v>0.396680866262759</v>
      </c>
      <c r="AB120" s="14">
        <v>0.40189720071502999</v>
      </c>
      <c r="AC120" s="14">
        <f t="shared" si="19"/>
        <v>0.41609120740729799</v>
      </c>
      <c r="AD120" s="14">
        <f t="shared" si="20"/>
        <v>0.41409555733168962</v>
      </c>
      <c r="AE120"/>
      <c r="AF120" s="15">
        <v>1.81492724860072</v>
      </c>
      <c r="AG120" s="15">
        <v>1.5349782048979299</v>
      </c>
      <c r="AH120" s="15">
        <v>1.4922798361312699</v>
      </c>
      <c r="AI120" s="15">
        <v>1.1930241734135101</v>
      </c>
      <c r="AJ120" s="15">
        <v>1.2217128942083899</v>
      </c>
      <c r="AK120" s="15">
        <f t="shared" si="21"/>
        <v>1.81492724860072</v>
      </c>
      <c r="AL120" s="18">
        <f t="shared" si="24"/>
        <v>0.67314703393775766</v>
      </c>
      <c r="AM120" s="15">
        <f t="shared" si="25"/>
        <v>1.4513844714503639</v>
      </c>
      <c r="AN120"/>
      <c r="AO120" s="15">
        <v>0.73194092000267097</v>
      </c>
      <c r="AP120" s="15">
        <v>0.63252137931249297</v>
      </c>
      <c r="AQ120" s="15">
        <v>0.61818367925843598</v>
      </c>
      <c r="AR120" s="15">
        <v>0.98565195296214403</v>
      </c>
      <c r="AS120" s="15">
        <v>1.09556049496496</v>
      </c>
      <c r="AT120" s="15">
        <f t="shared" si="22"/>
        <v>0.73194092000267097</v>
      </c>
      <c r="AU120" s="15">
        <f t="shared" si="23"/>
        <v>0.81277168530014077</v>
      </c>
      <c r="AV120"/>
      <c r="AW120" s="24">
        <v>9.2581824450348904E-2</v>
      </c>
      <c r="AX120" s="24">
        <v>0.122879908880464</v>
      </c>
      <c r="AY120" s="24">
        <v>0.42304824769053101</v>
      </c>
      <c r="AZ120" s="24">
        <v>0.37162082598888402</v>
      </c>
      <c r="BA120" s="24">
        <v>0.45525248404101099</v>
      </c>
      <c r="BB120" s="24">
        <f t="shared" si="26"/>
        <v>0.37162082598888402</v>
      </c>
      <c r="BC120" s="24">
        <f t="shared" si="27"/>
        <v>0.29307665821024781</v>
      </c>
    </row>
    <row r="121" spans="1:55" s="9" customFormat="1" x14ac:dyDescent="0.25">
      <c r="A121" s="1"/>
      <c r="B121" s="12" t="s">
        <v>330</v>
      </c>
      <c r="C121" s="12" t="s">
        <v>332</v>
      </c>
      <c r="D121" s="13" t="s">
        <v>331</v>
      </c>
      <c r="E121" s="13" t="s">
        <v>657</v>
      </c>
      <c r="F121" s="30"/>
      <c r="G121"/>
      <c r="H121" s="15"/>
      <c r="I121" s="15"/>
      <c r="J121" s="15"/>
      <c r="K121" s="15"/>
      <c r="L121" s="15"/>
      <c r="M121" s="15" t="str">
        <f t="shared" si="15"/>
        <v>-x-</v>
      </c>
      <c r="N121" s="15" t="str">
        <f t="shared" si="16"/>
        <v>-x-</v>
      </c>
      <c r="O121"/>
      <c r="P121" s="15"/>
      <c r="Q121" s="15"/>
      <c r="R121" s="15"/>
      <c r="S121" s="15"/>
      <c r="T121" s="15"/>
      <c r="U121" s="15" t="str">
        <f t="shared" si="17"/>
        <v>-x-</v>
      </c>
      <c r="V121" s="15" t="str">
        <f t="shared" si="18"/>
        <v>-x-</v>
      </c>
      <c r="W121"/>
      <c r="X121" s="14"/>
      <c r="Y121" s="14"/>
      <c r="Z121" s="14"/>
      <c r="AA121" s="14"/>
      <c r="AB121" s="14"/>
      <c r="AC121" s="14" t="str">
        <f t="shared" si="19"/>
        <v>-x-</v>
      </c>
      <c r="AD121" s="14" t="str">
        <f t="shared" si="20"/>
        <v>-x-</v>
      </c>
      <c r="AE121"/>
      <c r="AF121" s="15"/>
      <c r="AG121" s="15"/>
      <c r="AH121" s="15"/>
      <c r="AI121" s="15"/>
      <c r="AJ121" s="15"/>
      <c r="AK121" s="15" t="str">
        <f t="shared" si="21"/>
        <v>-x-</v>
      </c>
      <c r="AL121" s="18" t="str">
        <f t="shared" si="24"/>
        <v>-x-</v>
      </c>
      <c r="AM121" s="15" t="str">
        <f t="shared" si="25"/>
        <v>-x-</v>
      </c>
      <c r="AN121"/>
      <c r="AO121" s="15"/>
      <c r="AP121" s="15"/>
      <c r="AQ121" s="15"/>
      <c r="AR121" s="15"/>
      <c r="AS121" s="15"/>
      <c r="AT121" s="15" t="str">
        <f t="shared" si="22"/>
        <v>-x-</v>
      </c>
      <c r="AU121" s="15" t="str">
        <f t="shared" si="23"/>
        <v>-x-</v>
      </c>
      <c r="AV121"/>
      <c r="AW121" s="24"/>
      <c r="AX121" s="24"/>
      <c r="AY121" s="24"/>
      <c r="AZ121" s="24"/>
      <c r="BA121" s="24"/>
      <c r="BB121" s="24" t="str">
        <f t="shared" si="26"/>
        <v>-x-</v>
      </c>
      <c r="BC121" s="24" t="str">
        <f t="shared" si="27"/>
        <v>-x-</v>
      </c>
    </row>
    <row r="122" spans="1:55" s="9" customFormat="1" x14ac:dyDescent="0.25">
      <c r="A122" s="1"/>
      <c r="B122" s="12" t="s">
        <v>333</v>
      </c>
      <c r="C122" s="12" t="s">
        <v>335</v>
      </c>
      <c r="D122" s="13" t="s">
        <v>334</v>
      </c>
      <c r="E122" s="13" t="s">
        <v>659</v>
      </c>
      <c r="F122" s="30">
        <v>129973.90045662499</v>
      </c>
      <c r="G122"/>
      <c r="H122" s="15">
        <v>8.0399279742850904</v>
      </c>
      <c r="I122" s="15">
        <v>9.4939187984127802</v>
      </c>
      <c r="J122" s="15">
        <v>6.0129897753577097</v>
      </c>
      <c r="K122" s="15">
        <v>4.3781357643892997</v>
      </c>
      <c r="L122" s="15">
        <v>3.5326176424168798</v>
      </c>
      <c r="M122" s="15">
        <f t="shared" si="15"/>
        <v>6.0129897753577097</v>
      </c>
      <c r="N122" s="15">
        <f t="shared" si="16"/>
        <v>6.291517990972352</v>
      </c>
      <c r="O122"/>
      <c r="P122" s="15">
        <v>8.0553266979404707</v>
      </c>
      <c r="Q122" s="15">
        <v>7.2565082607543401</v>
      </c>
      <c r="R122" s="15">
        <v>6.3812449366814699</v>
      </c>
      <c r="S122" s="15">
        <v>5.2816482592024796</v>
      </c>
      <c r="T122" s="15">
        <v>5.2274537283956297</v>
      </c>
      <c r="U122" s="15">
        <f t="shared" si="17"/>
        <v>6.3812449366814699</v>
      </c>
      <c r="V122" s="15">
        <f t="shared" si="18"/>
        <v>6.4404363765948771</v>
      </c>
      <c r="W122"/>
      <c r="X122" s="14">
        <v>0.76169398511410702</v>
      </c>
      <c r="Y122" s="14">
        <v>0.67903953336644896</v>
      </c>
      <c r="Z122" s="14">
        <v>0.724844049721723</v>
      </c>
      <c r="AA122" s="14">
        <v>0.77212405538768503</v>
      </c>
      <c r="AB122" s="14">
        <v>0.77681656586006298</v>
      </c>
      <c r="AC122" s="14">
        <f t="shared" si="19"/>
        <v>0.76169398511410702</v>
      </c>
      <c r="AD122" s="14">
        <f t="shared" si="20"/>
        <v>0.74290363789000535</v>
      </c>
      <c r="AE122"/>
      <c r="AF122" s="15">
        <v>0.55626192598720103</v>
      </c>
      <c r="AG122" s="15">
        <v>0.82333699745595401</v>
      </c>
      <c r="AH122" s="15">
        <v>0.58562685491051503</v>
      </c>
      <c r="AI122" s="15">
        <v>0.45753102347453001</v>
      </c>
      <c r="AJ122" s="15">
        <v>0.40171429770407502</v>
      </c>
      <c r="AK122" s="15">
        <f t="shared" si="21"/>
        <v>0.82333699745595401</v>
      </c>
      <c r="AL122" s="18">
        <f t="shared" si="24"/>
        <v>0.48790993110395903</v>
      </c>
      <c r="AM122" s="15">
        <f t="shared" si="25"/>
        <v>0.56489421990645494</v>
      </c>
      <c r="AN122"/>
      <c r="AO122" s="15">
        <v>0.38071085632373097</v>
      </c>
      <c r="AP122" s="15">
        <v>0.47220790360597698</v>
      </c>
      <c r="AQ122" s="15">
        <v>0.33510446274112798</v>
      </c>
      <c r="AR122" s="15">
        <v>0.26261973936334498</v>
      </c>
      <c r="AS122" s="15">
        <v>0.261437310189649</v>
      </c>
      <c r="AT122" s="15">
        <f t="shared" si="22"/>
        <v>0.33510446274112798</v>
      </c>
      <c r="AU122" s="15">
        <f t="shared" si="23"/>
        <v>0.34241605444476597</v>
      </c>
      <c r="AV122"/>
      <c r="AW122" s="24"/>
      <c r="AX122" s="24">
        <v>0.39221248561671002</v>
      </c>
      <c r="AY122" s="24">
        <v>0.38705243035110498</v>
      </c>
      <c r="AZ122" s="24">
        <v>0.402481588102091</v>
      </c>
      <c r="BA122" s="24">
        <v>0.18137519405581801</v>
      </c>
      <c r="BB122" s="24">
        <f t="shared" si="26"/>
        <v>0.3896324579839075</v>
      </c>
      <c r="BC122" s="24">
        <f t="shared" si="27"/>
        <v>0.34078042453143098</v>
      </c>
    </row>
    <row r="123" spans="1:55" s="9" customFormat="1" x14ac:dyDescent="0.25">
      <c r="A123" s="1"/>
      <c r="B123" s="12" t="s">
        <v>336</v>
      </c>
      <c r="C123" s="12" t="s">
        <v>338</v>
      </c>
      <c r="D123" s="13" t="s">
        <v>337</v>
      </c>
      <c r="E123" s="13" t="s">
        <v>669</v>
      </c>
      <c r="F123" s="30">
        <v>545345.05000050005</v>
      </c>
      <c r="G123"/>
      <c r="H123" s="15">
        <v>9.8810121304268304</v>
      </c>
      <c r="I123" s="15">
        <v>12.943691098014799</v>
      </c>
      <c r="J123" s="15">
        <v>13.3357586320344</v>
      </c>
      <c r="K123" s="15">
        <v>8.9065206791856308</v>
      </c>
      <c r="L123" s="15">
        <v>8.2009065757010795</v>
      </c>
      <c r="M123" s="15">
        <f t="shared" si="15"/>
        <v>9.8810121304268304</v>
      </c>
      <c r="N123" s="15">
        <f t="shared" si="16"/>
        <v>10.653577823072547</v>
      </c>
      <c r="O123"/>
      <c r="P123" s="15">
        <v>29.981485021271499</v>
      </c>
      <c r="Q123" s="15">
        <v>25.717726585251501</v>
      </c>
      <c r="R123" s="15">
        <v>21.895743715576799</v>
      </c>
      <c r="S123" s="15">
        <v>30.2189468047291</v>
      </c>
      <c r="T123" s="15">
        <v>72.614967592176995</v>
      </c>
      <c r="U123" s="15">
        <f t="shared" si="17"/>
        <v>29.981485021271499</v>
      </c>
      <c r="V123" s="15">
        <f t="shared" si="18"/>
        <v>26.953475531707223</v>
      </c>
      <c r="W123"/>
      <c r="X123" s="14">
        <v>0.88973303180886398</v>
      </c>
      <c r="Y123" s="14">
        <v>0.85600123544107198</v>
      </c>
      <c r="Z123" s="14">
        <v>0.86341551307472397</v>
      </c>
      <c r="AA123" s="14">
        <v>0.91620474798488405</v>
      </c>
      <c r="AB123" s="14">
        <v>0.93933158387080795</v>
      </c>
      <c r="AC123" s="14">
        <f t="shared" si="19"/>
        <v>0.88973303180886398</v>
      </c>
      <c r="AD123" s="14">
        <f t="shared" si="20"/>
        <v>0.89293722243607032</v>
      </c>
      <c r="AE123"/>
      <c r="AF123" s="15">
        <v>1.2573813843064301</v>
      </c>
      <c r="AG123" s="15">
        <v>1.46331182022186</v>
      </c>
      <c r="AH123" s="15">
        <v>1.4756763296700199</v>
      </c>
      <c r="AI123" s="15">
        <v>0.93902229860395903</v>
      </c>
      <c r="AJ123" s="15">
        <v>0.71880016942213798</v>
      </c>
      <c r="AK123" s="15">
        <f t="shared" si="21"/>
        <v>1.4756763296700199</v>
      </c>
      <c r="AL123" s="18">
        <f t="shared" si="24"/>
        <v>0.48709880003487682</v>
      </c>
      <c r="AM123" s="15">
        <f t="shared" si="25"/>
        <v>1.1708384004448813</v>
      </c>
      <c r="AN123"/>
      <c r="AO123" s="15">
        <v>0.71721524103668299</v>
      </c>
      <c r="AP123" s="15">
        <v>0.82104140352294097</v>
      </c>
      <c r="AQ123" s="15">
        <v>1.0488556814489101</v>
      </c>
      <c r="AR123" s="15">
        <v>0.62526760733089803</v>
      </c>
      <c r="AS123" s="15">
        <v>0.45741680166292997</v>
      </c>
      <c r="AT123" s="15">
        <f t="shared" si="22"/>
        <v>0.71721524103668299</v>
      </c>
      <c r="AU123" s="15">
        <f t="shared" si="23"/>
        <v>0.7339593470004725</v>
      </c>
      <c r="AV123"/>
      <c r="AW123" s="24">
        <v>0.66639467358800197</v>
      </c>
      <c r="AX123" s="24">
        <v>0.84575010610114998</v>
      </c>
      <c r="AY123" s="24">
        <v>0.88867307090185899</v>
      </c>
      <c r="AZ123" s="24">
        <v>1.1305262990026701</v>
      </c>
      <c r="BA123" s="24">
        <v>0.89774579118238795</v>
      </c>
      <c r="BB123" s="24">
        <f t="shared" si="26"/>
        <v>0.88867307090185899</v>
      </c>
      <c r="BC123" s="24">
        <f t="shared" si="27"/>
        <v>0.88581798815521373</v>
      </c>
    </row>
    <row r="124" spans="1:55" s="9" customFormat="1" x14ac:dyDescent="0.25">
      <c r="A124" s="1"/>
      <c r="B124" s="12" t="s">
        <v>339</v>
      </c>
      <c r="C124" s="12" t="s">
        <v>341</v>
      </c>
      <c r="D124" s="13" t="s">
        <v>340</v>
      </c>
      <c r="E124" s="13" t="s">
        <v>660</v>
      </c>
      <c r="F124" s="30">
        <v>4542.6586283984398</v>
      </c>
      <c r="G124"/>
      <c r="H124" s="15">
        <v>0.43825294110229202</v>
      </c>
      <c r="I124" s="15">
        <v>1.0726548510829199</v>
      </c>
      <c r="J124" s="15">
        <v>93.198382781934896</v>
      </c>
      <c r="K124" s="15">
        <v>-5.6758968396025002</v>
      </c>
      <c r="L124" s="15">
        <v>-6.3467467906157298</v>
      </c>
      <c r="M124" s="15">
        <f t="shared" si="15"/>
        <v>0.43825294110229202</v>
      </c>
      <c r="N124" s="15">
        <f t="shared" si="16"/>
        <v>0.75545389609260594</v>
      </c>
      <c r="O124"/>
      <c r="P124" s="15">
        <v>1.0285358546607299</v>
      </c>
      <c r="Q124" s="15">
        <v>2.7604928316141</v>
      </c>
      <c r="R124" s="15">
        <v>1.56996393851296</v>
      </c>
      <c r="S124" s="15">
        <v>0.54410689831638603</v>
      </c>
      <c r="T124" s="15">
        <v>3.70395112727783</v>
      </c>
      <c r="U124" s="15">
        <f t="shared" si="17"/>
        <v>1.56996393851296</v>
      </c>
      <c r="V124" s="15">
        <f t="shared" si="18"/>
        <v>1.9214101300764015</v>
      </c>
      <c r="W124"/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f t="shared" si="19"/>
        <v>0</v>
      </c>
      <c r="AD124" s="14">
        <f t="shared" si="20"/>
        <v>0</v>
      </c>
      <c r="AE124"/>
      <c r="AF124" s="15">
        <v>4.8139917268883899E-2</v>
      </c>
      <c r="AG124" s="15">
        <v>7.3752291143591706E-2</v>
      </c>
      <c r="AH124" s="15">
        <v>5.6691410807673003E-2</v>
      </c>
      <c r="AI124" s="15">
        <v>6.2010016024032701E-2</v>
      </c>
      <c r="AJ124" s="15">
        <v>6.0119511806647097E-2</v>
      </c>
      <c r="AK124" s="15">
        <f t="shared" si="21"/>
        <v>7.3752291143591706E-2</v>
      </c>
      <c r="AL124" s="18">
        <f t="shared" si="24"/>
        <v>0.81515449722907829</v>
      </c>
      <c r="AM124" s="15">
        <f t="shared" si="25"/>
        <v>6.0142629410165682E-2</v>
      </c>
      <c r="AN124"/>
      <c r="AO124" s="15">
        <v>0.29147406445963497</v>
      </c>
      <c r="AP124" s="15">
        <v>0.53587390876964502</v>
      </c>
      <c r="AQ124" s="15">
        <v>0.40872427343538198</v>
      </c>
      <c r="AR124" s="15">
        <v>0.41873170419739802</v>
      </c>
      <c r="AS124" s="15">
        <v>0.41436295854919097</v>
      </c>
      <c r="AT124" s="15">
        <f t="shared" si="22"/>
        <v>0.41436295854919097</v>
      </c>
      <c r="AU124" s="15">
        <f t="shared" si="23"/>
        <v>0.41383338188225016</v>
      </c>
      <c r="AV124"/>
      <c r="AW124" s="24">
        <v>-8.9267108135118206E-2</v>
      </c>
      <c r="AX124" s="24">
        <v>-0.19148909840032499</v>
      </c>
      <c r="AY124" s="24">
        <v>1.02452510567019E-2</v>
      </c>
      <c r="AZ124" s="24">
        <v>0.17494844080556499</v>
      </c>
      <c r="BA124" s="24">
        <v>0.21566506001681801</v>
      </c>
      <c r="BB124" s="24">
        <f t="shared" si="26"/>
        <v>1.02452510567019E-2</v>
      </c>
      <c r="BC124" s="24">
        <f t="shared" si="27"/>
        <v>0.13361958395969498</v>
      </c>
    </row>
    <row r="125" spans="1:55" s="9" customFormat="1" x14ac:dyDescent="0.25">
      <c r="A125" s="1"/>
      <c r="B125" s="12" t="s">
        <v>342</v>
      </c>
      <c r="C125" s="12" t="s">
        <v>344</v>
      </c>
      <c r="D125" s="13" t="s">
        <v>343</v>
      </c>
      <c r="E125" s="13" t="s">
        <v>660</v>
      </c>
      <c r="F125" s="30">
        <v>532009.53606299998</v>
      </c>
      <c r="G125"/>
      <c r="H125" s="15">
        <v>34.443334263400203</v>
      </c>
      <c r="I125" s="15">
        <v>54.899429958139102</v>
      </c>
      <c r="J125" s="15">
        <v>17.375595524208599</v>
      </c>
      <c r="K125" s="15">
        <v>256.04399182507802</v>
      </c>
      <c r="L125" s="15"/>
      <c r="M125" s="15">
        <f t="shared" si="15"/>
        <v>44.671382110769656</v>
      </c>
      <c r="N125" s="15">
        <f t="shared" si="16"/>
        <v>25.909464893804401</v>
      </c>
      <c r="O125"/>
      <c r="P125" s="15">
        <v>18.186245037097301</v>
      </c>
      <c r="Q125" s="15">
        <v>31.1751947347366</v>
      </c>
      <c r="R125" s="15">
        <v>12.6959569112369</v>
      </c>
      <c r="S125" s="15">
        <v>15.223361123105899</v>
      </c>
      <c r="T125" s="15"/>
      <c r="U125" s="15">
        <f t="shared" si="17"/>
        <v>16.704803080101598</v>
      </c>
      <c r="V125" s="15">
        <f t="shared" si="18"/>
        <v>19.320189451544174</v>
      </c>
      <c r="W125"/>
      <c r="X125" s="14">
        <v>0.188469727038755</v>
      </c>
      <c r="Y125" s="14">
        <v>0.13903548989008399</v>
      </c>
      <c r="Z125" s="14">
        <v>0.23982762346160599</v>
      </c>
      <c r="AA125" s="14">
        <v>0.340750364448759</v>
      </c>
      <c r="AB125" s="14">
        <v>0.42877213374013101</v>
      </c>
      <c r="AC125" s="14">
        <f t="shared" si="19"/>
        <v>0.23982762346160599</v>
      </c>
      <c r="AD125" s="14">
        <f t="shared" si="20"/>
        <v>0.26737106771586705</v>
      </c>
      <c r="AE125"/>
      <c r="AF125" s="15">
        <v>4.5017134312511198</v>
      </c>
      <c r="AG125" s="15">
        <v>7.0511300230573397</v>
      </c>
      <c r="AH125" s="15">
        <v>3.42361092655119</v>
      </c>
      <c r="AI125" s="15">
        <v>1.5970040657321101</v>
      </c>
      <c r="AJ125" s="15">
        <v>1.07718663276319</v>
      </c>
      <c r="AK125" s="15">
        <f t="shared" si="21"/>
        <v>7.0511300230573397</v>
      </c>
      <c r="AL125" s="18">
        <f t="shared" si="24"/>
        <v>0.15276794347016262</v>
      </c>
      <c r="AM125" s="15">
        <f t="shared" si="25"/>
        <v>3.5301290158709895</v>
      </c>
      <c r="AN125"/>
      <c r="AO125" s="15">
        <v>2.1026932638378599</v>
      </c>
      <c r="AP125" s="15">
        <v>3.7560684043237398</v>
      </c>
      <c r="AQ125" s="15">
        <v>2.7596284425999298</v>
      </c>
      <c r="AR125" s="15">
        <v>1.5805925490713</v>
      </c>
      <c r="AS125" s="15">
        <v>1.1990194143272701</v>
      </c>
      <c r="AT125" s="15">
        <f t="shared" si="22"/>
        <v>2.1026932638378599</v>
      </c>
      <c r="AU125" s="15">
        <f t="shared" si="23"/>
        <v>2.2796004148320201</v>
      </c>
      <c r="AV125"/>
      <c r="AW125" s="24"/>
      <c r="AX125" s="24">
        <v>0.69670358267921995</v>
      </c>
      <c r="AY125" s="24">
        <v>0.79508562195496801</v>
      </c>
      <c r="AZ125" s="24">
        <v>0.62387851312359999</v>
      </c>
      <c r="BA125" s="24">
        <v>1.15370928824996</v>
      </c>
      <c r="BB125" s="24">
        <f t="shared" si="26"/>
        <v>0.74589460231709404</v>
      </c>
      <c r="BC125" s="24">
        <f t="shared" si="27"/>
        <v>0.81734425150193701</v>
      </c>
    </row>
    <row r="126" spans="1:55" s="9" customFormat="1" x14ac:dyDescent="0.25">
      <c r="A126" s="1"/>
      <c r="B126" s="12" t="s">
        <v>345</v>
      </c>
      <c r="C126" s="12" t="s">
        <v>347</v>
      </c>
      <c r="D126" s="13" t="s">
        <v>346</v>
      </c>
      <c r="E126" s="13" t="s">
        <v>656</v>
      </c>
      <c r="F126" s="30"/>
      <c r="G126"/>
      <c r="H126" s="15"/>
      <c r="I126" s="15"/>
      <c r="J126" s="15"/>
      <c r="K126" s="15"/>
      <c r="L126" s="15"/>
      <c r="M126" s="15" t="str">
        <f t="shared" si="15"/>
        <v>-x-</v>
      </c>
      <c r="N126" s="15" t="str">
        <f t="shared" si="16"/>
        <v>-x-</v>
      </c>
      <c r="O126"/>
      <c r="P126" s="15"/>
      <c r="Q126" s="15"/>
      <c r="R126" s="15"/>
      <c r="S126" s="15"/>
      <c r="T126" s="15"/>
      <c r="U126" s="15" t="str">
        <f t="shared" si="17"/>
        <v>-x-</v>
      </c>
      <c r="V126" s="15" t="str">
        <f t="shared" si="18"/>
        <v>-x-</v>
      </c>
      <c r="W126"/>
      <c r="X126" s="14"/>
      <c r="Y126" s="14"/>
      <c r="Z126" s="14"/>
      <c r="AA126" s="14"/>
      <c r="AB126" s="14"/>
      <c r="AC126" s="14" t="str">
        <f t="shared" si="19"/>
        <v>-x-</v>
      </c>
      <c r="AD126" s="14" t="str">
        <f t="shared" si="20"/>
        <v>-x-</v>
      </c>
      <c r="AE126"/>
      <c r="AF126" s="15"/>
      <c r="AG126" s="15"/>
      <c r="AH126" s="15"/>
      <c r="AI126" s="15"/>
      <c r="AJ126" s="15"/>
      <c r="AK126" s="15" t="str">
        <f t="shared" si="21"/>
        <v>-x-</v>
      </c>
      <c r="AL126" s="18" t="str">
        <f t="shared" si="24"/>
        <v>-x-</v>
      </c>
      <c r="AM126" s="15" t="str">
        <f t="shared" si="25"/>
        <v>-x-</v>
      </c>
      <c r="AN126"/>
      <c r="AO126" s="15"/>
      <c r="AP126" s="15"/>
      <c r="AQ126" s="15"/>
      <c r="AR126" s="15"/>
      <c r="AS126" s="15"/>
      <c r="AT126" s="15" t="str">
        <f t="shared" si="22"/>
        <v>-x-</v>
      </c>
      <c r="AU126" s="15" t="str">
        <f t="shared" si="23"/>
        <v>-x-</v>
      </c>
      <c r="AV126"/>
      <c r="AW126" s="24"/>
      <c r="AX126" s="24"/>
      <c r="AY126" s="24"/>
      <c r="AZ126" s="24"/>
      <c r="BA126" s="24"/>
      <c r="BB126" s="24" t="str">
        <f t="shared" si="26"/>
        <v>-x-</v>
      </c>
      <c r="BC126" s="24" t="str">
        <f t="shared" si="27"/>
        <v>-x-</v>
      </c>
    </row>
    <row r="127" spans="1:55" s="9" customFormat="1" x14ac:dyDescent="0.25">
      <c r="A127" s="1"/>
      <c r="B127" s="12" t="s">
        <v>348</v>
      </c>
      <c r="C127" s="12" t="s">
        <v>350</v>
      </c>
      <c r="D127" s="13" t="s">
        <v>349</v>
      </c>
      <c r="E127" s="13" t="s">
        <v>663</v>
      </c>
      <c r="F127" s="30"/>
      <c r="G127"/>
      <c r="H127" s="15"/>
      <c r="I127" s="15">
        <v>-5.3080865240917801</v>
      </c>
      <c r="J127" s="15">
        <v>-48.982767613721101</v>
      </c>
      <c r="K127" s="15">
        <v>-0.819786516648492</v>
      </c>
      <c r="L127" s="15"/>
      <c r="M127" s="15">
        <f t="shared" si="15"/>
        <v>-5.3080865240917801</v>
      </c>
      <c r="N127" s="15" t="str">
        <f t="shared" si="16"/>
        <v>-x-</v>
      </c>
      <c r="O127"/>
      <c r="P127" s="15"/>
      <c r="Q127" s="15">
        <v>20.910830475098901</v>
      </c>
      <c r="R127" s="15">
        <v>7.5540042636057496</v>
      </c>
      <c r="S127" s="15">
        <v>-5.1071330493505203</v>
      </c>
      <c r="T127" s="15"/>
      <c r="U127" s="15">
        <f t="shared" si="17"/>
        <v>7.5540042636057496</v>
      </c>
      <c r="V127" s="15">
        <f t="shared" si="18"/>
        <v>14.232417369352326</v>
      </c>
      <c r="W127"/>
      <c r="X127" s="14"/>
      <c r="Y127" s="14">
        <v>0.74159713919973003</v>
      </c>
      <c r="Z127" s="14">
        <v>0.72296986564877397</v>
      </c>
      <c r="AA127" s="14">
        <v>0.81109290786436805</v>
      </c>
      <c r="AB127" s="14"/>
      <c r="AC127" s="14">
        <f t="shared" si="19"/>
        <v>0.74159713919973003</v>
      </c>
      <c r="AD127" s="14">
        <f t="shared" si="20"/>
        <v>0.75855330423762402</v>
      </c>
      <c r="AE127"/>
      <c r="AF127" s="15"/>
      <c r="AG127" s="15">
        <v>0.33253367712450199</v>
      </c>
      <c r="AH127" s="15">
        <v>0.26400968320331197</v>
      </c>
      <c r="AI127" s="15">
        <v>0.20982707626717501</v>
      </c>
      <c r="AJ127" s="15"/>
      <c r="AK127" s="15">
        <f t="shared" si="21"/>
        <v>0.33253367712450199</v>
      </c>
      <c r="AL127" s="18">
        <f t="shared" si="24"/>
        <v>0</v>
      </c>
      <c r="AM127" s="15">
        <f t="shared" si="25"/>
        <v>0.26879014553166297</v>
      </c>
      <c r="AN127"/>
      <c r="AO127" s="15"/>
      <c r="AP127" s="15">
        <v>0.19726235722942001</v>
      </c>
      <c r="AQ127" s="15">
        <v>0.13436381590531701</v>
      </c>
      <c r="AR127" s="15">
        <v>0.13448278751047801</v>
      </c>
      <c r="AS127" s="15"/>
      <c r="AT127" s="15">
        <f t="shared" si="22"/>
        <v>0.13448278751047801</v>
      </c>
      <c r="AU127" s="15">
        <f t="shared" si="23"/>
        <v>0.15536965354840501</v>
      </c>
      <c r="AV127"/>
      <c r="AW127" s="24"/>
      <c r="AX127" s="24"/>
      <c r="AY127" s="24"/>
      <c r="AZ127" s="24"/>
      <c r="BA127" s="24"/>
      <c r="BB127" s="24" t="str">
        <f t="shared" si="26"/>
        <v>-x-</v>
      </c>
      <c r="BC127" s="24" t="str">
        <f t="shared" si="27"/>
        <v>-x-</v>
      </c>
    </row>
    <row r="128" spans="1:55" s="9" customFormat="1" x14ac:dyDescent="0.25">
      <c r="A128" s="1"/>
      <c r="B128" s="12" t="s">
        <v>351</v>
      </c>
      <c r="C128" s="12" t="s">
        <v>353</v>
      </c>
      <c r="D128" s="13" t="s">
        <v>352</v>
      </c>
      <c r="E128" s="13" t="s">
        <v>670</v>
      </c>
      <c r="F128" s="30">
        <v>90558</v>
      </c>
      <c r="G128"/>
      <c r="H128" s="15">
        <v>8.3307978037046304</v>
      </c>
      <c r="I128" s="15">
        <v>12.081047588013501</v>
      </c>
      <c r="J128" s="15">
        <v>13.001869440006001</v>
      </c>
      <c r="K128" s="15">
        <v>10.8939093434456</v>
      </c>
      <c r="L128" s="15">
        <v>10.655841774190799</v>
      </c>
      <c r="M128" s="15">
        <f t="shared" si="15"/>
        <v>10.8939093434456</v>
      </c>
      <c r="N128" s="15">
        <f t="shared" si="16"/>
        <v>10.992693189872107</v>
      </c>
      <c r="O128"/>
      <c r="P128" s="15">
        <v>6.6335035367301298</v>
      </c>
      <c r="Q128" s="15">
        <v>13.240892563422699</v>
      </c>
      <c r="R128" s="15">
        <v>11.3597797029506</v>
      </c>
      <c r="S128" s="15">
        <v>10.771400421916001</v>
      </c>
      <c r="T128" s="15">
        <v>9.3391694817692006</v>
      </c>
      <c r="U128" s="15">
        <f t="shared" si="17"/>
        <v>10.771400421916001</v>
      </c>
      <c r="V128" s="15">
        <f t="shared" si="18"/>
        <v>10.268949141357727</v>
      </c>
      <c r="W128"/>
      <c r="X128" s="14">
        <v>0.42638786727620798</v>
      </c>
      <c r="Y128" s="14">
        <v>0.274905782222922</v>
      </c>
      <c r="Z128" s="14">
        <v>0.26869486771873202</v>
      </c>
      <c r="AA128" s="14">
        <v>0.41887769355555099</v>
      </c>
      <c r="AB128" s="14">
        <v>0.42556256117706698</v>
      </c>
      <c r="AC128" s="14">
        <f t="shared" si="19"/>
        <v>0.41887769355555099</v>
      </c>
      <c r="AD128" s="14">
        <f t="shared" si="20"/>
        <v>0.36288575439009596</v>
      </c>
      <c r="AE128"/>
      <c r="AF128" s="15">
        <v>1.03423782172649</v>
      </c>
      <c r="AG128" s="15">
        <v>2.1864668859852801</v>
      </c>
      <c r="AH128" s="15">
        <v>1.98973171518082</v>
      </c>
      <c r="AI128" s="15">
        <v>1.6865657541839001</v>
      </c>
      <c r="AJ128" s="15">
        <v>1.5897639969916799</v>
      </c>
      <c r="AK128" s="15">
        <f t="shared" si="21"/>
        <v>2.1864668859852801</v>
      </c>
      <c r="AL128" s="18">
        <f t="shared" si="24"/>
        <v>0.72709264758669789</v>
      </c>
      <c r="AM128" s="15">
        <f t="shared" si="25"/>
        <v>1.6973532348136338</v>
      </c>
      <c r="AN128"/>
      <c r="AO128" s="15">
        <v>0.16655051873681301</v>
      </c>
      <c r="AP128" s="15">
        <v>0.45545349304484301</v>
      </c>
      <c r="AQ128" s="15">
        <v>0.55730488399331102</v>
      </c>
      <c r="AR128" s="15">
        <v>0.51153636252001899</v>
      </c>
      <c r="AS128" s="15">
        <v>0.49327673366178698</v>
      </c>
      <c r="AT128" s="15">
        <f t="shared" si="22"/>
        <v>0.49327673366178698</v>
      </c>
      <c r="AU128" s="15">
        <f t="shared" si="23"/>
        <v>0.43682439839135456</v>
      </c>
      <c r="AV128"/>
      <c r="AW128" s="24">
        <v>1.2516548106741501</v>
      </c>
      <c r="AX128" s="24">
        <v>1.67732255957344</v>
      </c>
      <c r="AY128" s="24">
        <v>1.2999318895799701</v>
      </c>
      <c r="AZ128" s="24">
        <v>1.3079350109310299</v>
      </c>
      <c r="BA128" s="24">
        <v>1.0374737619949901</v>
      </c>
      <c r="BB128" s="24">
        <f t="shared" si="26"/>
        <v>1.2999318895799701</v>
      </c>
      <c r="BC128" s="24">
        <f t="shared" si="27"/>
        <v>1.314863606550716</v>
      </c>
    </row>
    <row r="129" spans="1:55" s="9" customFormat="1" x14ac:dyDescent="0.25">
      <c r="A129" s="1"/>
      <c r="B129" s="12" t="s">
        <v>354</v>
      </c>
      <c r="C129" s="12" t="s">
        <v>356</v>
      </c>
      <c r="D129" s="13" t="s">
        <v>355</v>
      </c>
      <c r="E129" s="13" t="s">
        <v>671</v>
      </c>
      <c r="F129" s="30"/>
      <c r="G129"/>
      <c r="H129" s="15"/>
      <c r="I129" s="15"/>
      <c r="J129" s="15"/>
      <c r="K129" s="15"/>
      <c r="L129" s="15"/>
      <c r="M129" s="15" t="str">
        <f t="shared" si="15"/>
        <v>-x-</v>
      </c>
      <c r="N129" s="15" t="str">
        <f t="shared" si="16"/>
        <v>-x-</v>
      </c>
      <c r="O129"/>
      <c r="P129" s="15"/>
      <c r="Q129" s="15"/>
      <c r="R129" s="15"/>
      <c r="S129" s="15"/>
      <c r="T129" s="15"/>
      <c r="U129" s="15" t="str">
        <f t="shared" si="17"/>
        <v>-x-</v>
      </c>
      <c r="V129" s="15" t="str">
        <f t="shared" si="18"/>
        <v>-x-</v>
      </c>
      <c r="W129"/>
      <c r="X129" s="14"/>
      <c r="Y129" s="14"/>
      <c r="Z129" s="14"/>
      <c r="AA129" s="14"/>
      <c r="AB129" s="14"/>
      <c r="AC129" s="14" t="str">
        <f t="shared" si="19"/>
        <v>-x-</v>
      </c>
      <c r="AD129" s="14" t="str">
        <f t="shared" si="20"/>
        <v>-x-</v>
      </c>
      <c r="AE129"/>
      <c r="AF129" s="15"/>
      <c r="AG129" s="15"/>
      <c r="AH129" s="15"/>
      <c r="AI129" s="15"/>
      <c r="AJ129" s="15"/>
      <c r="AK129" s="15" t="str">
        <f t="shared" si="21"/>
        <v>-x-</v>
      </c>
      <c r="AL129" s="18" t="str">
        <f t="shared" si="24"/>
        <v>-x-</v>
      </c>
      <c r="AM129" s="15" t="str">
        <f t="shared" si="25"/>
        <v>-x-</v>
      </c>
      <c r="AN129"/>
      <c r="AO129" s="15"/>
      <c r="AP129" s="15"/>
      <c r="AQ129" s="15"/>
      <c r="AR129" s="15"/>
      <c r="AS129" s="15"/>
      <c r="AT129" s="15" t="str">
        <f t="shared" si="22"/>
        <v>-x-</v>
      </c>
      <c r="AU129" s="15" t="str">
        <f t="shared" si="23"/>
        <v>-x-</v>
      </c>
      <c r="AV129"/>
      <c r="AW129" s="24"/>
      <c r="AX129" s="24"/>
      <c r="AY129" s="24"/>
      <c r="AZ129" s="24"/>
      <c r="BA129" s="24"/>
      <c r="BB129" s="24" t="str">
        <f t="shared" si="26"/>
        <v>-x-</v>
      </c>
      <c r="BC129" s="24" t="str">
        <f t="shared" si="27"/>
        <v>-x-</v>
      </c>
    </row>
    <row r="130" spans="1:55" s="9" customFormat="1" x14ac:dyDescent="0.25">
      <c r="A130" s="1"/>
      <c r="B130" s="12" t="s">
        <v>357</v>
      </c>
      <c r="C130" s="12" t="s">
        <v>359</v>
      </c>
      <c r="D130" s="13" t="s">
        <v>358</v>
      </c>
      <c r="E130" s="13" t="s">
        <v>666</v>
      </c>
      <c r="F130" s="30"/>
      <c r="G130"/>
      <c r="H130" s="15">
        <v>10.4057803207397</v>
      </c>
      <c r="I130" s="15">
        <v>0.393340499652368</v>
      </c>
      <c r="J130" s="15">
        <v>-16.509580528218098</v>
      </c>
      <c r="K130" s="15"/>
      <c r="L130" s="15"/>
      <c r="M130" s="15">
        <f t="shared" si="15"/>
        <v>0.393340499652368</v>
      </c>
      <c r="N130" s="15">
        <f t="shared" si="16"/>
        <v>5.3995604101960337</v>
      </c>
      <c r="O130"/>
      <c r="P130" s="15">
        <v>5.9765919572528201</v>
      </c>
      <c r="Q130" s="15">
        <v>8.0401050137766106E-2</v>
      </c>
      <c r="R130" s="15">
        <v>10.8285454938596</v>
      </c>
      <c r="S130" s="15"/>
      <c r="T130" s="15"/>
      <c r="U130" s="15">
        <f t="shared" si="17"/>
        <v>5.9765919572528201</v>
      </c>
      <c r="V130" s="15">
        <f t="shared" si="18"/>
        <v>5.6285128337500625</v>
      </c>
      <c r="W130"/>
      <c r="X130" s="14">
        <v>3.6125862504938798E-5</v>
      </c>
      <c r="Y130" s="14">
        <v>7.5797771545538199E-5</v>
      </c>
      <c r="Z130" s="14">
        <v>0</v>
      </c>
      <c r="AA130" s="14"/>
      <c r="AB130" s="14"/>
      <c r="AC130" s="14">
        <f t="shared" si="19"/>
        <v>3.6125862504938798E-5</v>
      </c>
      <c r="AD130" s="14">
        <f t="shared" si="20"/>
        <v>3.7307878016825661E-5</v>
      </c>
      <c r="AE130"/>
      <c r="AF130" s="15">
        <v>3.1944825930695502</v>
      </c>
      <c r="AG130" s="15">
        <v>7.0179843829682804</v>
      </c>
      <c r="AH130" s="15">
        <v>169.37176251807301</v>
      </c>
      <c r="AI130" s="15"/>
      <c r="AJ130" s="15"/>
      <c r="AK130" s="15">
        <f t="shared" si="21"/>
        <v>169.37176251807301</v>
      </c>
      <c r="AL130" s="18">
        <f t="shared" si="24"/>
        <v>0</v>
      </c>
      <c r="AM130" s="15">
        <f t="shared" si="25"/>
        <v>5.1062334880189155</v>
      </c>
      <c r="AN130"/>
      <c r="AO130" s="15">
        <v>273.43132606288401</v>
      </c>
      <c r="AP130" s="15">
        <v>0.268091556762101</v>
      </c>
      <c r="AQ130" s="15"/>
      <c r="AR130" s="15"/>
      <c r="AS130" s="15"/>
      <c r="AT130" s="15">
        <f t="shared" si="22"/>
        <v>136.84970880982306</v>
      </c>
      <c r="AU130" s="15">
        <f t="shared" si="23"/>
        <v>0.268091556762101</v>
      </c>
      <c r="AV130"/>
      <c r="AW130" s="24"/>
      <c r="AX130" s="24"/>
      <c r="AY130" s="24"/>
      <c r="AZ130" s="24"/>
      <c r="BA130" s="24"/>
      <c r="BB130" s="24" t="str">
        <f t="shared" si="26"/>
        <v>-x-</v>
      </c>
      <c r="BC130" s="24" t="str">
        <f t="shared" si="27"/>
        <v>-x-</v>
      </c>
    </row>
    <row r="131" spans="1:55" s="9" customFormat="1" x14ac:dyDescent="0.25">
      <c r="A131" s="1"/>
      <c r="B131" s="12" t="s">
        <v>360</v>
      </c>
      <c r="C131" s="12" t="s">
        <v>362</v>
      </c>
      <c r="D131" s="13" t="s">
        <v>361</v>
      </c>
      <c r="E131" s="13" t="s">
        <v>641</v>
      </c>
      <c r="F131" s="30">
        <v>70075.722101499996</v>
      </c>
      <c r="G131"/>
      <c r="H131" s="15"/>
      <c r="I131" s="15"/>
      <c r="J131" s="15"/>
      <c r="K131" s="15">
        <v>30.016882049792901</v>
      </c>
      <c r="L131" s="15">
        <v>16.7441934391682</v>
      </c>
      <c r="M131" s="15">
        <f t="shared" si="15"/>
        <v>23.380537744480549</v>
      </c>
      <c r="N131" s="15">
        <f t="shared" si="16"/>
        <v>23.380537744480549</v>
      </c>
      <c r="O131"/>
      <c r="P131" s="15"/>
      <c r="Q131" s="15"/>
      <c r="R131" s="15"/>
      <c r="S131" s="15">
        <v>62.634344250196598</v>
      </c>
      <c r="T131" s="15"/>
      <c r="U131" s="15">
        <f t="shared" si="17"/>
        <v>62.634344250196598</v>
      </c>
      <c r="V131" s="15" t="str">
        <f t="shared" si="18"/>
        <v>-x-</v>
      </c>
      <c r="W131"/>
      <c r="X131" s="14"/>
      <c r="Y131" s="14"/>
      <c r="Z131" s="14"/>
      <c r="AA131" s="14">
        <v>0.52509488773765001</v>
      </c>
      <c r="AB131" s="14">
        <v>0.57900266528478805</v>
      </c>
      <c r="AC131" s="14">
        <f t="shared" si="19"/>
        <v>0.55204877651121897</v>
      </c>
      <c r="AD131" s="14">
        <f t="shared" si="20"/>
        <v>0.55204877651121897</v>
      </c>
      <c r="AE131"/>
      <c r="AF131" s="15"/>
      <c r="AG131" s="15"/>
      <c r="AH131" s="15"/>
      <c r="AI131" s="15">
        <v>0.696769586997107</v>
      </c>
      <c r="AJ131" s="15">
        <v>0.52347937179001702</v>
      </c>
      <c r="AK131" s="15">
        <f t="shared" si="21"/>
        <v>0.696769586997107</v>
      </c>
      <c r="AL131" s="18">
        <f t="shared" si="24"/>
        <v>0.75129480614398647</v>
      </c>
      <c r="AM131" s="15">
        <f t="shared" si="25"/>
        <v>0.61012447939356207</v>
      </c>
      <c r="AN131"/>
      <c r="AO131" s="15"/>
      <c r="AP131" s="15"/>
      <c r="AQ131" s="15"/>
      <c r="AR131" s="15">
        <v>1.83647700726397</v>
      </c>
      <c r="AS131" s="15">
        <v>1.22703680278391</v>
      </c>
      <c r="AT131" s="15">
        <f t="shared" si="22"/>
        <v>1.5317569050239399</v>
      </c>
      <c r="AU131" s="15">
        <f t="shared" si="23"/>
        <v>1.5317569050239399</v>
      </c>
      <c r="AV131"/>
      <c r="AW131" s="24"/>
      <c r="AX131" s="24"/>
      <c r="AY131" s="24"/>
      <c r="AZ131" s="24"/>
      <c r="BA131" s="24"/>
      <c r="BB131" s="24" t="str">
        <f t="shared" si="26"/>
        <v>-x-</v>
      </c>
      <c r="BC131" s="24" t="str">
        <f t="shared" si="27"/>
        <v>-x-</v>
      </c>
    </row>
    <row r="132" spans="1:55" s="9" customFormat="1" x14ac:dyDescent="0.25">
      <c r="A132" s="1"/>
      <c r="B132" s="12" t="s">
        <v>363</v>
      </c>
      <c r="C132" s="12" t="s">
        <v>365</v>
      </c>
      <c r="D132" s="13" t="s">
        <v>364</v>
      </c>
      <c r="E132" s="13" t="s">
        <v>666</v>
      </c>
      <c r="F132" s="30">
        <v>22745.029372000001</v>
      </c>
      <c r="G132"/>
      <c r="H132" s="15">
        <v>9.1599119915917999</v>
      </c>
      <c r="I132" s="15">
        <v>21.6748573287623</v>
      </c>
      <c r="J132" s="15">
        <v>13.7468169447238</v>
      </c>
      <c r="K132" s="15">
        <v>18.7072553724283</v>
      </c>
      <c r="L132" s="15">
        <v>21.503218503436099</v>
      </c>
      <c r="M132" s="15">
        <f t="shared" si="15"/>
        <v>18.7072553724283</v>
      </c>
      <c r="N132" s="15">
        <f t="shared" si="16"/>
        <v>16.958412028188459</v>
      </c>
      <c r="O132"/>
      <c r="P132" s="15">
        <v>6.7913360378879597</v>
      </c>
      <c r="Q132" s="15"/>
      <c r="R132" s="15"/>
      <c r="S132" s="15"/>
      <c r="T132" s="15"/>
      <c r="U132" s="15">
        <f t="shared" si="17"/>
        <v>6.7913360378879597</v>
      </c>
      <c r="V132" s="15">
        <f t="shared" si="18"/>
        <v>6.7913360378879597</v>
      </c>
      <c r="W132"/>
      <c r="X132" s="14">
        <v>4.5017899722461204E-3</v>
      </c>
      <c r="Y132" s="14">
        <v>0</v>
      </c>
      <c r="Z132" s="14">
        <v>0</v>
      </c>
      <c r="AA132" s="14">
        <v>1.17351530806445E-3</v>
      </c>
      <c r="AB132" s="14">
        <v>0</v>
      </c>
      <c r="AC132" s="14">
        <f t="shared" si="19"/>
        <v>0</v>
      </c>
      <c r="AD132" s="14">
        <f t="shared" si="20"/>
        <v>1.1350610560621141E-3</v>
      </c>
      <c r="AE132"/>
      <c r="AF132" s="15">
        <v>0.36579922723603903</v>
      </c>
      <c r="AG132" s="15">
        <v>0.74331922401597705</v>
      </c>
      <c r="AH132" s="15">
        <v>0.41172098372499</v>
      </c>
      <c r="AI132" s="15">
        <v>0.35942303538831799</v>
      </c>
      <c r="AJ132" s="15">
        <v>0.36040234908205099</v>
      </c>
      <c r="AK132" s="15">
        <f t="shared" si="21"/>
        <v>0.74331922401597705</v>
      </c>
      <c r="AL132" s="18">
        <f t="shared" si="24"/>
        <v>0.48485541263803561</v>
      </c>
      <c r="AM132" s="15">
        <f t="shared" si="25"/>
        <v>0.44813296388947499</v>
      </c>
      <c r="AN132"/>
      <c r="AO132" s="15">
        <v>37.411374272662201</v>
      </c>
      <c r="AP132" s="15">
        <v>33.310740198474399</v>
      </c>
      <c r="AQ132" s="15">
        <v>21.654168127919501</v>
      </c>
      <c r="AR132" s="15">
        <v>43.981748655613004</v>
      </c>
      <c r="AS132" s="15">
        <v>48.054334121348802</v>
      </c>
      <c r="AT132" s="15">
        <f t="shared" si="22"/>
        <v>37.411374272662201</v>
      </c>
      <c r="AU132" s="15">
        <f t="shared" si="23"/>
        <v>36.882473075203578</v>
      </c>
      <c r="AV132"/>
      <c r="AW132" s="24"/>
      <c r="AX132" s="24"/>
      <c r="AY132" s="24">
        <v>0.205070267013298</v>
      </c>
      <c r="AZ132" s="24">
        <v>0.203441990615602</v>
      </c>
      <c r="BA132" s="24"/>
      <c r="BB132" s="24">
        <f t="shared" si="26"/>
        <v>0.20425612881444999</v>
      </c>
      <c r="BC132" s="24">
        <f t="shared" si="27"/>
        <v>0.20425612881444999</v>
      </c>
    </row>
    <row r="133" spans="1:55" s="9" customFormat="1" x14ac:dyDescent="0.25">
      <c r="A133" s="1"/>
      <c r="B133" s="12" t="s">
        <v>366</v>
      </c>
      <c r="C133" s="12" t="s">
        <v>368</v>
      </c>
      <c r="D133" s="13" t="s">
        <v>367</v>
      </c>
      <c r="E133" s="13" t="s">
        <v>641</v>
      </c>
      <c r="F133" s="30">
        <v>19675</v>
      </c>
      <c r="G133"/>
      <c r="H133" s="15">
        <v>908.48174016084499</v>
      </c>
      <c r="I133" s="15">
        <v>-59.418873087503002</v>
      </c>
      <c r="J133" s="15">
        <v>6.9337856226775303</v>
      </c>
      <c r="K133" s="15">
        <v>-205.93684254586699</v>
      </c>
      <c r="L133" s="15">
        <v>-1507.54731438309</v>
      </c>
      <c r="M133" s="15">
        <f t="shared" si="15"/>
        <v>-59.418873087503002</v>
      </c>
      <c r="N133" s="15">
        <f t="shared" si="16"/>
        <v>6.9337856226775303</v>
      </c>
      <c r="O133"/>
      <c r="P133" s="15"/>
      <c r="Q133" s="15">
        <v>-78.0018979220185</v>
      </c>
      <c r="R133" s="15">
        <v>4.9729629188732396</v>
      </c>
      <c r="S133" s="15">
        <v>-64.880273714195894</v>
      </c>
      <c r="T133" s="15">
        <v>-71.090043797739796</v>
      </c>
      <c r="U133" s="15">
        <f t="shared" si="17"/>
        <v>-67.985158755967845</v>
      </c>
      <c r="V133" s="15">
        <f t="shared" si="18"/>
        <v>4.9729629188732396</v>
      </c>
      <c r="W133"/>
      <c r="X133" s="14">
        <v>0</v>
      </c>
      <c r="Y133" s="14">
        <v>1.0507106675631799E-2</v>
      </c>
      <c r="Z133" s="14">
        <v>0</v>
      </c>
      <c r="AA133" s="14">
        <v>0</v>
      </c>
      <c r="AB133" s="14">
        <v>0</v>
      </c>
      <c r="AC133" s="14">
        <f t="shared" si="19"/>
        <v>0</v>
      </c>
      <c r="AD133" s="14">
        <f t="shared" si="20"/>
        <v>2.1014213351263598E-3</v>
      </c>
      <c r="AE133"/>
      <c r="AF133" s="15">
        <v>1.1683396849020899</v>
      </c>
      <c r="AG133" s="15">
        <v>0.96924813349050998</v>
      </c>
      <c r="AH133" s="15">
        <v>1.2507270539444999</v>
      </c>
      <c r="AI133" s="15">
        <v>0.87284330069360305</v>
      </c>
      <c r="AJ133" s="15">
        <v>0.87337923231643799</v>
      </c>
      <c r="AK133" s="15">
        <f t="shared" si="21"/>
        <v>1.2507270539444999</v>
      </c>
      <c r="AL133" s="18">
        <f t="shared" si="24"/>
        <v>0.69829722605104338</v>
      </c>
      <c r="AM133" s="15">
        <f t="shared" si="25"/>
        <v>1.0269074810694281</v>
      </c>
      <c r="AN133"/>
      <c r="AO133" s="15">
        <v>46.224112857656998</v>
      </c>
      <c r="AP133" s="15">
        <v>38.004668956214999</v>
      </c>
      <c r="AQ133" s="15">
        <v>2.4802081770394602</v>
      </c>
      <c r="AR133" s="15"/>
      <c r="AS133" s="15"/>
      <c r="AT133" s="15">
        <f t="shared" si="22"/>
        <v>38.004668956214999</v>
      </c>
      <c r="AU133" s="15">
        <f t="shared" si="23"/>
        <v>28.90299666363715</v>
      </c>
      <c r="AV133"/>
      <c r="AW133" s="24"/>
      <c r="AX133" s="24"/>
      <c r="AY133" s="24"/>
      <c r="AZ133" s="24">
        <v>-0.21935283011043799</v>
      </c>
      <c r="BA133" s="24"/>
      <c r="BB133" s="24">
        <f t="shared" si="26"/>
        <v>-0.21935283011043799</v>
      </c>
      <c r="BC133" s="24" t="str">
        <f t="shared" si="27"/>
        <v>-x-</v>
      </c>
    </row>
    <row r="134" spans="1:55" s="9" customFormat="1" x14ac:dyDescent="0.25">
      <c r="A134" s="1"/>
      <c r="B134" s="12" t="s">
        <v>369</v>
      </c>
      <c r="C134" s="12" t="s">
        <v>371</v>
      </c>
      <c r="D134" s="13" t="s">
        <v>370</v>
      </c>
      <c r="E134" s="13" t="s">
        <v>666</v>
      </c>
      <c r="F134" s="30"/>
      <c r="G134"/>
      <c r="H134" s="15"/>
      <c r="I134" s="15"/>
      <c r="J134" s="15"/>
      <c r="K134" s="15"/>
      <c r="L134" s="15"/>
      <c r="M134" s="15" t="str">
        <f t="shared" si="15"/>
        <v>-x-</v>
      </c>
      <c r="N134" s="15" t="str">
        <f t="shared" si="16"/>
        <v>-x-</v>
      </c>
      <c r="O134"/>
      <c r="P134" s="15"/>
      <c r="Q134" s="15"/>
      <c r="R134" s="15"/>
      <c r="S134" s="15"/>
      <c r="T134" s="15"/>
      <c r="U134" s="15" t="str">
        <f t="shared" si="17"/>
        <v>-x-</v>
      </c>
      <c r="V134" s="15" t="str">
        <f t="shared" si="18"/>
        <v>-x-</v>
      </c>
      <c r="W134"/>
      <c r="X134" s="14"/>
      <c r="Y134" s="14"/>
      <c r="Z134" s="14"/>
      <c r="AA134" s="14"/>
      <c r="AB134" s="14"/>
      <c r="AC134" s="14" t="str">
        <f t="shared" si="19"/>
        <v>-x-</v>
      </c>
      <c r="AD134" s="14" t="str">
        <f t="shared" si="20"/>
        <v>-x-</v>
      </c>
      <c r="AE134"/>
      <c r="AF134" s="15"/>
      <c r="AG134" s="15"/>
      <c r="AH134" s="15"/>
      <c r="AI134" s="15"/>
      <c r="AJ134" s="15"/>
      <c r="AK134" s="15" t="str">
        <f t="shared" si="21"/>
        <v>-x-</v>
      </c>
      <c r="AL134" s="18" t="str">
        <f t="shared" si="24"/>
        <v>-x-</v>
      </c>
      <c r="AM134" s="15" t="str">
        <f t="shared" si="25"/>
        <v>-x-</v>
      </c>
      <c r="AN134"/>
      <c r="AO134" s="15"/>
      <c r="AP134" s="15"/>
      <c r="AQ134" s="15"/>
      <c r="AR134" s="15"/>
      <c r="AS134" s="15"/>
      <c r="AT134" s="15" t="str">
        <f t="shared" si="22"/>
        <v>-x-</v>
      </c>
      <c r="AU134" s="15" t="str">
        <f t="shared" si="23"/>
        <v>-x-</v>
      </c>
      <c r="AV134"/>
      <c r="AW134" s="24"/>
      <c r="AX134" s="24"/>
      <c r="AY134" s="24"/>
      <c r="AZ134" s="24"/>
      <c r="BA134" s="24"/>
      <c r="BB134" s="24" t="str">
        <f t="shared" si="26"/>
        <v>-x-</v>
      </c>
      <c r="BC134" s="24" t="str">
        <f t="shared" si="27"/>
        <v>-x-</v>
      </c>
    </row>
    <row r="135" spans="1:55" s="9" customFormat="1" x14ac:dyDescent="0.25">
      <c r="A135" s="1"/>
      <c r="B135" s="12" t="s">
        <v>372</v>
      </c>
      <c r="C135" s="12" t="s">
        <v>374</v>
      </c>
      <c r="D135" s="13" t="s">
        <v>373</v>
      </c>
      <c r="E135" s="13" t="s">
        <v>666</v>
      </c>
      <c r="F135" s="30"/>
      <c r="G135"/>
      <c r="H135" s="15"/>
      <c r="I135" s="15"/>
      <c r="J135" s="15"/>
      <c r="K135" s="15"/>
      <c r="L135" s="15"/>
      <c r="M135" s="15" t="str">
        <f t="shared" si="15"/>
        <v>-x-</v>
      </c>
      <c r="N135" s="15" t="str">
        <f t="shared" si="16"/>
        <v>-x-</v>
      </c>
      <c r="O135"/>
      <c r="P135" s="15"/>
      <c r="Q135" s="15"/>
      <c r="R135" s="15"/>
      <c r="S135" s="15"/>
      <c r="T135" s="15"/>
      <c r="U135" s="15" t="str">
        <f t="shared" si="17"/>
        <v>-x-</v>
      </c>
      <c r="V135" s="15" t="str">
        <f t="shared" si="18"/>
        <v>-x-</v>
      </c>
      <c r="W135"/>
      <c r="X135" s="14"/>
      <c r="Y135" s="14"/>
      <c r="Z135" s="14"/>
      <c r="AA135" s="14"/>
      <c r="AB135" s="14"/>
      <c r="AC135" s="14" t="str">
        <f t="shared" si="19"/>
        <v>-x-</v>
      </c>
      <c r="AD135" s="14" t="str">
        <f t="shared" si="20"/>
        <v>-x-</v>
      </c>
      <c r="AE135"/>
      <c r="AF135" s="15"/>
      <c r="AG135" s="15"/>
      <c r="AH135" s="15"/>
      <c r="AI135" s="15"/>
      <c r="AJ135" s="15"/>
      <c r="AK135" s="15" t="str">
        <f t="shared" si="21"/>
        <v>-x-</v>
      </c>
      <c r="AL135" s="18" t="str">
        <f t="shared" si="24"/>
        <v>-x-</v>
      </c>
      <c r="AM135" s="15" t="str">
        <f t="shared" si="25"/>
        <v>-x-</v>
      </c>
      <c r="AN135"/>
      <c r="AO135" s="15"/>
      <c r="AP135" s="15"/>
      <c r="AQ135" s="15"/>
      <c r="AR135" s="15"/>
      <c r="AS135" s="15"/>
      <c r="AT135" s="15" t="str">
        <f t="shared" si="22"/>
        <v>-x-</v>
      </c>
      <c r="AU135" s="15" t="str">
        <f t="shared" si="23"/>
        <v>-x-</v>
      </c>
      <c r="AV135"/>
      <c r="AW135" s="24"/>
      <c r="AX135" s="24"/>
      <c r="AY135" s="24"/>
      <c r="AZ135" s="24"/>
      <c r="BA135" s="24"/>
      <c r="BB135" s="24" t="str">
        <f t="shared" si="26"/>
        <v>-x-</v>
      </c>
      <c r="BC135" s="24" t="str">
        <f t="shared" si="27"/>
        <v>-x-</v>
      </c>
    </row>
    <row r="136" spans="1:55" s="9" customFormat="1" x14ac:dyDescent="0.25">
      <c r="A136" s="1"/>
      <c r="B136" s="12" t="s">
        <v>375</v>
      </c>
      <c r="C136" s="12" t="s">
        <v>377</v>
      </c>
      <c r="D136" s="13" t="s">
        <v>376</v>
      </c>
      <c r="E136" s="13" t="s">
        <v>662</v>
      </c>
      <c r="F136" s="30">
        <v>240990.75485975001</v>
      </c>
      <c r="G136"/>
      <c r="H136" s="15">
        <v>22.581971118401299</v>
      </c>
      <c r="I136" s="15">
        <v>27.787864447658599</v>
      </c>
      <c r="J136" s="15">
        <v>19.383636030688599</v>
      </c>
      <c r="K136" s="15">
        <v>20.721918711758899</v>
      </c>
      <c r="L136" s="15">
        <v>23.210243840177998</v>
      </c>
      <c r="M136" s="15">
        <f t="shared" si="15"/>
        <v>22.581971118401299</v>
      </c>
      <c r="N136" s="15">
        <f t="shared" si="16"/>
        <v>22.737126829737079</v>
      </c>
      <c r="O136"/>
      <c r="P136" s="15">
        <v>15.0742708081088</v>
      </c>
      <c r="Q136" s="15">
        <v>16.4459406430542</v>
      </c>
      <c r="R136" s="15">
        <v>12.758379865816099</v>
      </c>
      <c r="S136" s="15">
        <v>11.3769956251053</v>
      </c>
      <c r="T136" s="15"/>
      <c r="U136" s="15">
        <f t="shared" si="17"/>
        <v>13.91632533696245</v>
      </c>
      <c r="V136" s="15">
        <f t="shared" si="18"/>
        <v>13.913896735521101</v>
      </c>
      <c r="W136"/>
      <c r="X136" s="14">
        <v>0.158995966558723</v>
      </c>
      <c r="Y136" s="14">
        <v>0.14518938481473001</v>
      </c>
      <c r="Z136" s="14">
        <v>0.145827763028792</v>
      </c>
      <c r="AA136" s="14">
        <v>0.18484699830354701</v>
      </c>
      <c r="AB136" s="14">
        <v>0.189322348895366</v>
      </c>
      <c r="AC136" s="14">
        <f t="shared" si="19"/>
        <v>0.158995966558723</v>
      </c>
      <c r="AD136" s="14">
        <f t="shared" si="20"/>
        <v>0.16483649232023162</v>
      </c>
      <c r="AE136"/>
      <c r="AF136" s="15">
        <v>4.6323460701896702</v>
      </c>
      <c r="AG136" s="15">
        <v>4.7877293472483897</v>
      </c>
      <c r="AH136" s="15">
        <v>4.0973194445978196</v>
      </c>
      <c r="AI136" s="15">
        <v>2.94186186569641</v>
      </c>
      <c r="AJ136" s="15">
        <v>2.9210198282307802</v>
      </c>
      <c r="AK136" s="15">
        <f t="shared" si="21"/>
        <v>4.7877293472483897</v>
      </c>
      <c r="AL136" s="18">
        <f t="shared" si="24"/>
        <v>0.61010546260505572</v>
      </c>
      <c r="AM136" s="15">
        <f t="shared" si="25"/>
        <v>3.8760553111926135</v>
      </c>
      <c r="AN136"/>
      <c r="AO136" s="15">
        <v>2.27641123244757</v>
      </c>
      <c r="AP136" s="15">
        <v>2.3877690948611399</v>
      </c>
      <c r="AQ136" s="15">
        <v>1.9588887060581299</v>
      </c>
      <c r="AR136" s="15">
        <v>1.6046211857410499</v>
      </c>
      <c r="AS136" s="15">
        <v>1.62078999191544</v>
      </c>
      <c r="AT136" s="15">
        <f t="shared" si="22"/>
        <v>1.9588887060581299</v>
      </c>
      <c r="AU136" s="15">
        <f t="shared" si="23"/>
        <v>1.9696960422046661</v>
      </c>
      <c r="AV136"/>
      <c r="AW136" s="24">
        <v>0.30592814208830499</v>
      </c>
      <c r="AX136" s="24">
        <v>0.42611889356067001</v>
      </c>
      <c r="AY136" s="24">
        <v>0.51893791860948102</v>
      </c>
      <c r="AZ136" s="24">
        <v>0.57129566936146103</v>
      </c>
      <c r="BA136" s="24">
        <v>0.76482835694696405</v>
      </c>
      <c r="BB136" s="24">
        <f t="shared" si="26"/>
        <v>0.51893791860948102</v>
      </c>
      <c r="BC136" s="24">
        <f t="shared" si="27"/>
        <v>0.51742179611337624</v>
      </c>
    </row>
    <row r="137" spans="1:55" s="9" customFormat="1" x14ac:dyDescent="0.25">
      <c r="A137" s="1"/>
      <c r="B137" s="12" t="s">
        <v>378</v>
      </c>
      <c r="C137" s="12" t="s">
        <v>380</v>
      </c>
      <c r="D137" s="13" t="s">
        <v>379</v>
      </c>
      <c r="E137" s="13" t="s">
        <v>657</v>
      </c>
      <c r="F137" s="30"/>
      <c r="G137"/>
      <c r="H137" s="15">
        <v>-1.36212656075804</v>
      </c>
      <c r="I137" s="15"/>
      <c r="J137" s="15"/>
      <c r="K137" s="15"/>
      <c r="L137" s="15"/>
      <c r="M137" s="15">
        <f t="shared" si="15"/>
        <v>-1.36212656075804</v>
      </c>
      <c r="N137" s="15" t="str">
        <f t="shared" si="16"/>
        <v>-x-</v>
      </c>
      <c r="O137"/>
      <c r="P137" s="15">
        <v>-10.430293480734701</v>
      </c>
      <c r="Q137" s="15"/>
      <c r="R137" s="15"/>
      <c r="S137" s="15"/>
      <c r="T137" s="15"/>
      <c r="U137" s="15">
        <f t="shared" si="17"/>
        <v>-10.430293480734701</v>
      </c>
      <c r="V137" s="15" t="str">
        <f t="shared" si="18"/>
        <v>-x-</v>
      </c>
      <c r="W137"/>
      <c r="X137" s="14">
        <v>0.79576814841479104</v>
      </c>
      <c r="Y137" s="14"/>
      <c r="Z137" s="14"/>
      <c r="AA137" s="14"/>
      <c r="AB137" s="14"/>
      <c r="AC137" s="14">
        <f t="shared" si="19"/>
        <v>0.79576814841479104</v>
      </c>
      <c r="AD137" s="14">
        <f t="shared" si="20"/>
        <v>0.79576814841479104</v>
      </c>
      <c r="AE137"/>
      <c r="AF137" s="15">
        <v>0.61710207750638801</v>
      </c>
      <c r="AG137" s="15"/>
      <c r="AH137" s="15"/>
      <c r="AI137" s="15"/>
      <c r="AJ137" s="15"/>
      <c r="AK137" s="15">
        <f t="shared" si="21"/>
        <v>0.61710207750638801</v>
      </c>
      <c r="AL137" s="18">
        <f t="shared" si="24"/>
        <v>0</v>
      </c>
      <c r="AM137" s="15">
        <f t="shared" si="25"/>
        <v>0.61710207750638801</v>
      </c>
      <c r="AN137"/>
      <c r="AO137" s="15">
        <v>0.11023131229490001</v>
      </c>
      <c r="AP137" s="15"/>
      <c r="AQ137" s="15"/>
      <c r="AR137" s="15"/>
      <c r="AS137" s="15"/>
      <c r="AT137" s="15">
        <f t="shared" si="22"/>
        <v>0.11023131229490001</v>
      </c>
      <c r="AU137" s="15">
        <f t="shared" si="23"/>
        <v>0.11023131229490001</v>
      </c>
      <c r="AV137"/>
      <c r="AW137" s="24"/>
      <c r="AX137" s="24"/>
      <c r="AY137" s="24"/>
      <c r="AZ137" s="24"/>
      <c r="BA137" s="24"/>
      <c r="BB137" s="24" t="str">
        <f t="shared" si="26"/>
        <v>-x-</v>
      </c>
      <c r="BC137" s="24" t="str">
        <f t="shared" si="27"/>
        <v>-x-</v>
      </c>
    </row>
    <row r="138" spans="1:55" s="9" customFormat="1" x14ac:dyDescent="0.25">
      <c r="A138" s="1"/>
      <c r="B138" s="12" t="s">
        <v>381</v>
      </c>
      <c r="C138" s="12" t="s">
        <v>383</v>
      </c>
      <c r="D138" s="13" t="s">
        <v>382</v>
      </c>
      <c r="E138" s="13" t="s">
        <v>657</v>
      </c>
      <c r="F138" s="30">
        <v>317188.67290850001</v>
      </c>
      <c r="G138"/>
      <c r="H138" s="15">
        <v>-302.014158515725</v>
      </c>
      <c r="I138" s="15">
        <v>18.6634039027849</v>
      </c>
      <c r="J138" s="15">
        <v>26.158085851289801</v>
      </c>
      <c r="K138" s="15">
        <v>-17.338428173359699</v>
      </c>
      <c r="L138" s="15">
        <v>-14.442604404583101</v>
      </c>
      <c r="M138" s="15">
        <f t="shared" ref="M138:M201" si="28">IFERROR(MEDIAN(H138:L138),"-x-")</f>
        <v>-14.442604404583101</v>
      </c>
      <c r="N138" s="15">
        <f t="shared" ref="N138:N201" si="29">IFERROR(AVERAGEIFS(H138:L138,H138:L138,"&gt;0",H138:L138,"&lt;50"),"-x-")</f>
        <v>22.410744877037352</v>
      </c>
      <c r="O138"/>
      <c r="P138" s="15">
        <v>-18.726303772273202</v>
      </c>
      <c r="Q138" s="15">
        <v>-474.52898452803498</v>
      </c>
      <c r="R138" s="15">
        <v>-28.962913524475901</v>
      </c>
      <c r="S138" s="15">
        <v>5230.8747575283096</v>
      </c>
      <c r="T138" s="15">
        <v>1864.90616555884</v>
      </c>
      <c r="U138" s="15">
        <f t="shared" ref="U138:U201" si="30">IFERROR(MEDIAN(P138:T138),"-x-")</f>
        <v>-18.726303772273202</v>
      </c>
      <c r="V138" s="15" t="str">
        <f t="shared" ref="V138:V201" si="31">IFERROR(AVERAGEIFS(P138:T138,P138:T138,"&gt;0",P138:T138,"&lt;50"),"-x-")</f>
        <v>-x-</v>
      </c>
      <c r="W138"/>
      <c r="X138" s="14">
        <v>0.18445681351964599</v>
      </c>
      <c r="Y138" s="14">
        <v>7.3600052563997501E-2</v>
      </c>
      <c r="Z138" s="14">
        <v>7.61603219230165E-2</v>
      </c>
      <c r="AA138" s="14">
        <v>6.9978125889174403E-2</v>
      </c>
      <c r="AB138" s="14">
        <v>0.16672424850286899</v>
      </c>
      <c r="AC138" s="14">
        <f t="shared" ref="AC138:AC201" si="32">IFERROR(MEDIAN(X138:AB138),"-x-")</f>
        <v>7.61603219230165E-2</v>
      </c>
      <c r="AD138" s="14">
        <f t="shared" ref="AD138:AD201" si="33">IFERROR(AVERAGE(X138:AB138),"-x-")</f>
        <v>0.11418391247974066</v>
      </c>
      <c r="AE138"/>
      <c r="AF138" s="15">
        <v>0.46046144639376502</v>
      </c>
      <c r="AG138" s="15">
        <v>1.09741948399278</v>
      </c>
      <c r="AH138" s="15">
        <v>0.77552585107605398</v>
      </c>
      <c r="AI138" s="15">
        <v>1.01170911054396</v>
      </c>
      <c r="AJ138" s="15">
        <v>0.63995144539330795</v>
      </c>
      <c r="AK138" s="15">
        <f t="shared" ref="AK138:AK201" si="34">IF(MAX(AF138:AJ138)=0,"-x-",MAX(AF138:AJ138))</f>
        <v>1.09741948399278</v>
      </c>
      <c r="AL138" s="18">
        <f t="shared" si="24"/>
        <v>0.58314204798419478</v>
      </c>
      <c r="AM138" s="15">
        <f t="shared" si="25"/>
        <v>0.79701346747997337</v>
      </c>
      <c r="AN138"/>
      <c r="AO138" s="15">
        <v>38.223733224091099</v>
      </c>
      <c r="AP138" s="15">
        <v>176.28918086458</v>
      </c>
      <c r="AQ138" s="15">
        <v>82.240002484875703</v>
      </c>
      <c r="AR138" s="15">
        <v>81.476535206427798</v>
      </c>
      <c r="AS138" s="15">
        <v>56.7801083478262</v>
      </c>
      <c r="AT138" s="15">
        <f t="shared" ref="AT138:AT201" si="35">IFERROR(MEDIAN(AO138:AS138),"-x-")</f>
        <v>81.476535206427798</v>
      </c>
      <c r="AU138" s="15">
        <f t="shared" ref="AU138:AU201" si="36">IFERROR(AVERAGEIFS(AO138:AS138,AO138:AS138,"&gt;0",AO138:AS138,"&lt;50"),"-x-")</f>
        <v>38.223733224091099</v>
      </c>
      <c r="AV138"/>
      <c r="AW138" s="24">
        <v>1.44217853296868</v>
      </c>
      <c r="AX138" s="24">
        <v>1.81457805889841</v>
      </c>
      <c r="AY138" s="24">
        <v>1.7355882895608401</v>
      </c>
      <c r="AZ138" s="24">
        <v>1.8362256489945099</v>
      </c>
      <c r="BA138" s="24">
        <v>1.0750428084666099</v>
      </c>
      <c r="BB138" s="24">
        <f t="shared" si="26"/>
        <v>1.7355882895608401</v>
      </c>
      <c r="BC138" s="24">
        <f t="shared" si="27"/>
        <v>1.5807226677778099</v>
      </c>
    </row>
    <row r="139" spans="1:55" s="9" customFormat="1" x14ac:dyDescent="0.25">
      <c r="A139" s="1"/>
      <c r="B139" s="12" t="s">
        <v>384</v>
      </c>
      <c r="C139" s="12" t="s">
        <v>386</v>
      </c>
      <c r="D139" s="13" t="s">
        <v>385</v>
      </c>
      <c r="E139" s="13" t="s">
        <v>660</v>
      </c>
      <c r="F139" s="30"/>
      <c r="G139"/>
      <c r="H139" s="15">
        <v>4.9992321169193001</v>
      </c>
      <c r="I139" s="15">
        <v>6.9574973679773402</v>
      </c>
      <c r="J139" s="15">
        <v>12.0635811318789</v>
      </c>
      <c r="K139" s="15">
        <v>-35.360442028788398</v>
      </c>
      <c r="L139" s="15"/>
      <c r="M139" s="15">
        <f t="shared" si="28"/>
        <v>5.9783647424483206</v>
      </c>
      <c r="N139" s="15">
        <f t="shared" si="29"/>
        <v>8.006770205591847</v>
      </c>
      <c r="O139"/>
      <c r="P139" s="15">
        <v>5.8577447557254301</v>
      </c>
      <c r="Q139" s="15"/>
      <c r="R139" s="15"/>
      <c r="S139" s="15"/>
      <c r="T139" s="15"/>
      <c r="U139" s="15">
        <f t="shared" si="30"/>
        <v>5.8577447557254301</v>
      </c>
      <c r="V139" s="15">
        <f t="shared" si="31"/>
        <v>5.8577447557254301</v>
      </c>
      <c r="W139"/>
      <c r="X139" s="14">
        <v>1.9323010587104401E-2</v>
      </c>
      <c r="Y139" s="14">
        <v>1.0767861949880201E-2</v>
      </c>
      <c r="Z139" s="14">
        <v>8.0045041376342902E-3</v>
      </c>
      <c r="AA139" s="14">
        <v>4.26126638578808E-3</v>
      </c>
      <c r="AB139" s="14"/>
      <c r="AC139" s="14">
        <f t="shared" si="32"/>
        <v>9.3861830437572454E-3</v>
      </c>
      <c r="AD139" s="14">
        <f t="shared" si="33"/>
        <v>1.0589160765101743E-2</v>
      </c>
      <c r="AE139"/>
      <c r="AF139" s="15">
        <v>0.91109082456841906</v>
      </c>
      <c r="AG139" s="15">
        <v>1.28853212183822</v>
      </c>
      <c r="AH139" s="15">
        <v>1.20046635975086</v>
      </c>
      <c r="AI139" s="15">
        <v>1.2572896300116601</v>
      </c>
      <c r="AJ139" s="15"/>
      <c r="AK139" s="15">
        <f t="shared" si="34"/>
        <v>1.28853212183822</v>
      </c>
      <c r="AL139" s="18">
        <f t="shared" ref="AL139:AL202" si="37">IFERROR(AJ139/AK139,"-x-")</f>
        <v>0</v>
      </c>
      <c r="AM139" s="15">
        <f t="shared" ref="AM139:AM202" si="38">IFERROR(AVERAGEIFS(AF139:AJ139,AF139:AJ139,"&gt;0",AF139:AJ139,"&lt;30"),"-x-")</f>
        <v>1.1643447340422897</v>
      </c>
      <c r="AN139"/>
      <c r="AO139" s="15">
        <v>0.37192121690577601</v>
      </c>
      <c r="AP139" s="15">
        <v>1.1463356298209</v>
      </c>
      <c r="AQ139" s="15">
        <v>1.0936365282123</v>
      </c>
      <c r="AR139" s="15">
        <v>1.2981866531845301</v>
      </c>
      <c r="AS139" s="15"/>
      <c r="AT139" s="15">
        <f t="shared" si="35"/>
        <v>1.1199860790165999</v>
      </c>
      <c r="AU139" s="15">
        <f t="shared" si="36"/>
        <v>0.97752000703087649</v>
      </c>
      <c r="AV139"/>
      <c r="AW139" s="24">
        <v>1.5825630845774901</v>
      </c>
      <c r="AX139" s="24">
        <v>1.3777979506739899</v>
      </c>
      <c r="AY139" s="24">
        <v>1.0972104073425699</v>
      </c>
      <c r="AZ139" s="24">
        <v>1.2839658687753399</v>
      </c>
      <c r="BA139" s="24"/>
      <c r="BB139" s="24">
        <f t="shared" si="26"/>
        <v>1.3308819097246649</v>
      </c>
      <c r="BC139" s="24">
        <f t="shared" si="27"/>
        <v>1.3353843278423474</v>
      </c>
    </row>
    <row r="140" spans="1:55" s="9" customFormat="1" x14ac:dyDescent="0.25">
      <c r="A140" s="1"/>
      <c r="B140" s="12" t="s">
        <v>387</v>
      </c>
      <c r="C140" s="12" t="s">
        <v>389</v>
      </c>
      <c r="D140" s="13" t="s">
        <v>388</v>
      </c>
      <c r="E140" s="13" t="s">
        <v>666</v>
      </c>
      <c r="F140" s="30">
        <v>5719.0088079999996</v>
      </c>
      <c r="G140"/>
      <c r="H140" s="15">
        <v>5.7145468897870204</v>
      </c>
      <c r="I140" s="15">
        <v>22.323600530886299</v>
      </c>
      <c r="J140" s="15">
        <v>10.5422686231905</v>
      </c>
      <c r="K140" s="15"/>
      <c r="L140" s="15">
        <v>-34.906059619097498</v>
      </c>
      <c r="M140" s="15">
        <f t="shared" si="28"/>
        <v>8.1284077564887607</v>
      </c>
      <c r="N140" s="15">
        <f t="shared" si="29"/>
        <v>12.860138681287941</v>
      </c>
      <c r="O140"/>
      <c r="P140" s="15"/>
      <c r="Q140" s="15"/>
      <c r="R140" s="15"/>
      <c r="S140" s="15"/>
      <c r="T140" s="15"/>
      <c r="U140" s="15" t="str">
        <f t="shared" si="30"/>
        <v>-x-</v>
      </c>
      <c r="V140" s="15" t="str">
        <f t="shared" si="31"/>
        <v>-x-</v>
      </c>
      <c r="W140"/>
      <c r="X140" s="14">
        <v>0</v>
      </c>
      <c r="Y140" s="14">
        <v>0</v>
      </c>
      <c r="Z140" s="14">
        <v>0</v>
      </c>
      <c r="AA140" s="14"/>
      <c r="AB140" s="14">
        <v>0</v>
      </c>
      <c r="AC140" s="14">
        <f t="shared" si="32"/>
        <v>0</v>
      </c>
      <c r="AD140" s="14">
        <f t="shared" si="33"/>
        <v>0</v>
      </c>
      <c r="AE140"/>
      <c r="AF140" s="15">
        <v>0.61873324565112897</v>
      </c>
      <c r="AG140" s="15">
        <v>0.79705608564563601</v>
      </c>
      <c r="AH140" s="15">
        <v>1.09347079262443</v>
      </c>
      <c r="AI140" s="15"/>
      <c r="AJ140" s="15">
        <v>0.92797545696066697</v>
      </c>
      <c r="AK140" s="15">
        <f t="shared" si="34"/>
        <v>1.09347079262443</v>
      </c>
      <c r="AL140" s="18">
        <f t="shared" si="37"/>
        <v>0.84865134324570379</v>
      </c>
      <c r="AM140" s="15">
        <f t="shared" si="38"/>
        <v>0.8593088952204655</v>
      </c>
      <c r="AN140"/>
      <c r="AO140" s="15">
        <v>45.683654622815098</v>
      </c>
      <c r="AP140" s="15">
        <v>162.578211178072</v>
      </c>
      <c r="AQ140" s="15">
        <v>140.49105024523999</v>
      </c>
      <c r="AR140" s="15"/>
      <c r="AS140" s="15">
        <v>78.816565482877195</v>
      </c>
      <c r="AT140" s="15">
        <f t="shared" si="35"/>
        <v>109.65380786405859</v>
      </c>
      <c r="AU140" s="15">
        <f t="shared" si="36"/>
        <v>45.683654622815098</v>
      </c>
      <c r="AV140"/>
      <c r="AW140" s="24"/>
      <c r="AX140" s="24"/>
      <c r="AY140" s="24"/>
      <c r="AZ140" s="24"/>
      <c r="BA140" s="24"/>
      <c r="BB140" s="24" t="str">
        <f t="shared" si="26"/>
        <v>-x-</v>
      </c>
      <c r="BC140" s="24" t="str">
        <f t="shared" si="27"/>
        <v>-x-</v>
      </c>
    </row>
    <row r="141" spans="1:55" s="9" customFormat="1" x14ac:dyDescent="0.25">
      <c r="A141" s="1"/>
      <c r="B141" s="12" t="s">
        <v>390</v>
      </c>
      <c r="C141" s="12" t="s">
        <v>392</v>
      </c>
      <c r="D141" s="13" t="s">
        <v>391</v>
      </c>
      <c r="E141" s="13" t="s">
        <v>663</v>
      </c>
      <c r="F141" s="30"/>
      <c r="G141"/>
      <c r="H141" s="15">
        <v>11.1005206608679</v>
      </c>
      <c r="I141" s="15"/>
      <c r="J141" s="15"/>
      <c r="K141" s="15"/>
      <c r="L141" s="15"/>
      <c r="M141" s="15">
        <f t="shared" si="28"/>
        <v>11.1005206608679</v>
      </c>
      <c r="N141" s="15">
        <f t="shared" si="29"/>
        <v>11.1005206608679</v>
      </c>
      <c r="O141"/>
      <c r="P141" s="15">
        <v>7.0873399592310298</v>
      </c>
      <c r="Q141" s="15"/>
      <c r="R141" s="15"/>
      <c r="S141" s="15"/>
      <c r="T141" s="15"/>
      <c r="U141" s="15">
        <f t="shared" si="30"/>
        <v>7.0873399592310298</v>
      </c>
      <c r="V141" s="15">
        <f t="shared" si="31"/>
        <v>7.0873399592310298</v>
      </c>
      <c r="W141"/>
      <c r="X141" s="14">
        <v>4.8795810429146498E-2</v>
      </c>
      <c r="Y141" s="14"/>
      <c r="Z141" s="14"/>
      <c r="AA141" s="14"/>
      <c r="AB141" s="14"/>
      <c r="AC141" s="14">
        <f t="shared" si="32"/>
        <v>4.8795810429146498E-2</v>
      </c>
      <c r="AD141" s="14">
        <f t="shared" si="33"/>
        <v>4.8795810429146498E-2</v>
      </c>
      <c r="AE141"/>
      <c r="AF141" s="15">
        <v>0.92780975517416697</v>
      </c>
      <c r="AG141" s="15"/>
      <c r="AH141" s="15"/>
      <c r="AI141" s="15"/>
      <c r="AJ141" s="15"/>
      <c r="AK141" s="15">
        <f t="shared" si="34"/>
        <v>0.92780975517416697</v>
      </c>
      <c r="AL141" s="18">
        <f t="shared" si="37"/>
        <v>0</v>
      </c>
      <c r="AM141" s="15">
        <f t="shared" si="38"/>
        <v>0.92780975517416697</v>
      </c>
      <c r="AN141"/>
      <c r="AO141" s="15">
        <v>0.83357872692249702</v>
      </c>
      <c r="AP141" s="15"/>
      <c r="AQ141" s="15"/>
      <c r="AR141" s="15"/>
      <c r="AS141" s="15"/>
      <c r="AT141" s="15">
        <f t="shared" si="35"/>
        <v>0.83357872692249702</v>
      </c>
      <c r="AU141" s="15">
        <f t="shared" si="36"/>
        <v>0.83357872692249702</v>
      </c>
      <c r="AV141"/>
      <c r="AW141" s="24"/>
      <c r="AX141" s="24"/>
      <c r="AY141" s="24"/>
      <c r="AZ141" s="24"/>
      <c r="BA141" s="24"/>
      <c r="BB141" s="24" t="str">
        <f t="shared" si="26"/>
        <v>-x-</v>
      </c>
      <c r="BC141" s="24" t="str">
        <f t="shared" si="27"/>
        <v>-x-</v>
      </c>
    </row>
    <row r="142" spans="1:55" s="9" customFormat="1" x14ac:dyDescent="0.25">
      <c r="A142" s="1"/>
      <c r="B142" s="12" t="s">
        <v>393</v>
      </c>
      <c r="C142" s="12" t="s">
        <v>395</v>
      </c>
      <c r="D142" s="13" t="s">
        <v>394</v>
      </c>
      <c r="E142" s="13" t="s">
        <v>657</v>
      </c>
      <c r="F142" s="30">
        <v>699000</v>
      </c>
      <c r="G142"/>
      <c r="H142" s="15">
        <v>13.004582967958401</v>
      </c>
      <c r="I142" s="15">
        <v>16.995371667988401</v>
      </c>
      <c r="J142" s="15">
        <v>15.0876702688547</v>
      </c>
      <c r="K142" s="15">
        <v>11.7268401414767</v>
      </c>
      <c r="L142" s="15">
        <v>10.665773610307999</v>
      </c>
      <c r="M142" s="15">
        <f t="shared" si="28"/>
        <v>13.004582967958401</v>
      </c>
      <c r="N142" s="15">
        <f t="shared" si="29"/>
        <v>13.496047731317239</v>
      </c>
      <c r="O142"/>
      <c r="P142" s="15">
        <v>6.9545849139685698</v>
      </c>
      <c r="Q142" s="15">
        <v>7.95150659998035</v>
      </c>
      <c r="R142" s="15">
        <v>7.4294481396718801</v>
      </c>
      <c r="S142" s="15">
        <v>6.8767647066924802</v>
      </c>
      <c r="T142" s="15">
        <v>6.7852840247505801</v>
      </c>
      <c r="U142" s="15">
        <f t="shared" si="30"/>
        <v>6.9545849139685698</v>
      </c>
      <c r="V142" s="15">
        <f t="shared" si="31"/>
        <v>7.1995176770127713</v>
      </c>
      <c r="W142"/>
      <c r="X142" s="14">
        <v>0.46851384795270901</v>
      </c>
      <c r="Y142" s="14">
        <v>0.425789618395502</v>
      </c>
      <c r="Z142" s="14">
        <v>0.48307449071900899</v>
      </c>
      <c r="AA142" s="14">
        <v>0.55982618758454905</v>
      </c>
      <c r="AB142" s="14">
        <v>0.62001753269578297</v>
      </c>
      <c r="AC142" s="14">
        <f t="shared" si="32"/>
        <v>0.48307449071900899</v>
      </c>
      <c r="AD142" s="14">
        <f t="shared" si="33"/>
        <v>0.5114443354695104</v>
      </c>
      <c r="AE142"/>
      <c r="AF142" s="15">
        <v>1.6383378366172101</v>
      </c>
      <c r="AG142" s="15">
        <v>1.96785731616183</v>
      </c>
      <c r="AH142" s="15">
        <v>1.7117547018460799</v>
      </c>
      <c r="AI142" s="15">
        <v>1.3790823807994499</v>
      </c>
      <c r="AJ142" s="15">
        <v>1.13238595580697</v>
      </c>
      <c r="AK142" s="15">
        <f t="shared" si="34"/>
        <v>1.96785731616183</v>
      </c>
      <c r="AL142" s="18">
        <f t="shared" si="37"/>
        <v>0.57544108838927954</v>
      </c>
      <c r="AM142" s="15">
        <f t="shared" si="38"/>
        <v>1.5658836382463079</v>
      </c>
      <c r="AN142"/>
      <c r="AO142" s="15">
        <v>1.9636239925694099</v>
      </c>
      <c r="AP142" s="15">
        <v>2.29208352639762</v>
      </c>
      <c r="AQ142" s="15">
        <v>1.9095007611958901</v>
      </c>
      <c r="AR142" s="15">
        <v>1.50532561996806</v>
      </c>
      <c r="AS142" s="15">
        <v>1.28276789762458</v>
      </c>
      <c r="AT142" s="15">
        <f t="shared" si="35"/>
        <v>1.9095007611958901</v>
      </c>
      <c r="AU142" s="15">
        <f t="shared" si="36"/>
        <v>1.7906603595511121</v>
      </c>
      <c r="AV142"/>
      <c r="AW142" s="24">
        <v>0.40725799096662701</v>
      </c>
      <c r="AX142" s="24">
        <v>0.59632962408886703</v>
      </c>
      <c r="AY142" s="24">
        <v>0.72808832941336699</v>
      </c>
      <c r="AZ142" s="24">
        <v>0.89141932921757006</v>
      </c>
      <c r="BA142" s="24">
        <v>0.70835281984818699</v>
      </c>
      <c r="BB142" s="24">
        <f t="shared" si="26"/>
        <v>0.70835281984818699</v>
      </c>
      <c r="BC142" s="24">
        <f t="shared" si="27"/>
        <v>0.6662896187069236</v>
      </c>
    </row>
    <row r="143" spans="1:55" s="9" customFormat="1" x14ac:dyDescent="0.25">
      <c r="A143" s="1"/>
      <c r="B143" s="12" t="s">
        <v>396</v>
      </c>
      <c r="C143" s="12" t="s">
        <v>398</v>
      </c>
      <c r="D143" s="13" t="s">
        <v>397</v>
      </c>
      <c r="E143" s="13" t="s">
        <v>657</v>
      </c>
      <c r="F143" s="30"/>
      <c r="G143"/>
      <c r="H143" s="15"/>
      <c r="I143" s="15"/>
      <c r="J143" s="15">
        <v>13.6399893645284</v>
      </c>
      <c r="K143" s="15"/>
      <c r="L143" s="15"/>
      <c r="M143" s="15">
        <f t="shared" si="28"/>
        <v>13.6399893645284</v>
      </c>
      <c r="N143" s="15">
        <f t="shared" si="29"/>
        <v>13.6399893645284</v>
      </c>
      <c r="O143"/>
      <c r="P143" s="15"/>
      <c r="Q143" s="15"/>
      <c r="R143" s="15"/>
      <c r="S143" s="15"/>
      <c r="T143" s="15"/>
      <c r="U143" s="15" t="str">
        <f t="shared" si="30"/>
        <v>-x-</v>
      </c>
      <c r="V143" s="15" t="str">
        <f t="shared" si="31"/>
        <v>-x-</v>
      </c>
      <c r="W143"/>
      <c r="X143" s="14"/>
      <c r="Y143" s="14"/>
      <c r="Z143" s="14">
        <v>0</v>
      </c>
      <c r="AA143" s="14"/>
      <c r="AB143" s="14"/>
      <c r="AC143" s="14">
        <f t="shared" si="32"/>
        <v>0</v>
      </c>
      <c r="AD143" s="14">
        <f t="shared" si="33"/>
        <v>0</v>
      </c>
      <c r="AE143"/>
      <c r="AF143" s="15"/>
      <c r="AG143" s="15"/>
      <c r="AH143" s="15">
        <v>0.71070650444653405</v>
      </c>
      <c r="AI143" s="15"/>
      <c r="AJ143" s="15"/>
      <c r="AK143" s="15">
        <f t="shared" si="34"/>
        <v>0.71070650444653405</v>
      </c>
      <c r="AL143" s="18">
        <f t="shared" si="37"/>
        <v>0</v>
      </c>
      <c r="AM143" s="15">
        <f t="shared" si="38"/>
        <v>0.71070650444653405</v>
      </c>
      <c r="AN143"/>
      <c r="AO143" s="15"/>
      <c r="AP143" s="15"/>
      <c r="AQ143" s="15">
        <v>12.3625483731157</v>
      </c>
      <c r="AR143" s="15"/>
      <c r="AS143" s="15"/>
      <c r="AT143" s="15">
        <f t="shared" si="35"/>
        <v>12.3625483731157</v>
      </c>
      <c r="AU143" s="15">
        <f t="shared" si="36"/>
        <v>12.3625483731157</v>
      </c>
      <c r="AV143"/>
      <c r="AW143" s="24"/>
      <c r="AX143" s="24"/>
      <c r="AY143" s="24"/>
      <c r="AZ143" s="24"/>
      <c r="BA143" s="24"/>
      <c r="BB143" s="24" t="str">
        <f t="shared" si="26"/>
        <v>-x-</v>
      </c>
      <c r="BC143" s="24" t="str">
        <f t="shared" si="27"/>
        <v>-x-</v>
      </c>
    </row>
    <row r="144" spans="1:55" s="9" customFormat="1" x14ac:dyDescent="0.25">
      <c r="A144" s="1"/>
      <c r="B144" s="12" t="s">
        <v>399</v>
      </c>
      <c r="C144" s="12" t="s">
        <v>401</v>
      </c>
      <c r="D144" s="13" t="s">
        <v>400</v>
      </c>
      <c r="E144" s="13" t="s">
        <v>657</v>
      </c>
      <c r="F144" s="30">
        <v>552280</v>
      </c>
      <c r="G144"/>
      <c r="H144" s="15">
        <v>2.9686003873612199</v>
      </c>
      <c r="I144" s="15">
        <v>8.99300857930211</v>
      </c>
      <c r="J144" s="15">
        <v>10.867664405697701</v>
      </c>
      <c r="K144" s="15">
        <v>9.0647956869797799</v>
      </c>
      <c r="L144" s="15">
        <v>17.458435217384199</v>
      </c>
      <c r="M144" s="15">
        <f t="shared" si="28"/>
        <v>9.0647956869797799</v>
      </c>
      <c r="N144" s="15">
        <f t="shared" si="29"/>
        <v>9.8705008553450018</v>
      </c>
      <c r="O144"/>
      <c r="P144" s="15">
        <v>27.2398113551608</v>
      </c>
      <c r="Q144" s="15">
        <v>30.749636563967201</v>
      </c>
      <c r="R144" s="15">
        <v>21.171959975065</v>
      </c>
      <c r="S144" s="15">
        <v>31.046432239818401</v>
      </c>
      <c r="T144" s="15">
        <v>29.109986978699499</v>
      </c>
      <c r="U144" s="15">
        <f t="shared" si="30"/>
        <v>29.109986978699499</v>
      </c>
      <c r="V144" s="15">
        <f t="shared" si="31"/>
        <v>27.863565422542177</v>
      </c>
      <c r="W144"/>
      <c r="X144" s="14">
        <v>0.36167666744499</v>
      </c>
      <c r="Y144" s="14">
        <v>0.32700507363828402</v>
      </c>
      <c r="Z144" s="14">
        <v>0.34050064014561898</v>
      </c>
      <c r="AA144" s="14">
        <v>0.478983081553015</v>
      </c>
      <c r="AB144" s="14">
        <v>0.59015437748690602</v>
      </c>
      <c r="AC144" s="14">
        <f t="shared" si="32"/>
        <v>0.36167666744499</v>
      </c>
      <c r="AD144" s="14">
        <f t="shared" si="33"/>
        <v>0.41966396805376271</v>
      </c>
      <c r="AE144"/>
      <c r="AF144" s="15">
        <v>1.28497589285325</v>
      </c>
      <c r="AG144" s="15">
        <v>1.58178830285942</v>
      </c>
      <c r="AH144" s="15">
        <v>1.4926770411439101</v>
      </c>
      <c r="AI144" s="15">
        <v>1.0691673616056501</v>
      </c>
      <c r="AJ144" s="15">
        <v>0.75508571447881001</v>
      </c>
      <c r="AK144" s="15">
        <f t="shared" si="34"/>
        <v>1.58178830285942</v>
      </c>
      <c r="AL144" s="18">
        <f t="shared" si="37"/>
        <v>0.47736205477928456</v>
      </c>
      <c r="AM144" s="15">
        <f t="shared" si="38"/>
        <v>1.2367388625882079</v>
      </c>
      <c r="AN144"/>
      <c r="AO144" s="15">
        <v>1.17519701621313</v>
      </c>
      <c r="AP144" s="15">
        <v>1.4593987411899401</v>
      </c>
      <c r="AQ144" s="15">
        <v>1.2609281637487599</v>
      </c>
      <c r="AR144" s="15">
        <v>0.85595504765660702</v>
      </c>
      <c r="AS144" s="15">
        <v>0.56181431020195305</v>
      </c>
      <c r="AT144" s="15">
        <f t="shared" si="35"/>
        <v>1.17519701621313</v>
      </c>
      <c r="AU144" s="15">
        <f t="shared" si="36"/>
        <v>1.0626586558020781</v>
      </c>
      <c r="AV144"/>
      <c r="AW144" s="24"/>
      <c r="AX144" s="24">
        <v>1.0751614190285199</v>
      </c>
      <c r="AY144" s="24">
        <v>0.96690060423406998</v>
      </c>
      <c r="AZ144" s="24">
        <v>1.1140380364795399</v>
      </c>
      <c r="BA144" s="24">
        <v>1.0910752545914899</v>
      </c>
      <c r="BB144" s="24">
        <f t="shared" ref="BB144:BB204" si="39">IFERROR(MEDIAN(AW144:BA144),"-x-")</f>
        <v>1.083118336810005</v>
      </c>
      <c r="BC144" s="24">
        <f t="shared" ref="BC144:BC204" si="40">IFERROR(AVERAGEIFS(AW144:BA144,AW144:BA144,"&gt;0",AW144:BA144,"&lt;50"),"-x-")</f>
        <v>1.061793828583405</v>
      </c>
    </row>
    <row r="145" spans="1:55" s="9" customFormat="1" x14ac:dyDescent="0.25">
      <c r="A145" s="1"/>
      <c r="B145" s="12" t="s">
        <v>402</v>
      </c>
      <c r="C145" s="12" t="s">
        <v>404</v>
      </c>
      <c r="D145" s="13" t="s">
        <v>403</v>
      </c>
      <c r="E145" s="13" t="s">
        <v>657</v>
      </c>
      <c r="F145" s="30"/>
      <c r="G145"/>
      <c r="H145" s="15"/>
      <c r="I145" s="15"/>
      <c r="J145" s="15"/>
      <c r="K145" s="15"/>
      <c r="L145" s="15"/>
      <c r="M145" s="15" t="str">
        <f t="shared" si="28"/>
        <v>-x-</v>
      </c>
      <c r="N145" s="15" t="str">
        <f t="shared" si="29"/>
        <v>-x-</v>
      </c>
      <c r="O145"/>
      <c r="P145" s="15"/>
      <c r="Q145" s="15"/>
      <c r="R145" s="15"/>
      <c r="S145" s="15"/>
      <c r="T145" s="15"/>
      <c r="U145" s="15" t="str">
        <f t="shared" si="30"/>
        <v>-x-</v>
      </c>
      <c r="V145" s="15" t="str">
        <f t="shared" si="31"/>
        <v>-x-</v>
      </c>
      <c r="W145"/>
      <c r="X145" s="14"/>
      <c r="Y145" s="14"/>
      <c r="Z145" s="14"/>
      <c r="AA145" s="14"/>
      <c r="AB145" s="14"/>
      <c r="AC145" s="14" t="str">
        <f t="shared" si="32"/>
        <v>-x-</v>
      </c>
      <c r="AD145" s="14" t="str">
        <f t="shared" si="33"/>
        <v>-x-</v>
      </c>
      <c r="AE145"/>
      <c r="AF145" s="15"/>
      <c r="AG145" s="15"/>
      <c r="AH145" s="15"/>
      <c r="AI145" s="15"/>
      <c r="AJ145" s="15"/>
      <c r="AK145" s="15" t="str">
        <f t="shared" si="34"/>
        <v>-x-</v>
      </c>
      <c r="AL145" s="18" t="str">
        <f t="shared" si="37"/>
        <v>-x-</v>
      </c>
      <c r="AM145" s="15" t="str">
        <f t="shared" si="38"/>
        <v>-x-</v>
      </c>
      <c r="AN145"/>
      <c r="AO145" s="15"/>
      <c r="AP145" s="15"/>
      <c r="AQ145" s="15"/>
      <c r="AR145" s="15"/>
      <c r="AS145" s="15"/>
      <c r="AT145" s="15" t="str">
        <f t="shared" si="35"/>
        <v>-x-</v>
      </c>
      <c r="AU145" s="15" t="str">
        <f t="shared" si="36"/>
        <v>-x-</v>
      </c>
      <c r="AV145"/>
      <c r="AW145" s="24"/>
      <c r="AX145" s="24"/>
      <c r="AY145" s="24"/>
      <c r="AZ145" s="24"/>
      <c r="BA145" s="24"/>
      <c r="BB145" s="24" t="str">
        <f t="shared" si="39"/>
        <v>-x-</v>
      </c>
      <c r="BC145" s="24" t="str">
        <f t="shared" si="40"/>
        <v>-x-</v>
      </c>
    </row>
    <row r="146" spans="1:55" s="9" customFormat="1" x14ac:dyDescent="0.25">
      <c r="A146" s="1"/>
      <c r="B146" s="12" t="s">
        <v>405</v>
      </c>
      <c r="C146" s="12" t="s">
        <v>407</v>
      </c>
      <c r="D146" s="13" t="s">
        <v>406</v>
      </c>
      <c r="E146" s="13" t="s">
        <v>660</v>
      </c>
      <c r="F146" s="30"/>
      <c r="G146"/>
      <c r="H146" s="15">
        <v>-298.25364135578297</v>
      </c>
      <c r="I146" s="15">
        <v>108.62950971513099</v>
      </c>
      <c r="J146" s="15">
        <v>2.3051956644994802</v>
      </c>
      <c r="K146" s="15">
        <v>6.82528531082062</v>
      </c>
      <c r="L146" s="15"/>
      <c r="M146" s="15">
        <f t="shared" si="28"/>
        <v>4.5652404876600503</v>
      </c>
      <c r="N146" s="15">
        <f t="shared" si="29"/>
        <v>4.5652404876600503</v>
      </c>
      <c r="O146"/>
      <c r="P146" s="15">
        <v>24.223426714685001</v>
      </c>
      <c r="Q146" s="15">
        <v>47.001814803399597</v>
      </c>
      <c r="R146" s="15">
        <v>5.8497690891745204</v>
      </c>
      <c r="S146" s="15">
        <v>50.170465041650502</v>
      </c>
      <c r="T146" s="15"/>
      <c r="U146" s="15">
        <f t="shared" si="30"/>
        <v>35.612620759042301</v>
      </c>
      <c r="V146" s="15">
        <f t="shared" si="31"/>
        <v>25.691670202419704</v>
      </c>
      <c r="W146"/>
      <c r="X146" s="14">
        <v>0.377590320552117</v>
      </c>
      <c r="Y146" s="14">
        <v>0.30535232664638901</v>
      </c>
      <c r="Z146" s="14">
        <v>0.28615896473580499</v>
      </c>
      <c r="AA146" s="14">
        <v>0.29893603213771702</v>
      </c>
      <c r="AB146" s="14"/>
      <c r="AC146" s="14">
        <f t="shared" si="32"/>
        <v>0.30214417939205301</v>
      </c>
      <c r="AD146" s="14">
        <f t="shared" si="33"/>
        <v>0.317009411018007</v>
      </c>
      <c r="AE146"/>
      <c r="AF146" s="15">
        <v>0.42939734164201598</v>
      </c>
      <c r="AG146" s="15">
        <v>0.46673989135660998</v>
      </c>
      <c r="AH146" s="15">
        <v>0.45847813566751899</v>
      </c>
      <c r="AI146" s="15">
        <v>0.55696911750783296</v>
      </c>
      <c r="AJ146" s="15"/>
      <c r="AK146" s="15">
        <f t="shared" si="34"/>
        <v>0.55696911750783296</v>
      </c>
      <c r="AL146" s="18">
        <f t="shared" si="37"/>
        <v>0</v>
      </c>
      <c r="AM146" s="15">
        <f t="shared" si="38"/>
        <v>0.47789612154349448</v>
      </c>
      <c r="AN146"/>
      <c r="AO146" s="15">
        <v>1.48145862614001</v>
      </c>
      <c r="AP146" s="15">
        <v>1.6984459254945301</v>
      </c>
      <c r="AQ146" s="15">
        <v>2.3524382771975101</v>
      </c>
      <c r="AR146" s="15">
        <v>7.8790252680191797</v>
      </c>
      <c r="AS146" s="15"/>
      <c r="AT146" s="15">
        <f t="shared" si="35"/>
        <v>2.02544210134602</v>
      </c>
      <c r="AU146" s="15">
        <f t="shared" si="36"/>
        <v>3.3528420242128076</v>
      </c>
      <c r="AV146"/>
      <c r="AW146" s="24"/>
      <c r="AX146" s="24"/>
      <c r="AY146" s="24"/>
      <c r="AZ146" s="24"/>
      <c r="BA146" s="24"/>
      <c r="BB146" s="24" t="str">
        <f t="shared" si="39"/>
        <v>-x-</v>
      </c>
      <c r="BC146" s="24" t="str">
        <f t="shared" si="40"/>
        <v>-x-</v>
      </c>
    </row>
    <row r="147" spans="1:55" s="9" customFormat="1" x14ac:dyDescent="0.25">
      <c r="A147" s="1"/>
      <c r="B147" s="12" t="s">
        <v>408</v>
      </c>
      <c r="C147" s="12" t="s">
        <v>410</v>
      </c>
      <c r="D147" s="13" t="s">
        <v>409</v>
      </c>
      <c r="E147" s="13" t="s">
        <v>657</v>
      </c>
      <c r="F147" s="30">
        <v>24376.290669999998</v>
      </c>
      <c r="G147"/>
      <c r="H147" s="15">
        <v>19.883614138088902</v>
      </c>
      <c r="I147" s="15">
        <v>26.274680157250302</v>
      </c>
      <c r="J147" s="15">
        <v>13.449017342572899</v>
      </c>
      <c r="K147" s="15"/>
      <c r="L147" s="15">
        <v>9.8918670919956604</v>
      </c>
      <c r="M147" s="15">
        <f t="shared" si="28"/>
        <v>16.666315740330901</v>
      </c>
      <c r="N147" s="15">
        <f t="shared" si="29"/>
        <v>17.374794682476942</v>
      </c>
      <c r="O147"/>
      <c r="P147" s="15">
        <v>20.126358182053099</v>
      </c>
      <c r="Q147" s="15">
        <v>27.0812329114124</v>
      </c>
      <c r="R147" s="15">
        <v>13.665716498173399</v>
      </c>
      <c r="S147" s="15"/>
      <c r="T147" s="15">
        <v>9.9881628177390702</v>
      </c>
      <c r="U147" s="15">
        <f t="shared" si="30"/>
        <v>16.896037340113249</v>
      </c>
      <c r="V147" s="15">
        <f t="shared" si="31"/>
        <v>17.715367602344489</v>
      </c>
      <c r="W147"/>
      <c r="X147" s="14">
        <v>4.5041981196334297E-5</v>
      </c>
      <c r="Y147" s="14">
        <v>3.5366281176038702E-4</v>
      </c>
      <c r="Z147" s="14">
        <v>0</v>
      </c>
      <c r="AA147" s="14"/>
      <c r="AB147" s="14">
        <v>9.0465086934500495E-4</v>
      </c>
      <c r="AC147" s="14">
        <f t="shared" si="32"/>
        <v>1.9935239647836064E-4</v>
      </c>
      <c r="AD147" s="14">
        <f t="shared" si="33"/>
        <v>3.2583891557543156E-4</v>
      </c>
      <c r="AE147"/>
      <c r="AF147" s="15">
        <v>1.30780632919777</v>
      </c>
      <c r="AG147" s="15">
        <v>1.8396523261963</v>
      </c>
      <c r="AH147" s="15">
        <v>1.0770279055414</v>
      </c>
      <c r="AI147" s="15"/>
      <c r="AJ147" s="15">
        <v>1.04282476667322</v>
      </c>
      <c r="AK147" s="15">
        <f t="shared" si="34"/>
        <v>1.8396523261963</v>
      </c>
      <c r="AL147" s="18">
        <f t="shared" si="37"/>
        <v>0.56685970051166368</v>
      </c>
      <c r="AM147" s="15">
        <f t="shared" si="38"/>
        <v>1.3168278319021725</v>
      </c>
      <c r="AN147"/>
      <c r="AO147" s="15">
        <v>19.379460846219398</v>
      </c>
      <c r="AP147" s="15">
        <v>23.721585438353902</v>
      </c>
      <c r="AQ147" s="15">
        <v>12.911224525480099</v>
      </c>
      <c r="AR147" s="15"/>
      <c r="AS147" s="15">
        <v>9.5216612358635793</v>
      </c>
      <c r="AT147" s="15">
        <f t="shared" si="35"/>
        <v>16.145342685849748</v>
      </c>
      <c r="AU147" s="15">
        <f t="shared" si="36"/>
        <v>16.383483011479246</v>
      </c>
      <c r="AV147"/>
      <c r="AW147" s="24"/>
      <c r="AX147" s="24"/>
      <c r="AY147" s="24"/>
      <c r="AZ147" s="24"/>
      <c r="BA147" s="24"/>
      <c r="BB147" s="24" t="str">
        <f t="shared" si="39"/>
        <v>-x-</v>
      </c>
      <c r="BC147" s="24" t="str">
        <f t="shared" si="40"/>
        <v>-x-</v>
      </c>
    </row>
    <row r="148" spans="1:55" s="9" customFormat="1" x14ac:dyDescent="0.25">
      <c r="A148" s="1"/>
      <c r="B148" s="12" t="s">
        <v>411</v>
      </c>
      <c r="C148" s="12" t="s">
        <v>413</v>
      </c>
      <c r="D148" s="13" t="s">
        <v>412</v>
      </c>
      <c r="E148" s="13" t="s">
        <v>666</v>
      </c>
      <c r="F148" s="30">
        <v>33679.800000000003</v>
      </c>
      <c r="G148"/>
      <c r="H148" s="15"/>
      <c r="I148" s="15">
        <v>13.143471256305901</v>
      </c>
      <c r="J148" s="15">
        <v>14.241225745528901</v>
      </c>
      <c r="K148" s="15"/>
      <c r="L148" s="15">
        <v>12.035725733920099</v>
      </c>
      <c r="M148" s="15">
        <f t="shared" si="28"/>
        <v>13.143471256305901</v>
      </c>
      <c r="N148" s="15">
        <f t="shared" si="29"/>
        <v>13.1401409119183</v>
      </c>
      <c r="O148"/>
      <c r="P148" s="15"/>
      <c r="Q148" s="15">
        <v>12.942592652179901</v>
      </c>
      <c r="R148" s="15">
        <v>13.9433381682611</v>
      </c>
      <c r="S148" s="15"/>
      <c r="T148" s="15">
        <v>11.7862947100657</v>
      </c>
      <c r="U148" s="15">
        <f t="shared" si="30"/>
        <v>12.942592652179901</v>
      </c>
      <c r="V148" s="15">
        <f t="shared" si="31"/>
        <v>12.890741843502234</v>
      </c>
      <c r="W148"/>
      <c r="X148" s="14"/>
      <c r="Y148" s="14">
        <v>0</v>
      </c>
      <c r="Z148" s="14">
        <v>0</v>
      </c>
      <c r="AA148" s="14"/>
      <c r="AB148" s="14">
        <v>0</v>
      </c>
      <c r="AC148" s="14">
        <f t="shared" si="32"/>
        <v>0</v>
      </c>
      <c r="AD148" s="14">
        <f t="shared" si="33"/>
        <v>0</v>
      </c>
      <c r="AE148"/>
      <c r="AF148" s="15"/>
      <c r="AG148" s="15">
        <v>0.77087119226234802</v>
      </c>
      <c r="AH148" s="15">
        <v>0.82699847709864105</v>
      </c>
      <c r="AI148" s="15"/>
      <c r="AJ148" s="15">
        <v>1.3947262800284099</v>
      </c>
      <c r="AK148" s="15">
        <f t="shared" si="34"/>
        <v>1.3947262800284099</v>
      </c>
      <c r="AL148" s="18">
        <f t="shared" si="37"/>
        <v>1</v>
      </c>
      <c r="AM148" s="15">
        <f t="shared" si="38"/>
        <v>0.99753198312979963</v>
      </c>
      <c r="AN148"/>
      <c r="AO148" s="15"/>
      <c r="AP148" s="15">
        <v>11.9126485114248</v>
      </c>
      <c r="AQ148" s="15">
        <v>12.9470747839223</v>
      </c>
      <c r="AR148" s="15"/>
      <c r="AS148" s="15">
        <v>10.926078218588399</v>
      </c>
      <c r="AT148" s="15">
        <f t="shared" si="35"/>
        <v>11.9126485114248</v>
      </c>
      <c r="AU148" s="15">
        <f t="shared" si="36"/>
        <v>11.928600504645168</v>
      </c>
      <c r="AV148"/>
      <c r="AW148" s="24"/>
      <c r="AX148" s="24"/>
      <c r="AY148" s="24"/>
      <c r="AZ148" s="24"/>
      <c r="BA148" s="24"/>
      <c r="BB148" s="24" t="str">
        <f t="shared" si="39"/>
        <v>-x-</v>
      </c>
      <c r="BC148" s="24" t="str">
        <f t="shared" si="40"/>
        <v>-x-</v>
      </c>
    </row>
    <row r="149" spans="1:55" s="9" customFormat="1" x14ac:dyDescent="0.25">
      <c r="A149" s="1"/>
      <c r="B149" s="12" t="s">
        <v>414</v>
      </c>
      <c r="C149" s="12" t="s">
        <v>416</v>
      </c>
      <c r="D149" s="13" t="s">
        <v>415</v>
      </c>
      <c r="E149" s="13" t="s">
        <v>657</v>
      </c>
      <c r="F149" s="30"/>
      <c r="G149"/>
      <c r="H149" s="15"/>
      <c r="I149" s="15"/>
      <c r="J149" s="15"/>
      <c r="K149" s="15"/>
      <c r="L149" s="15"/>
      <c r="M149" s="15" t="str">
        <f t="shared" si="28"/>
        <v>-x-</v>
      </c>
      <c r="N149" s="15" t="str">
        <f t="shared" si="29"/>
        <v>-x-</v>
      </c>
      <c r="O149"/>
      <c r="P149" s="15"/>
      <c r="Q149" s="15"/>
      <c r="R149" s="15"/>
      <c r="S149" s="15"/>
      <c r="T149" s="15"/>
      <c r="U149" s="15" t="str">
        <f t="shared" si="30"/>
        <v>-x-</v>
      </c>
      <c r="V149" s="15" t="str">
        <f t="shared" si="31"/>
        <v>-x-</v>
      </c>
      <c r="W149"/>
      <c r="X149" s="14"/>
      <c r="Y149" s="14"/>
      <c r="Z149" s="14"/>
      <c r="AA149" s="14"/>
      <c r="AB149" s="14"/>
      <c r="AC149" s="14" t="str">
        <f t="shared" si="32"/>
        <v>-x-</v>
      </c>
      <c r="AD149" s="14" t="str">
        <f t="shared" si="33"/>
        <v>-x-</v>
      </c>
      <c r="AE149"/>
      <c r="AF149" s="15"/>
      <c r="AG149" s="15"/>
      <c r="AH149" s="15"/>
      <c r="AI149" s="15"/>
      <c r="AJ149" s="15"/>
      <c r="AK149" s="15" t="str">
        <f t="shared" si="34"/>
        <v>-x-</v>
      </c>
      <c r="AL149" s="18" t="str">
        <f t="shared" si="37"/>
        <v>-x-</v>
      </c>
      <c r="AM149" s="15" t="str">
        <f t="shared" si="38"/>
        <v>-x-</v>
      </c>
      <c r="AN149"/>
      <c r="AO149" s="15"/>
      <c r="AP149" s="15"/>
      <c r="AQ149" s="15"/>
      <c r="AR149" s="15"/>
      <c r="AS149" s="15"/>
      <c r="AT149" s="15" t="str">
        <f t="shared" si="35"/>
        <v>-x-</v>
      </c>
      <c r="AU149" s="15" t="str">
        <f t="shared" si="36"/>
        <v>-x-</v>
      </c>
      <c r="AV149"/>
      <c r="AW149" s="24"/>
      <c r="AX149" s="24"/>
      <c r="AY149" s="24"/>
      <c r="AZ149" s="24"/>
      <c r="BA149" s="24"/>
      <c r="BB149" s="24" t="str">
        <f t="shared" si="39"/>
        <v>-x-</v>
      </c>
      <c r="BC149" s="24" t="str">
        <f t="shared" si="40"/>
        <v>-x-</v>
      </c>
    </row>
    <row r="150" spans="1:55" s="9" customFormat="1" x14ac:dyDescent="0.25">
      <c r="A150" s="1"/>
      <c r="B150" s="12" t="s">
        <v>417</v>
      </c>
      <c r="C150" s="12" t="s">
        <v>419</v>
      </c>
      <c r="D150" s="13" t="s">
        <v>418</v>
      </c>
      <c r="E150" s="13" t="s">
        <v>663</v>
      </c>
      <c r="F150" s="30">
        <v>278309.73961250001</v>
      </c>
      <c r="G150"/>
      <c r="H150" s="15">
        <v>24.956612091744301</v>
      </c>
      <c r="I150" s="15">
        <v>9.0320930867746902</v>
      </c>
      <c r="J150" s="15">
        <v>-13.576050927789799</v>
      </c>
      <c r="K150" s="15">
        <v>-3.83511553487187</v>
      </c>
      <c r="L150" s="15">
        <v>-8.4677251374960196</v>
      </c>
      <c r="M150" s="15">
        <f t="shared" si="28"/>
        <v>-3.83511553487187</v>
      </c>
      <c r="N150" s="15">
        <f t="shared" si="29"/>
        <v>16.994352589259496</v>
      </c>
      <c r="O150"/>
      <c r="P150" s="15">
        <v>-245.96869256091301</v>
      </c>
      <c r="Q150" s="15">
        <v>-221.963919446571</v>
      </c>
      <c r="R150" s="15">
        <v>-23.728537080722202</v>
      </c>
      <c r="S150" s="15">
        <v>-57.658523155609103</v>
      </c>
      <c r="T150" s="15"/>
      <c r="U150" s="15">
        <f t="shared" si="30"/>
        <v>-139.81122130109006</v>
      </c>
      <c r="V150" s="15" t="str">
        <f t="shared" si="31"/>
        <v>-x-</v>
      </c>
      <c r="W150"/>
      <c r="X150" s="14">
        <v>4.2760386621957899E-2</v>
      </c>
      <c r="Y150" s="14">
        <v>2.96481251634759E-2</v>
      </c>
      <c r="Z150" s="14">
        <v>5.2460932206449797E-2</v>
      </c>
      <c r="AA150" s="14">
        <v>5.41004029673786E-2</v>
      </c>
      <c r="AB150" s="14">
        <v>3.0398209921258999E-2</v>
      </c>
      <c r="AC150" s="14">
        <f t="shared" si="32"/>
        <v>4.2760386621957899E-2</v>
      </c>
      <c r="AD150" s="14">
        <f t="shared" si="33"/>
        <v>4.1873611376104243E-2</v>
      </c>
      <c r="AE150"/>
      <c r="AF150" s="15">
        <v>0.76855263926700002</v>
      </c>
      <c r="AG150" s="15">
        <v>0.64183067615158496</v>
      </c>
      <c r="AH150" s="15">
        <v>0.40732627892702999</v>
      </c>
      <c r="AI150" s="15">
        <v>0.44402711330440098</v>
      </c>
      <c r="AJ150" s="15">
        <v>0.849896515626824</v>
      </c>
      <c r="AK150" s="15">
        <f t="shared" si="34"/>
        <v>0.849896515626824</v>
      </c>
      <c r="AL150" s="18">
        <f t="shared" si="37"/>
        <v>1</v>
      </c>
      <c r="AM150" s="15">
        <f t="shared" si="38"/>
        <v>0.62232664465536802</v>
      </c>
      <c r="AN150"/>
      <c r="AO150" s="15">
        <v>5600.2637533917996</v>
      </c>
      <c r="AP150" s="15">
        <v>109336.49751305601</v>
      </c>
      <c r="AQ150" s="15">
        <v>5859.5987552851402</v>
      </c>
      <c r="AR150" s="15">
        <v>2396.5326022133199</v>
      </c>
      <c r="AS150" s="15">
        <v>5093.64499895275</v>
      </c>
      <c r="AT150" s="15">
        <f t="shared" si="35"/>
        <v>5600.2637533917996</v>
      </c>
      <c r="AU150" s="15" t="str">
        <f t="shared" si="36"/>
        <v>-x-</v>
      </c>
      <c r="AV150"/>
      <c r="AW150" s="24">
        <v>0.43809199323368397</v>
      </c>
      <c r="AX150" s="24">
        <v>0.26185029790758602</v>
      </c>
      <c r="AY150" s="24">
        <v>0.48877318223912902</v>
      </c>
      <c r="AZ150" s="24">
        <v>0.81013352208992695</v>
      </c>
      <c r="BA150" s="24">
        <v>-0.37041565249137398</v>
      </c>
      <c r="BB150" s="24">
        <f t="shared" si="39"/>
        <v>0.43809199323368397</v>
      </c>
      <c r="BC150" s="24">
        <f t="shared" si="40"/>
        <v>0.49971224886758148</v>
      </c>
    </row>
    <row r="151" spans="1:55" s="9" customFormat="1" x14ac:dyDescent="0.25">
      <c r="A151" s="1"/>
      <c r="B151" s="12" t="s">
        <v>420</v>
      </c>
      <c r="C151" s="12" t="s">
        <v>422</v>
      </c>
      <c r="D151" s="13" t="s">
        <v>421</v>
      </c>
      <c r="E151" s="13" t="s">
        <v>663</v>
      </c>
      <c r="F151" s="30"/>
      <c r="G151"/>
      <c r="H151" s="15">
        <v>3.3688114947180998</v>
      </c>
      <c r="I151" s="15"/>
      <c r="J151" s="15"/>
      <c r="K151" s="15"/>
      <c r="L151" s="15"/>
      <c r="M151" s="15">
        <f t="shared" si="28"/>
        <v>3.3688114947180998</v>
      </c>
      <c r="N151" s="15">
        <f t="shared" si="29"/>
        <v>3.3688114947180998</v>
      </c>
      <c r="O151"/>
      <c r="P151" s="15">
        <v>1.5772589621392401</v>
      </c>
      <c r="Q151" s="15"/>
      <c r="R151" s="15"/>
      <c r="S151" s="15"/>
      <c r="T151" s="15"/>
      <c r="U151" s="15">
        <f t="shared" si="30"/>
        <v>1.5772589621392401</v>
      </c>
      <c r="V151" s="15">
        <f t="shared" si="31"/>
        <v>1.5772589621392401</v>
      </c>
      <c r="W151"/>
      <c r="X151" s="14">
        <v>0.44304167506110398</v>
      </c>
      <c r="Y151" s="14"/>
      <c r="Z151" s="14"/>
      <c r="AA151" s="14"/>
      <c r="AB151" s="14"/>
      <c r="AC151" s="14">
        <f t="shared" si="32"/>
        <v>0.44304167506110398</v>
      </c>
      <c r="AD151" s="14">
        <f t="shared" si="33"/>
        <v>0.44304167506110398</v>
      </c>
      <c r="AE151"/>
      <c r="AF151" s="15">
        <v>0.39612338408233</v>
      </c>
      <c r="AG151" s="15"/>
      <c r="AH151" s="15"/>
      <c r="AI151" s="15"/>
      <c r="AJ151" s="15"/>
      <c r="AK151" s="15">
        <f t="shared" si="34"/>
        <v>0.39612338408233</v>
      </c>
      <c r="AL151" s="18">
        <f t="shared" si="37"/>
        <v>0</v>
      </c>
      <c r="AM151" s="15">
        <f t="shared" si="38"/>
        <v>0.39612338408233</v>
      </c>
      <c r="AN151"/>
      <c r="AO151" s="15">
        <v>0.156240100848208</v>
      </c>
      <c r="AP151" s="15"/>
      <c r="AQ151" s="15"/>
      <c r="AR151" s="15"/>
      <c r="AS151" s="15"/>
      <c r="AT151" s="15">
        <f t="shared" si="35"/>
        <v>0.156240100848208</v>
      </c>
      <c r="AU151" s="15">
        <f t="shared" si="36"/>
        <v>0.156240100848208</v>
      </c>
      <c r="AV151"/>
      <c r="AW151" s="24"/>
      <c r="AX151" s="24"/>
      <c r="AY151" s="24"/>
      <c r="AZ151" s="24"/>
      <c r="BA151" s="24"/>
      <c r="BB151" s="24" t="str">
        <f t="shared" si="39"/>
        <v>-x-</v>
      </c>
      <c r="BC151" s="24" t="str">
        <f t="shared" si="40"/>
        <v>-x-</v>
      </c>
    </row>
    <row r="152" spans="1:55" s="9" customFormat="1" x14ac:dyDescent="0.25">
      <c r="A152" s="1"/>
      <c r="B152" s="12" t="s">
        <v>423</v>
      </c>
      <c r="C152" s="12" t="s">
        <v>425</v>
      </c>
      <c r="D152" s="13" t="s">
        <v>424</v>
      </c>
      <c r="E152" s="13" t="s">
        <v>659</v>
      </c>
      <c r="F152" s="30">
        <v>751945.53931999998</v>
      </c>
      <c r="G152"/>
      <c r="H152" s="15">
        <v>67.534506289521204</v>
      </c>
      <c r="I152" s="15">
        <v>55.330360313295401</v>
      </c>
      <c r="J152" s="15">
        <v>33.222250610822798</v>
      </c>
      <c r="K152" s="15">
        <v>32.266650277539199</v>
      </c>
      <c r="L152" s="15">
        <v>-0.46656937677516902</v>
      </c>
      <c r="M152" s="15">
        <f t="shared" si="28"/>
        <v>33.222250610822798</v>
      </c>
      <c r="N152" s="15">
        <f t="shared" si="29"/>
        <v>32.744450444180998</v>
      </c>
      <c r="O152"/>
      <c r="P152" s="15">
        <v>8.3869353061891196</v>
      </c>
      <c r="Q152" s="15">
        <v>8.7149803431093495</v>
      </c>
      <c r="R152" s="15">
        <v>6.8692429974034903</v>
      </c>
      <c r="S152" s="15">
        <v>6.7414457235499903</v>
      </c>
      <c r="T152" s="15"/>
      <c r="U152" s="15">
        <f t="shared" si="30"/>
        <v>7.6280891517963045</v>
      </c>
      <c r="V152" s="15">
        <f t="shared" si="31"/>
        <v>7.6781510925629872</v>
      </c>
      <c r="W152"/>
      <c r="X152" s="14">
        <v>0.62742378512571995</v>
      </c>
      <c r="Y152" s="14">
        <v>0.47919421879691099</v>
      </c>
      <c r="Z152" s="14">
        <v>0.54690441722516003</v>
      </c>
      <c r="AA152" s="14">
        <v>0.628966812975705</v>
      </c>
      <c r="AB152" s="14">
        <v>0.92417069504386795</v>
      </c>
      <c r="AC152" s="14">
        <f t="shared" si="32"/>
        <v>0.62742378512571995</v>
      </c>
      <c r="AD152" s="14">
        <f t="shared" si="33"/>
        <v>0.64133198583347284</v>
      </c>
      <c r="AE152"/>
      <c r="AF152" s="15">
        <v>1.25187509052193</v>
      </c>
      <c r="AG152" s="15">
        <v>2.0576731669498298</v>
      </c>
      <c r="AH152" s="15">
        <v>1.6483666476688099</v>
      </c>
      <c r="AI152" s="15">
        <v>1.96262090824348</v>
      </c>
      <c r="AJ152" s="15">
        <v>10.782881556951899</v>
      </c>
      <c r="AK152" s="15">
        <f t="shared" si="34"/>
        <v>10.782881556951899</v>
      </c>
      <c r="AL152" s="18">
        <f t="shared" si="37"/>
        <v>1</v>
      </c>
      <c r="AM152" s="15">
        <f t="shared" si="38"/>
        <v>3.5406834740671895</v>
      </c>
      <c r="AN152"/>
      <c r="AO152" s="15">
        <v>0.52008919615400395</v>
      </c>
      <c r="AP152" s="15">
        <v>0.89381208681243196</v>
      </c>
      <c r="AQ152" s="15">
        <v>0.61081471787383601</v>
      </c>
      <c r="AR152" s="15">
        <v>0.61017872602769796</v>
      </c>
      <c r="AS152" s="15">
        <v>9.6898852603885602E-2</v>
      </c>
      <c r="AT152" s="15">
        <f t="shared" si="35"/>
        <v>0.61017872602769796</v>
      </c>
      <c r="AU152" s="15">
        <f t="shared" si="36"/>
        <v>0.54635871589437113</v>
      </c>
      <c r="AV152"/>
      <c r="AW152" s="24">
        <v>1.9948137331448399</v>
      </c>
      <c r="AX152" s="24">
        <v>1.73002829110555</v>
      </c>
      <c r="AY152" s="24">
        <v>1.7973548654445</v>
      </c>
      <c r="AZ152" s="24">
        <v>1.78731152234832</v>
      </c>
      <c r="BA152" s="24">
        <v>3.2347783580335099</v>
      </c>
      <c r="BB152" s="24">
        <f t="shared" si="39"/>
        <v>1.7973548654445</v>
      </c>
      <c r="BC152" s="24">
        <f t="shared" si="40"/>
        <v>2.1088573540153441</v>
      </c>
    </row>
    <row r="153" spans="1:55" s="9" customFormat="1" x14ac:dyDescent="0.25">
      <c r="A153" s="1"/>
      <c r="B153" s="12" t="s">
        <v>426</v>
      </c>
      <c r="C153" s="12" t="s">
        <v>428</v>
      </c>
      <c r="D153" s="13" t="s">
        <v>427</v>
      </c>
      <c r="E153" s="13" t="s">
        <v>661</v>
      </c>
      <c r="F153" s="30"/>
      <c r="G153"/>
      <c r="H153" s="15"/>
      <c r="I153" s="15"/>
      <c r="J153" s="15"/>
      <c r="K153" s="15"/>
      <c r="L153" s="15"/>
      <c r="M153" s="15" t="str">
        <f t="shared" si="28"/>
        <v>-x-</v>
      </c>
      <c r="N153" s="15" t="str">
        <f t="shared" si="29"/>
        <v>-x-</v>
      </c>
      <c r="O153"/>
      <c r="P153" s="15"/>
      <c r="Q153" s="15"/>
      <c r="R153" s="15"/>
      <c r="S153" s="15"/>
      <c r="T153" s="15"/>
      <c r="U153" s="15" t="str">
        <f t="shared" si="30"/>
        <v>-x-</v>
      </c>
      <c r="V153" s="15" t="str">
        <f t="shared" si="31"/>
        <v>-x-</v>
      </c>
      <c r="W153"/>
      <c r="X153" s="14"/>
      <c r="Y153" s="14"/>
      <c r="Z153" s="14"/>
      <c r="AA153" s="14"/>
      <c r="AB153" s="14"/>
      <c r="AC153" s="14" t="str">
        <f t="shared" si="32"/>
        <v>-x-</v>
      </c>
      <c r="AD153" s="14" t="str">
        <f t="shared" si="33"/>
        <v>-x-</v>
      </c>
      <c r="AE153"/>
      <c r="AF153" s="15"/>
      <c r="AG153" s="15"/>
      <c r="AH153" s="15"/>
      <c r="AI153" s="15"/>
      <c r="AJ153" s="15"/>
      <c r="AK153" s="15" t="str">
        <f t="shared" si="34"/>
        <v>-x-</v>
      </c>
      <c r="AL153" s="18" t="str">
        <f t="shared" si="37"/>
        <v>-x-</v>
      </c>
      <c r="AM153" s="15" t="str">
        <f t="shared" si="38"/>
        <v>-x-</v>
      </c>
      <c r="AN153"/>
      <c r="AO153" s="15"/>
      <c r="AP153" s="15"/>
      <c r="AQ153" s="15"/>
      <c r="AR153" s="15"/>
      <c r="AS153" s="15"/>
      <c r="AT153" s="15" t="str">
        <f t="shared" si="35"/>
        <v>-x-</v>
      </c>
      <c r="AU153" s="15" t="str">
        <f t="shared" si="36"/>
        <v>-x-</v>
      </c>
      <c r="AV153"/>
      <c r="AW153" s="24"/>
      <c r="AX153" s="24"/>
      <c r="AY153" s="24"/>
      <c r="AZ153" s="24"/>
      <c r="BA153" s="24"/>
      <c r="BB153" s="24" t="str">
        <f t="shared" si="39"/>
        <v>-x-</v>
      </c>
      <c r="BC153" s="24" t="str">
        <f t="shared" si="40"/>
        <v>-x-</v>
      </c>
    </row>
    <row r="154" spans="1:55" s="9" customFormat="1" x14ac:dyDescent="0.25">
      <c r="A154" s="1"/>
      <c r="B154" s="12" t="s">
        <v>429</v>
      </c>
      <c r="C154" s="12" t="s">
        <v>431</v>
      </c>
      <c r="D154" s="13" t="s">
        <v>430</v>
      </c>
      <c r="E154" s="13" t="s">
        <v>657</v>
      </c>
      <c r="F154" s="30"/>
      <c r="G154"/>
      <c r="H154" s="15">
        <v>4.28200462833047</v>
      </c>
      <c r="I154" s="15"/>
      <c r="J154" s="15"/>
      <c r="K154" s="15"/>
      <c r="L154" s="15"/>
      <c r="M154" s="15">
        <f t="shared" si="28"/>
        <v>4.28200462833047</v>
      </c>
      <c r="N154" s="15">
        <f t="shared" si="29"/>
        <v>4.28200462833047</v>
      </c>
      <c r="O154"/>
      <c r="P154" s="15"/>
      <c r="Q154" s="15"/>
      <c r="R154" s="15"/>
      <c r="S154" s="15"/>
      <c r="T154" s="15"/>
      <c r="U154" s="15" t="str">
        <f t="shared" si="30"/>
        <v>-x-</v>
      </c>
      <c r="V154" s="15" t="str">
        <f t="shared" si="31"/>
        <v>-x-</v>
      </c>
      <c r="W154"/>
      <c r="X154" s="14">
        <v>0</v>
      </c>
      <c r="Y154" s="14"/>
      <c r="Z154" s="14"/>
      <c r="AA154" s="14"/>
      <c r="AB154" s="14"/>
      <c r="AC154" s="14">
        <f t="shared" si="32"/>
        <v>0</v>
      </c>
      <c r="AD154" s="14">
        <f t="shared" si="33"/>
        <v>0</v>
      </c>
      <c r="AE154"/>
      <c r="AF154" s="15">
        <v>1.0131585559593099</v>
      </c>
      <c r="AG154" s="15"/>
      <c r="AH154" s="15"/>
      <c r="AI154" s="15"/>
      <c r="AJ154" s="15"/>
      <c r="AK154" s="15">
        <f t="shared" si="34"/>
        <v>1.0131585559593099</v>
      </c>
      <c r="AL154" s="18">
        <f t="shared" si="37"/>
        <v>0</v>
      </c>
      <c r="AM154" s="15">
        <f t="shared" si="38"/>
        <v>1.0131585559593099</v>
      </c>
      <c r="AN154"/>
      <c r="AO154" s="15">
        <v>205.26407051971199</v>
      </c>
      <c r="AP154" s="15"/>
      <c r="AQ154" s="15"/>
      <c r="AR154" s="15"/>
      <c r="AS154" s="15"/>
      <c r="AT154" s="15">
        <f t="shared" si="35"/>
        <v>205.26407051971199</v>
      </c>
      <c r="AU154" s="15" t="str">
        <f t="shared" si="36"/>
        <v>-x-</v>
      </c>
      <c r="AV154"/>
      <c r="AW154" s="24">
        <v>0.18334556750869499</v>
      </c>
      <c r="AX154" s="24">
        <v>0.240475655660703</v>
      </c>
      <c r="AY154" s="24"/>
      <c r="AZ154" s="24"/>
      <c r="BA154" s="24"/>
      <c r="BB154" s="24">
        <f t="shared" si="39"/>
        <v>0.21191061158469898</v>
      </c>
      <c r="BC154" s="24">
        <f t="shared" si="40"/>
        <v>0.21191061158469898</v>
      </c>
    </row>
    <row r="155" spans="1:55" s="9" customFormat="1" x14ac:dyDescent="0.25">
      <c r="A155" s="1"/>
      <c r="B155" s="12" t="s">
        <v>432</v>
      </c>
      <c r="C155" s="12" t="s">
        <v>434</v>
      </c>
      <c r="D155" s="13" t="s">
        <v>433</v>
      </c>
      <c r="E155" s="13" t="s">
        <v>660</v>
      </c>
      <c r="F155" s="30">
        <v>132559.270470875</v>
      </c>
      <c r="G155"/>
      <c r="H155" s="15">
        <v>19.939524823625099</v>
      </c>
      <c r="I155" s="15">
        <v>-2.4251068466474002</v>
      </c>
      <c r="J155" s="15">
        <v>-1.89802887029509</v>
      </c>
      <c r="K155" s="15">
        <v>-2.6645378885332298</v>
      </c>
      <c r="L155" s="15">
        <v>-1.51737297018735</v>
      </c>
      <c r="M155" s="15">
        <f t="shared" si="28"/>
        <v>-1.89802887029509</v>
      </c>
      <c r="N155" s="15">
        <f t="shared" si="29"/>
        <v>19.939524823625099</v>
      </c>
      <c r="O155"/>
      <c r="P155" s="15">
        <v>5.9399701198053698</v>
      </c>
      <c r="Q155" s="15">
        <v>-3.1157343374834499</v>
      </c>
      <c r="R155" s="15">
        <v>-3.04334418275903</v>
      </c>
      <c r="S155" s="15">
        <v>-14.1341240281472</v>
      </c>
      <c r="T155" s="15">
        <v>-27.8819150470372</v>
      </c>
      <c r="U155" s="15">
        <f t="shared" si="30"/>
        <v>-3.1157343374834499</v>
      </c>
      <c r="V155" s="15">
        <f t="shared" si="31"/>
        <v>5.9399701198053698</v>
      </c>
      <c r="W155"/>
      <c r="X155" s="14">
        <v>0.64826994033763197</v>
      </c>
      <c r="Y155" s="14">
        <v>0.50231157003261595</v>
      </c>
      <c r="Z155" s="14">
        <v>0.56793892083631403</v>
      </c>
      <c r="AA155" s="14">
        <v>0.58668318293232002</v>
      </c>
      <c r="AB155" s="14">
        <v>0.75116261689108799</v>
      </c>
      <c r="AC155" s="14">
        <f t="shared" si="32"/>
        <v>0.58668318293232002</v>
      </c>
      <c r="AD155" s="14">
        <f t="shared" si="33"/>
        <v>0.61127324620599388</v>
      </c>
      <c r="AE155"/>
      <c r="AF155" s="15">
        <v>0.41912950212872602</v>
      </c>
      <c r="AG155" s="15">
        <v>0.60507002985195901</v>
      </c>
      <c r="AH155" s="15">
        <v>0.53839369553133998</v>
      </c>
      <c r="AI155" s="15">
        <v>0.51282326119871902</v>
      </c>
      <c r="AJ155" s="15">
        <v>0.25023188737941399</v>
      </c>
      <c r="AK155" s="15">
        <f t="shared" si="34"/>
        <v>0.60507002985195901</v>
      </c>
      <c r="AL155" s="18">
        <f t="shared" si="37"/>
        <v>0.41355855526448337</v>
      </c>
      <c r="AM155" s="15">
        <f t="shared" si="38"/>
        <v>0.46512967521803156</v>
      </c>
      <c r="AN155"/>
      <c r="AO155" s="15">
        <v>0.41343974995834298</v>
      </c>
      <c r="AP155" s="15">
        <v>0.56177610858867399</v>
      </c>
      <c r="AQ155" s="15">
        <v>0.68261637112118501</v>
      </c>
      <c r="AR155" s="15">
        <v>0.84224832096515501</v>
      </c>
      <c r="AS155" s="15">
        <v>0.48191490337558202</v>
      </c>
      <c r="AT155" s="15">
        <f t="shared" si="35"/>
        <v>0.56177610858867399</v>
      </c>
      <c r="AU155" s="15">
        <f t="shared" si="36"/>
        <v>0.59639909080178788</v>
      </c>
      <c r="AV155"/>
      <c r="AW155" s="24">
        <v>1.9327540407066399</v>
      </c>
      <c r="AX155" s="24">
        <v>1.8037758016307599</v>
      </c>
      <c r="AY155" s="24">
        <v>1.6398674593856399</v>
      </c>
      <c r="AZ155" s="24">
        <v>1.48759227427763</v>
      </c>
      <c r="BA155" s="24">
        <v>1.58441448031226</v>
      </c>
      <c r="BB155" s="24">
        <f t="shared" si="39"/>
        <v>1.6398674593856399</v>
      </c>
      <c r="BC155" s="24">
        <f t="shared" si="40"/>
        <v>1.6896808112625863</v>
      </c>
    </row>
    <row r="156" spans="1:55" s="9" customFormat="1" x14ac:dyDescent="0.25">
      <c r="A156" s="1"/>
      <c r="B156" s="12" t="s">
        <v>435</v>
      </c>
      <c r="C156" s="12" t="s">
        <v>437</v>
      </c>
      <c r="D156" s="13" t="s">
        <v>436</v>
      </c>
      <c r="E156" s="13" t="s">
        <v>663</v>
      </c>
      <c r="F156" s="30">
        <v>111781.51537725001</v>
      </c>
      <c r="G156"/>
      <c r="H156" s="15">
        <v>10.5913845364412</v>
      </c>
      <c r="I156" s="15">
        <v>23.1955573352461</v>
      </c>
      <c r="J156" s="15">
        <v>18.511511500779299</v>
      </c>
      <c r="K156" s="15">
        <v>-61.814619679877097</v>
      </c>
      <c r="L156" s="15">
        <v>-63.659690873231703</v>
      </c>
      <c r="M156" s="15">
        <f t="shared" si="28"/>
        <v>10.5913845364412</v>
      </c>
      <c r="N156" s="15">
        <f t="shared" si="29"/>
        <v>17.432817790822202</v>
      </c>
      <c r="O156"/>
      <c r="P156" s="15">
        <v>12.0236476972786</v>
      </c>
      <c r="Q156" s="15"/>
      <c r="R156" s="15"/>
      <c r="S156" s="15">
        <v>-14.658693212943</v>
      </c>
      <c r="T156" s="15"/>
      <c r="U156" s="15">
        <f t="shared" si="30"/>
        <v>-1.3175227578322009</v>
      </c>
      <c r="V156" s="15">
        <f t="shared" si="31"/>
        <v>12.0236476972786</v>
      </c>
      <c r="W156"/>
      <c r="X156" s="14">
        <v>0.15836878038026</v>
      </c>
      <c r="Y156" s="14">
        <v>0.13268640993192099</v>
      </c>
      <c r="Z156" s="14">
        <v>0.18952092648687499</v>
      </c>
      <c r="AA156" s="14">
        <v>0.36854100375843701</v>
      </c>
      <c r="AB156" s="14">
        <v>0.470822582469555</v>
      </c>
      <c r="AC156" s="14">
        <f t="shared" si="32"/>
        <v>0.18952092648687499</v>
      </c>
      <c r="AD156" s="14">
        <f t="shared" si="33"/>
        <v>0.26398794060540959</v>
      </c>
      <c r="AE156"/>
      <c r="AF156" s="15">
        <v>0.94657767709850305</v>
      </c>
      <c r="AG156" s="15">
        <v>0.968117851616626</v>
      </c>
      <c r="AH156" s="15">
        <v>0.825244382329402</v>
      </c>
      <c r="AI156" s="15">
        <v>0.58794926096925304</v>
      </c>
      <c r="AJ156" s="15">
        <v>0.55678808508946498</v>
      </c>
      <c r="AK156" s="15">
        <f t="shared" si="34"/>
        <v>0.968117851616626</v>
      </c>
      <c r="AL156" s="18">
        <f t="shared" si="37"/>
        <v>0.57512428281299033</v>
      </c>
      <c r="AM156" s="15">
        <f t="shared" si="38"/>
        <v>0.77693545142064979</v>
      </c>
      <c r="AN156"/>
      <c r="AO156" s="15">
        <v>0.92021298613872204</v>
      </c>
      <c r="AP156" s="15">
        <v>1.0535948120068499</v>
      </c>
      <c r="AQ156" s="15">
        <v>0.87627128396343301</v>
      </c>
      <c r="AR156" s="15">
        <v>0.56961204498657003</v>
      </c>
      <c r="AS156" s="15">
        <v>0.53583696883743004</v>
      </c>
      <c r="AT156" s="15">
        <f t="shared" si="35"/>
        <v>0.87627128396343301</v>
      </c>
      <c r="AU156" s="15">
        <f t="shared" si="36"/>
        <v>0.79110561918660105</v>
      </c>
      <c r="AV156"/>
      <c r="AW156" s="24">
        <v>-9.8625748595622995E-2</v>
      </c>
      <c r="AX156" s="24">
        <v>6.8908627361707903E-3</v>
      </c>
      <c r="AY156" s="24">
        <v>-7.3798094913627196E-2</v>
      </c>
      <c r="AZ156" s="24">
        <v>-0.439301123973109</v>
      </c>
      <c r="BA156" s="24">
        <v>-0.295670755777792</v>
      </c>
      <c r="BB156" s="24">
        <f t="shared" si="39"/>
        <v>-9.8625748595622995E-2</v>
      </c>
      <c r="BC156" s="24">
        <f t="shared" si="40"/>
        <v>6.8908627361707903E-3</v>
      </c>
    </row>
    <row r="157" spans="1:55" s="9" customFormat="1" x14ac:dyDescent="0.25">
      <c r="A157" s="1"/>
      <c r="B157" s="12" t="s">
        <v>438</v>
      </c>
      <c r="C157" s="12" t="s">
        <v>440</v>
      </c>
      <c r="D157" s="13" t="s">
        <v>439</v>
      </c>
      <c r="E157" s="13" t="s">
        <v>657</v>
      </c>
      <c r="F157" s="30">
        <v>1949000</v>
      </c>
      <c r="G157"/>
      <c r="H157" s="15">
        <v>17.943933087342899</v>
      </c>
      <c r="I157" s="15">
        <v>16.692285118449899</v>
      </c>
      <c r="J157" s="15">
        <v>12.554328339392701</v>
      </c>
      <c r="K157" s="15">
        <v>8.9527305664087198</v>
      </c>
      <c r="L157" s="15">
        <v>15.0823665192001</v>
      </c>
      <c r="M157" s="15">
        <f t="shared" si="28"/>
        <v>15.0823665192001</v>
      </c>
      <c r="N157" s="15">
        <f t="shared" si="29"/>
        <v>14.245128726158862</v>
      </c>
      <c r="O157"/>
      <c r="P157" s="15">
        <v>9.8039845341845595</v>
      </c>
      <c r="Q157" s="15">
        <v>10.576012460805901</v>
      </c>
      <c r="R157" s="15">
        <v>9.2079082764976192</v>
      </c>
      <c r="S157" s="15">
        <v>6.6673618238346499</v>
      </c>
      <c r="T157" s="15">
        <v>7.4811870014163997</v>
      </c>
      <c r="U157" s="15">
        <f t="shared" si="30"/>
        <v>9.2079082764976192</v>
      </c>
      <c r="V157" s="15">
        <f t="shared" si="31"/>
        <v>8.7472908193478265</v>
      </c>
      <c r="W157"/>
      <c r="X157" s="14">
        <v>0.477980642952607</v>
      </c>
      <c r="Y157" s="14">
        <v>0.38985213716165201</v>
      </c>
      <c r="Z157" s="14">
        <v>0.392012712858268</v>
      </c>
      <c r="AA157" s="14">
        <v>0.44470780793170001</v>
      </c>
      <c r="AB157" s="14">
        <v>0.421501972562983</v>
      </c>
      <c r="AC157" s="14">
        <f t="shared" si="32"/>
        <v>0.421501972562983</v>
      </c>
      <c r="AD157" s="14">
        <f t="shared" si="33"/>
        <v>0.42521105469344206</v>
      </c>
      <c r="AE157"/>
      <c r="AF157" s="15">
        <v>0.51541204337081603</v>
      </c>
      <c r="AG157" s="15">
        <v>0.64128511783565001</v>
      </c>
      <c r="AH157" s="15">
        <v>0.62076179098221496</v>
      </c>
      <c r="AI157" s="15">
        <v>0.46729372736945202</v>
      </c>
      <c r="AJ157" s="15">
        <v>0.55432671325161198</v>
      </c>
      <c r="AK157" s="15">
        <f t="shared" si="34"/>
        <v>0.64128511783565001</v>
      </c>
      <c r="AL157" s="18">
        <f t="shared" si="37"/>
        <v>0.86439977762539633</v>
      </c>
      <c r="AM157" s="15">
        <f t="shared" si="38"/>
        <v>0.55981587856194903</v>
      </c>
      <c r="AN157"/>
      <c r="AO157" s="15">
        <v>1.4635821289248301</v>
      </c>
      <c r="AP157" s="15">
        <v>1.8994914874165301</v>
      </c>
      <c r="AQ157" s="15">
        <v>1.71568017970094</v>
      </c>
      <c r="AR157" s="15">
        <v>1.40992027406173</v>
      </c>
      <c r="AS157" s="15">
        <v>1.71309643903624</v>
      </c>
      <c r="AT157" s="15">
        <f t="shared" si="35"/>
        <v>1.71309643903624</v>
      </c>
      <c r="AU157" s="15">
        <f t="shared" si="36"/>
        <v>1.6403541018280543</v>
      </c>
      <c r="AV157"/>
      <c r="AW157" s="24">
        <v>-5.99001561479326E-2</v>
      </c>
      <c r="AX157" s="24">
        <v>0.210366076562195</v>
      </c>
      <c r="AY157" s="24">
        <v>0.23506444120266701</v>
      </c>
      <c r="AZ157" s="24">
        <v>0.49068812753739599</v>
      </c>
      <c r="BA157" s="24">
        <v>0.54401415330812597</v>
      </c>
      <c r="BB157" s="24">
        <f t="shared" si="39"/>
        <v>0.23506444120266701</v>
      </c>
      <c r="BC157" s="24">
        <f t="shared" si="40"/>
        <v>0.37003319965259596</v>
      </c>
    </row>
    <row r="158" spans="1:55" s="9" customFormat="1" x14ac:dyDescent="0.25">
      <c r="A158" s="1"/>
      <c r="B158" s="12" t="s">
        <v>441</v>
      </c>
      <c r="C158" s="12" t="s">
        <v>443</v>
      </c>
      <c r="D158" s="13" t="s">
        <v>442</v>
      </c>
      <c r="E158" s="13" t="s">
        <v>663</v>
      </c>
      <c r="F158" s="30">
        <v>731496.17200000002</v>
      </c>
      <c r="G158"/>
      <c r="H158" s="15">
        <v>6.9591945383872398</v>
      </c>
      <c r="I158" s="15">
        <v>23.103811484470501</v>
      </c>
      <c r="J158" s="15">
        <v>16.394706469844099</v>
      </c>
      <c r="K158" s="15">
        <v>22.572407338564499</v>
      </c>
      <c r="L158" s="15"/>
      <c r="M158" s="15">
        <f t="shared" si="28"/>
        <v>19.483556904204299</v>
      </c>
      <c r="N158" s="15">
        <f t="shared" si="29"/>
        <v>17.257529957816587</v>
      </c>
      <c r="O158"/>
      <c r="P158" s="15">
        <v>6.1272868653395598</v>
      </c>
      <c r="Q158" s="15">
        <v>10.9955075449398</v>
      </c>
      <c r="R158" s="15">
        <v>9.1379561728681402</v>
      </c>
      <c r="S158" s="15">
        <v>11.0985722152982</v>
      </c>
      <c r="T158" s="15"/>
      <c r="U158" s="15">
        <f t="shared" si="30"/>
        <v>10.066731858903971</v>
      </c>
      <c r="V158" s="15">
        <f t="shared" si="31"/>
        <v>9.3398306996114258</v>
      </c>
      <c r="W158"/>
      <c r="X158" s="14">
        <v>0.394573399845976</v>
      </c>
      <c r="Y158" s="14">
        <v>0.20508674308803199</v>
      </c>
      <c r="Z158" s="14">
        <v>0.167848245671194</v>
      </c>
      <c r="AA158" s="14">
        <v>0.16497748992464001</v>
      </c>
      <c r="AB158" s="14">
        <v>0.22430990741180701</v>
      </c>
      <c r="AC158" s="14">
        <f t="shared" si="32"/>
        <v>0.20508674308803199</v>
      </c>
      <c r="AD158" s="14">
        <f t="shared" si="33"/>
        <v>0.23135915718832983</v>
      </c>
      <c r="AE158"/>
      <c r="AF158" s="15">
        <v>1.6234426095925301</v>
      </c>
      <c r="AG158" s="15">
        <v>2.8403634073438302</v>
      </c>
      <c r="AH158" s="15">
        <v>2.2766472527400801</v>
      </c>
      <c r="AI158" s="15">
        <v>1.9267866469435799</v>
      </c>
      <c r="AJ158" s="15">
        <v>1.1838558518393301</v>
      </c>
      <c r="AK158" s="15">
        <f t="shared" si="34"/>
        <v>2.8403634073438302</v>
      </c>
      <c r="AL158" s="18">
        <f t="shared" si="37"/>
        <v>0.41679731853270652</v>
      </c>
      <c r="AM158" s="15">
        <f t="shared" si="38"/>
        <v>1.9702191536918696</v>
      </c>
      <c r="AN158"/>
      <c r="AO158" s="15">
        <v>1.3763864053016699</v>
      </c>
      <c r="AP158" s="15">
        <v>2.0986849018554499</v>
      </c>
      <c r="AQ158" s="15">
        <v>1.33088448392118</v>
      </c>
      <c r="AR158" s="15">
        <v>1.20704666793972</v>
      </c>
      <c r="AS158" s="15"/>
      <c r="AT158" s="15">
        <f t="shared" si="35"/>
        <v>1.3536354446114249</v>
      </c>
      <c r="AU158" s="15">
        <f t="shared" si="36"/>
        <v>1.5032506147545051</v>
      </c>
      <c r="AV158"/>
      <c r="AW158" s="24">
        <v>0.562724537927352</v>
      </c>
      <c r="AX158" s="24">
        <v>0.62988403452254704</v>
      </c>
      <c r="AY158" s="24">
        <v>0.65969390839836695</v>
      </c>
      <c r="AZ158" s="24">
        <v>0.491439259400067</v>
      </c>
      <c r="BA158" s="24">
        <v>0.64344470928517705</v>
      </c>
      <c r="BB158" s="24">
        <f t="shared" si="39"/>
        <v>0.62988403452254704</v>
      </c>
      <c r="BC158" s="24">
        <f t="shared" si="40"/>
        <v>0.59743728990670197</v>
      </c>
    </row>
    <row r="159" spans="1:55" s="9" customFormat="1" x14ac:dyDescent="0.25">
      <c r="A159" s="1"/>
      <c r="B159" s="12" t="s">
        <v>444</v>
      </c>
      <c r="C159" s="12" t="s">
        <v>446</v>
      </c>
      <c r="D159" s="13" t="s">
        <v>445</v>
      </c>
      <c r="E159" s="13" t="s">
        <v>663</v>
      </c>
      <c r="F159" s="30"/>
      <c r="G159"/>
      <c r="H159" s="15"/>
      <c r="I159" s="15"/>
      <c r="J159" s="15"/>
      <c r="K159" s="15"/>
      <c r="L159" s="15"/>
      <c r="M159" s="15" t="str">
        <f t="shared" si="28"/>
        <v>-x-</v>
      </c>
      <c r="N159" s="15" t="str">
        <f t="shared" si="29"/>
        <v>-x-</v>
      </c>
      <c r="O159"/>
      <c r="P159" s="15"/>
      <c r="Q159" s="15"/>
      <c r="R159" s="15"/>
      <c r="S159" s="15"/>
      <c r="T159" s="15"/>
      <c r="U159" s="15" t="str">
        <f t="shared" si="30"/>
        <v>-x-</v>
      </c>
      <c r="V159" s="15" t="str">
        <f t="shared" si="31"/>
        <v>-x-</v>
      </c>
      <c r="W159"/>
      <c r="X159" s="14"/>
      <c r="Y159" s="14"/>
      <c r="Z159" s="14"/>
      <c r="AA159" s="14"/>
      <c r="AB159" s="14"/>
      <c r="AC159" s="14" t="str">
        <f t="shared" si="32"/>
        <v>-x-</v>
      </c>
      <c r="AD159" s="14" t="str">
        <f t="shared" si="33"/>
        <v>-x-</v>
      </c>
      <c r="AE159"/>
      <c r="AF159" s="15"/>
      <c r="AG159" s="15"/>
      <c r="AH159" s="15"/>
      <c r="AI159" s="15"/>
      <c r="AJ159" s="15"/>
      <c r="AK159" s="15" t="str">
        <f t="shared" si="34"/>
        <v>-x-</v>
      </c>
      <c r="AL159" s="18" t="str">
        <f t="shared" si="37"/>
        <v>-x-</v>
      </c>
      <c r="AM159" s="15" t="str">
        <f t="shared" si="38"/>
        <v>-x-</v>
      </c>
      <c r="AN159"/>
      <c r="AO159" s="15"/>
      <c r="AP159" s="15"/>
      <c r="AQ159" s="15"/>
      <c r="AR159" s="15"/>
      <c r="AS159" s="15"/>
      <c r="AT159" s="15" t="str">
        <f t="shared" si="35"/>
        <v>-x-</v>
      </c>
      <c r="AU159" s="15" t="str">
        <f t="shared" si="36"/>
        <v>-x-</v>
      </c>
      <c r="AV159"/>
      <c r="AW159" s="24"/>
      <c r="AX159" s="24"/>
      <c r="AY159" s="24"/>
      <c r="AZ159" s="24"/>
      <c r="BA159" s="24"/>
      <c r="BB159" s="24" t="str">
        <f t="shared" si="39"/>
        <v>-x-</v>
      </c>
      <c r="BC159" s="24" t="str">
        <f t="shared" si="40"/>
        <v>-x-</v>
      </c>
    </row>
    <row r="160" spans="1:55" s="9" customFormat="1" x14ac:dyDescent="0.25">
      <c r="A160" s="1"/>
      <c r="B160" s="12" t="s">
        <v>447</v>
      </c>
      <c r="C160" s="12" t="s">
        <v>449</v>
      </c>
      <c r="D160" s="13" t="s">
        <v>448</v>
      </c>
      <c r="E160" s="13" t="s">
        <v>663</v>
      </c>
      <c r="F160" s="30"/>
      <c r="G160"/>
      <c r="H160" s="15"/>
      <c r="I160" s="15"/>
      <c r="J160" s="15"/>
      <c r="K160" s="15"/>
      <c r="L160" s="15"/>
      <c r="M160" s="15" t="str">
        <f t="shared" si="28"/>
        <v>-x-</v>
      </c>
      <c r="N160" s="15" t="str">
        <f t="shared" si="29"/>
        <v>-x-</v>
      </c>
      <c r="O160"/>
      <c r="P160" s="15"/>
      <c r="Q160" s="15"/>
      <c r="R160" s="15"/>
      <c r="S160" s="15"/>
      <c r="T160" s="15"/>
      <c r="U160" s="15" t="str">
        <f t="shared" si="30"/>
        <v>-x-</v>
      </c>
      <c r="V160" s="15" t="str">
        <f t="shared" si="31"/>
        <v>-x-</v>
      </c>
      <c r="W160"/>
      <c r="X160" s="14"/>
      <c r="Y160" s="14"/>
      <c r="Z160" s="14"/>
      <c r="AA160" s="14"/>
      <c r="AB160" s="14"/>
      <c r="AC160" s="14" t="str">
        <f t="shared" si="32"/>
        <v>-x-</v>
      </c>
      <c r="AD160" s="14" t="str">
        <f t="shared" si="33"/>
        <v>-x-</v>
      </c>
      <c r="AE160"/>
      <c r="AF160" s="15"/>
      <c r="AG160" s="15"/>
      <c r="AH160" s="15"/>
      <c r="AI160" s="15"/>
      <c r="AJ160" s="15"/>
      <c r="AK160" s="15" t="str">
        <f t="shared" si="34"/>
        <v>-x-</v>
      </c>
      <c r="AL160" s="18" t="str">
        <f t="shared" si="37"/>
        <v>-x-</v>
      </c>
      <c r="AM160" s="15" t="str">
        <f t="shared" si="38"/>
        <v>-x-</v>
      </c>
      <c r="AN160"/>
      <c r="AO160" s="15"/>
      <c r="AP160" s="15"/>
      <c r="AQ160" s="15"/>
      <c r="AR160" s="15"/>
      <c r="AS160" s="15"/>
      <c r="AT160" s="15" t="str">
        <f t="shared" si="35"/>
        <v>-x-</v>
      </c>
      <c r="AU160" s="15" t="str">
        <f t="shared" si="36"/>
        <v>-x-</v>
      </c>
      <c r="AV160"/>
      <c r="AW160" s="24"/>
      <c r="AX160" s="24"/>
      <c r="AY160" s="24"/>
      <c r="AZ160" s="24"/>
      <c r="BA160" s="24"/>
      <c r="BB160" s="24" t="str">
        <f t="shared" si="39"/>
        <v>-x-</v>
      </c>
      <c r="BC160" s="24" t="str">
        <f t="shared" si="40"/>
        <v>-x-</v>
      </c>
    </row>
    <row r="161" spans="1:55" s="9" customFormat="1" x14ac:dyDescent="0.25">
      <c r="A161" s="1"/>
      <c r="B161" s="12" t="s">
        <v>450</v>
      </c>
      <c r="C161" s="12" t="s">
        <v>452</v>
      </c>
      <c r="D161" s="13" t="s">
        <v>451</v>
      </c>
      <c r="E161" s="13" t="s">
        <v>660</v>
      </c>
      <c r="F161" s="30">
        <v>311094.084768</v>
      </c>
      <c r="G161"/>
      <c r="H161" s="15">
        <v>10.0627352447336</v>
      </c>
      <c r="I161" s="15">
        <v>8.05128801940009</v>
      </c>
      <c r="J161" s="15">
        <v>12.9912752331729</v>
      </c>
      <c r="K161" s="15">
        <v>19.346668469690499</v>
      </c>
      <c r="L161" s="15">
        <v>28.080578582477798</v>
      </c>
      <c r="M161" s="15">
        <f t="shared" si="28"/>
        <v>12.9912752331729</v>
      </c>
      <c r="N161" s="15">
        <f t="shared" si="29"/>
        <v>15.706509109894977</v>
      </c>
      <c r="O161"/>
      <c r="P161" s="15">
        <v>6.5869482837515498</v>
      </c>
      <c r="Q161" s="15">
        <v>4.9103864535936701</v>
      </c>
      <c r="R161" s="15">
        <v>8.4616304263763595</v>
      </c>
      <c r="S161" s="15">
        <v>13.590606450947201</v>
      </c>
      <c r="T161" s="15">
        <v>24.526098151371102</v>
      </c>
      <c r="U161" s="15">
        <f t="shared" si="30"/>
        <v>8.4616304263763595</v>
      </c>
      <c r="V161" s="15">
        <f t="shared" si="31"/>
        <v>11.615133953207977</v>
      </c>
      <c r="W161"/>
      <c r="X161" s="14">
        <v>0.25843673219787899</v>
      </c>
      <c r="Y161" s="14">
        <v>0.15661062689628999</v>
      </c>
      <c r="Z161" s="14">
        <v>0.102758509603736</v>
      </c>
      <c r="AA161" s="14">
        <v>0.15362367164561899</v>
      </c>
      <c r="AB161" s="14">
        <v>0.37550128660339399</v>
      </c>
      <c r="AC161" s="14">
        <f t="shared" si="32"/>
        <v>0.15661062689628999</v>
      </c>
      <c r="AD161" s="14">
        <f t="shared" si="33"/>
        <v>0.20938616538938359</v>
      </c>
      <c r="AE161"/>
      <c r="AF161" s="15">
        <v>1.95514086852199</v>
      </c>
      <c r="AG161" s="15">
        <v>2.1668396077293401</v>
      </c>
      <c r="AH161" s="15">
        <v>2.6528198543710499</v>
      </c>
      <c r="AI161" s="15">
        <v>2.31626726326795</v>
      </c>
      <c r="AJ161" s="15">
        <v>1.31350820519219</v>
      </c>
      <c r="AK161" s="15">
        <f t="shared" si="34"/>
        <v>2.6528198543710499</v>
      </c>
      <c r="AL161" s="18">
        <f t="shared" si="37"/>
        <v>0.49513660078648886</v>
      </c>
      <c r="AM161" s="15">
        <f t="shared" si="38"/>
        <v>2.0809151598165037</v>
      </c>
      <c r="AN161"/>
      <c r="AO161" s="15">
        <v>0.98338149899882399</v>
      </c>
      <c r="AP161" s="15">
        <v>1.0698525933858001</v>
      </c>
      <c r="AQ161" s="15">
        <v>1.4493241886411901</v>
      </c>
      <c r="AR161" s="15">
        <v>1.1359490527956999</v>
      </c>
      <c r="AS161" s="15">
        <v>0.69506572658792698</v>
      </c>
      <c r="AT161" s="15">
        <f t="shared" si="35"/>
        <v>1.0698525933858001</v>
      </c>
      <c r="AU161" s="15">
        <f t="shared" si="36"/>
        <v>1.0667146120818882</v>
      </c>
      <c r="AV161"/>
      <c r="AW161" s="24">
        <v>1.8146725171573099</v>
      </c>
      <c r="AX161" s="24">
        <v>1.3358203114512399</v>
      </c>
      <c r="AY161" s="24">
        <v>1.15967145841205</v>
      </c>
      <c r="AZ161" s="24">
        <v>1.0191082197925401</v>
      </c>
      <c r="BA161" s="24">
        <v>0.95111298097344799</v>
      </c>
      <c r="BB161" s="24">
        <f t="shared" si="39"/>
        <v>1.15967145841205</v>
      </c>
      <c r="BC161" s="24">
        <f t="shared" si="40"/>
        <v>1.2560770975573174</v>
      </c>
    </row>
    <row r="162" spans="1:55" s="9" customFormat="1" x14ac:dyDescent="0.25">
      <c r="A162" s="1"/>
      <c r="B162" s="12" t="s">
        <v>453</v>
      </c>
      <c r="C162" s="12" t="s">
        <v>455</v>
      </c>
      <c r="D162" s="13" t="s">
        <v>454</v>
      </c>
      <c r="E162" s="13" t="s">
        <v>657</v>
      </c>
      <c r="F162" s="30"/>
      <c r="G162"/>
      <c r="H162" s="15">
        <v>4.1177909570615201</v>
      </c>
      <c r="I162" s="15">
        <v>3.2324070401809899</v>
      </c>
      <c r="J162" s="15"/>
      <c r="K162" s="15"/>
      <c r="L162" s="15"/>
      <c r="M162" s="15">
        <f t="shared" si="28"/>
        <v>3.6750989986212552</v>
      </c>
      <c r="N162" s="15">
        <f t="shared" si="29"/>
        <v>3.6750989986212552</v>
      </c>
      <c r="O162"/>
      <c r="P162" s="15"/>
      <c r="Q162" s="15"/>
      <c r="R162" s="15"/>
      <c r="S162" s="15"/>
      <c r="T162" s="15"/>
      <c r="U162" s="15" t="str">
        <f t="shared" si="30"/>
        <v>-x-</v>
      </c>
      <c r="V162" s="15" t="str">
        <f t="shared" si="31"/>
        <v>-x-</v>
      </c>
      <c r="W162"/>
      <c r="X162" s="14">
        <v>0.109490895372874</v>
      </c>
      <c r="Y162" s="14">
        <v>8.5402209165477E-2</v>
      </c>
      <c r="Z162" s="14"/>
      <c r="AA162" s="14"/>
      <c r="AB162" s="14"/>
      <c r="AC162" s="14">
        <f t="shared" si="32"/>
        <v>9.7446552269175507E-2</v>
      </c>
      <c r="AD162" s="14">
        <f t="shared" si="33"/>
        <v>9.7446552269175507E-2</v>
      </c>
      <c r="AE162"/>
      <c r="AF162" s="15">
        <v>0.78736232362916803</v>
      </c>
      <c r="AG162" s="15">
        <v>1.14394061419989</v>
      </c>
      <c r="AH162" s="15"/>
      <c r="AI162" s="15"/>
      <c r="AJ162" s="15"/>
      <c r="AK162" s="15">
        <f t="shared" si="34"/>
        <v>1.14394061419989</v>
      </c>
      <c r="AL162" s="18">
        <f t="shared" si="37"/>
        <v>0</v>
      </c>
      <c r="AM162" s="15">
        <f t="shared" si="38"/>
        <v>0.96565146891452902</v>
      </c>
      <c r="AN162"/>
      <c r="AO162" s="15">
        <v>146.3563740463</v>
      </c>
      <c r="AP162" s="15">
        <v>1617.9918221328401</v>
      </c>
      <c r="AQ162" s="15"/>
      <c r="AR162" s="15"/>
      <c r="AS162" s="15"/>
      <c r="AT162" s="15">
        <f t="shared" si="35"/>
        <v>882.17409808956995</v>
      </c>
      <c r="AU162" s="15" t="str">
        <f t="shared" si="36"/>
        <v>-x-</v>
      </c>
      <c r="AV162"/>
      <c r="AW162" s="24"/>
      <c r="AX162" s="24"/>
      <c r="AY162" s="24"/>
      <c r="AZ162" s="24"/>
      <c r="BA162" s="24"/>
      <c r="BB162" s="24" t="str">
        <f t="shared" si="39"/>
        <v>-x-</v>
      </c>
      <c r="BC162" s="24" t="str">
        <f t="shared" si="40"/>
        <v>-x-</v>
      </c>
    </row>
    <row r="163" spans="1:55" s="9" customFormat="1" x14ac:dyDescent="0.25">
      <c r="A163" s="1"/>
      <c r="B163" s="12" t="s">
        <v>456</v>
      </c>
      <c r="C163" s="12" t="s">
        <v>458</v>
      </c>
      <c r="D163" s="13" t="s">
        <v>457</v>
      </c>
      <c r="E163" s="13" t="s">
        <v>663</v>
      </c>
      <c r="F163" s="30"/>
      <c r="G163"/>
      <c r="H163" s="15"/>
      <c r="I163" s="15"/>
      <c r="J163" s="15"/>
      <c r="K163" s="15"/>
      <c r="L163" s="15"/>
      <c r="M163" s="15" t="str">
        <f t="shared" si="28"/>
        <v>-x-</v>
      </c>
      <c r="N163" s="15" t="str">
        <f t="shared" si="29"/>
        <v>-x-</v>
      </c>
      <c r="O163"/>
      <c r="P163" s="15"/>
      <c r="Q163" s="15"/>
      <c r="R163" s="15"/>
      <c r="S163" s="15"/>
      <c r="T163" s="15"/>
      <c r="U163" s="15" t="str">
        <f t="shared" si="30"/>
        <v>-x-</v>
      </c>
      <c r="V163" s="15" t="str">
        <f t="shared" si="31"/>
        <v>-x-</v>
      </c>
      <c r="W163"/>
      <c r="X163" s="14"/>
      <c r="Y163" s="14"/>
      <c r="Z163" s="14"/>
      <c r="AA163" s="14"/>
      <c r="AB163" s="14"/>
      <c r="AC163" s="14" t="str">
        <f t="shared" si="32"/>
        <v>-x-</v>
      </c>
      <c r="AD163" s="14" t="str">
        <f t="shared" si="33"/>
        <v>-x-</v>
      </c>
      <c r="AE163"/>
      <c r="AF163" s="15"/>
      <c r="AG163" s="15"/>
      <c r="AH163" s="15"/>
      <c r="AI163" s="15"/>
      <c r="AJ163" s="15"/>
      <c r="AK163" s="15" t="str">
        <f t="shared" si="34"/>
        <v>-x-</v>
      </c>
      <c r="AL163" s="18" t="str">
        <f t="shared" si="37"/>
        <v>-x-</v>
      </c>
      <c r="AM163" s="15" t="str">
        <f t="shared" si="38"/>
        <v>-x-</v>
      </c>
      <c r="AN163"/>
      <c r="AO163" s="15"/>
      <c r="AP163" s="15"/>
      <c r="AQ163" s="15"/>
      <c r="AR163" s="15"/>
      <c r="AS163" s="15"/>
      <c r="AT163" s="15" t="str">
        <f t="shared" si="35"/>
        <v>-x-</v>
      </c>
      <c r="AU163" s="15" t="str">
        <f t="shared" si="36"/>
        <v>-x-</v>
      </c>
      <c r="AV163"/>
      <c r="AW163" s="24"/>
      <c r="AX163" s="24"/>
      <c r="AY163" s="24"/>
      <c r="AZ163" s="24"/>
      <c r="BA163" s="24"/>
      <c r="BB163" s="24" t="str">
        <f t="shared" si="39"/>
        <v>-x-</v>
      </c>
      <c r="BC163" s="24" t="str">
        <f t="shared" si="40"/>
        <v>-x-</v>
      </c>
    </row>
    <row r="164" spans="1:55" s="9" customFormat="1" x14ac:dyDescent="0.25">
      <c r="A164" s="1"/>
      <c r="B164" s="12" t="s">
        <v>459</v>
      </c>
      <c r="C164" s="12" t="s">
        <v>461</v>
      </c>
      <c r="D164" s="13" t="s">
        <v>460</v>
      </c>
      <c r="E164" s="13" t="s">
        <v>672</v>
      </c>
      <c r="F164" s="30">
        <v>78481.068143249999</v>
      </c>
      <c r="G164"/>
      <c r="H164" s="15">
        <v>45.856266385700998</v>
      </c>
      <c r="I164" s="15">
        <v>26.170767910342001</v>
      </c>
      <c r="J164" s="15">
        <v>12.521685683765099</v>
      </c>
      <c r="K164" s="15">
        <v>23.5572941087303</v>
      </c>
      <c r="L164" s="15">
        <v>81.436394914751901</v>
      </c>
      <c r="M164" s="15">
        <f t="shared" si="28"/>
        <v>26.170767910342001</v>
      </c>
      <c r="N164" s="15">
        <f t="shared" si="29"/>
        <v>27.0265035221346</v>
      </c>
      <c r="O164"/>
      <c r="P164" s="15"/>
      <c r="Q164" s="15"/>
      <c r="R164" s="15"/>
      <c r="S164" s="15"/>
      <c r="T164" s="15"/>
      <c r="U164" s="15" t="str">
        <f t="shared" si="30"/>
        <v>-x-</v>
      </c>
      <c r="V164" s="15" t="str">
        <f t="shared" si="31"/>
        <v>-x-</v>
      </c>
      <c r="W164"/>
      <c r="X164" s="14">
        <v>0.65952830841764798</v>
      </c>
      <c r="Y164" s="14">
        <v>0.33453402505489099</v>
      </c>
      <c r="Z164" s="14">
        <v>0.43067202417529199</v>
      </c>
      <c r="AA164" s="14">
        <v>0.53924595959600996</v>
      </c>
      <c r="AB164" s="14">
        <v>0.66636845098808395</v>
      </c>
      <c r="AC164" s="14">
        <f t="shared" si="32"/>
        <v>0.53924595959600996</v>
      </c>
      <c r="AD164" s="14">
        <f t="shared" si="33"/>
        <v>0.52606975364638497</v>
      </c>
      <c r="AE164"/>
      <c r="AF164" s="15">
        <v>0.75913827282965896</v>
      </c>
      <c r="AG164" s="15">
        <v>2.5101601383794301</v>
      </c>
      <c r="AH164" s="15">
        <v>1.4136967830345399</v>
      </c>
      <c r="AI164" s="15">
        <v>0.876300786498177</v>
      </c>
      <c r="AJ164" s="15">
        <v>0.55332399839699098</v>
      </c>
      <c r="AK164" s="15">
        <f t="shared" si="34"/>
        <v>2.5101601383794301</v>
      </c>
      <c r="AL164" s="18">
        <f t="shared" si="37"/>
        <v>0.22043374442007485</v>
      </c>
      <c r="AM164" s="15">
        <f t="shared" si="38"/>
        <v>1.2225239958277594</v>
      </c>
      <c r="AN164"/>
      <c r="AO164" s="15"/>
      <c r="AP164" s="15"/>
      <c r="AQ164" s="15"/>
      <c r="AR164" s="15"/>
      <c r="AS164" s="15"/>
      <c r="AT164" s="15" t="str">
        <f t="shared" si="35"/>
        <v>-x-</v>
      </c>
      <c r="AU164" s="15" t="str">
        <f t="shared" si="36"/>
        <v>-x-</v>
      </c>
      <c r="AV164"/>
      <c r="AW164" s="24"/>
      <c r="AX164" s="24">
        <v>1.9959552190120999</v>
      </c>
      <c r="AY164" s="24">
        <v>1.9821268902051099</v>
      </c>
      <c r="AZ164" s="24">
        <v>1.7135405359567799</v>
      </c>
      <c r="BA164" s="24">
        <v>1.2345763249249999</v>
      </c>
      <c r="BB164" s="24">
        <f t="shared" si="39"/>
        <v>1.847833713080945</v>
      </c>
      <c r="BC164" s="24">
        <f t="shared" si="40"/>
        <v>1.7315497425247472</v>
      </c>
    </row>
    <row r="165" spans="1:55" s="9" customFormat="1" x14ac:dyDescent="0.25">
      <c r="A165" s="1"/>
      <c r="B165" s="12" t="s">
        <v>462</v>
      </c>
      <c r="C165" s="12" t="s">
        <v>464</v>
      </c>
      <c r="D165" s="13" t="s">
        <v>463</v>
      </c>
      <c r="E165" s="13" t="s">
        <v>657</v>
      </c>
      <c r="F165" s="30">
        <v>201009.27928849999</v>
      </c>
      <c r="G165"/>
      <c r="H165" s="15">
        <v>24.303968017775301</v>
      </c>
      <c r="I165" s="15">
        <v>23.159244351496501</v>
      </c>
      <c r="J165" s="15">
        <v>11.547425914206499</v>
      </c>
      <c r="K165" s="15">
        <v>32.652861453010701</v>
      </c>
      <c r="L165" s="15">
        <v>677.86741723865305</v>
      </c>
      <c r="M165" s="15">
        <f t="shared" si="28"/>
        <v>24.303968017775301</v>
      </c>
      <c r="N165" s="15">
        <f t="shared" si="29"/>
        <v>22.91587493412225</v>
      </c>
      <c r="O165"/>
      <c r="P165" s="15"/>
      <c r="Q165" s="15"/>
      <c r="R165" s="15"/>
      <c r="S165" s="15"/>
      <c r="T165" s="15"/>
      <c r="U165" s="15" t="str">
        <f t="shared" si="30"/>
        <v>-x-</v>
      </c>
      <c r="V165" s="15" t="str">
        <f t="shared" si="31"/>
        <v>-x-</v>
      </c>
      <c r="W165"/>
      <c r="X165" s="14">
        <v>0.63024839752528306</v>
      </c>
      <c r="Y165" s="14">
        <v>0.39810516402067198</v>
      </c>
      <c r="Z165" s="14">
        <v>0.59751418563071601</v>
      </c>
      <c r="AA165" s="14">
        <v>0.70553390715271203</v>
      </c>
      <c r="AB165" s="14">
        <v>0.80782041991478803</v>
      </c>
      <c r="AC165" s="14">
        <f t="shared" si="32"/>
        <v>0.63024839752528306</v>
      </c>
      <c r="AD165" s="14">
        <f t="shared" si="33"/>
        <v>0.62784441484883424</v>
      </c>
      <c r="AE165"/>
      <c r="AF165" s="15">
        <v>0.45763241926670201</v>
      </c>
      <c r="AG165" s="15">
        <v>1.0921427328339599</v>
      </c>
      <c r="AH165" s="15">
        <v>0.58910030385595702</v>
      </c>
      <c r="AI165" s="15">
        <v>0.34720705338395402</v>
      </c>
      <c r="AJ165" s="15">
        <v>0.217485622239565</v>
      </c>
      <c r="AK165" s="15">
        <f t="shared" si="34"/>
        <v>1.0921427328339599</v>
      </c>
      <c r="AL165" s="18">
        <f t="shared" si="37"/>
        <v>0.19913662903311161</v>
      </c>
      <c r="AM165" s="15">
        <f t="shared" si="38"/>
        <v>0.5407136263160276</v>
      </c>
      <c r="AN165"/>
      <c r="AO165" s="15"/>
      <c r="AP165" s="15"/>
      <c r="AQ165" s="15"/>
      <c r="AR165" s="15"/>
      <c r="AS165" s="15"/>
      <c r="AT165" s="15" t="str">
        <f t="shared" si="35"/>
        <v>-x-</v>
      </c>
      <c r="AU165" s="15" t="str">
        <f t="shared" si="36"/>
        <v>-x-</v>
      </c>
      <c r="AV165"/>
      <c r="AW165" s="24">
        <v>2.4385226773701998</v>
      </c>
      <c r="AX165" s="24">
        <v>2.31271285856928</v>
      </c>
      <c r="AY165" s="24">
        <v>2.0664042930584401</v>
      </c>
      <c r="AZ165" s="24">
        <v>1.61267816328836</v>
      </c>
      <c r="BA165" s="24">
        <v>1.16069970125864</v>
      </c>
      <c r="BB165" s="24">
        <f t="shared" si="39"/>
        <v>2.0664042930584401</v>
      </c>
      <c r="BC165" s="24">
        <f t="shared" si="40"/>
        <v>1.918203538708984</v>
      </c>
    </row>
    <row r="166" spans="1:55" s="9" customFormat="1" x14ac:dyDescent="0.25">
      <c r="A166" s="1"/>
      <c r="B166" s="12" t="s">
        <v>465</v>
      </c>
      <c r="C166" s="12" t="s">
        <v>467</v>
      </c>
      <c r="D166" s="13" t="s">
        <v>466</v>
      </c>
      <c r="E166" s="13" t="s">
        <v>666</v>
      </c>
      <c r="F166" s="30"/>
      <c r="G166"/>
      <c r="H166" s="15"/>
      <c r="I166" s="15"/>
      <c r="J166" s="15"/>
      <c r="K166" s="15"/>
      <c r="L166" s="15"/>
      <c r="M166" s="15" t="str">
        <f t="shared" si="28"/>
        <v>-x-</v>
      </c>
      <c r="N166" s="15" t="str">
        <f t="shared" si="29"/>
        <v>-x-</v>
      </c>
      <c r="O166"/>
      <c r="P166" s="15"/>
      <c r="Q166" s="15"/>
      <c r="R166" s="15"/>
      <c r="S166" s="15"/>
      <c r="T166" s="15"/>
      <c r="U166" s="15" t="str">
        <f t="shared" si="30"/>
        <v>-x-</v>
      </c>
      <c r="V166" s="15" t="str">
        <f t="shared" si="31"/>
        <v>-x-</v>
      </c>
      <c r="W166"/>
      <c r="X166" s="14"/>
      <c r="Y166" s="14"/>
      <c r="Z166" s="14"/>
      <c r="AA166" s="14"/>
      <c r="AB166" s="14"/>
      <c r="AC166" s="14" t="str">
        <f t="shared" si="32"/>
        <v>-x-</v>
      </c>
      <c r="AD166" s="14" t="str">
        <f t="shared" si="33"/>
        <v>-x-</v>
      </c>
      <c r="AE166"/>
      <c r="AF166" s="15"/>
      <c r="AG166" s="15"/>
      <c r="AH166" s="15"/>
      <c r="AI166" s="15"/>
      <c r="AJ166" s="15"/>
      <c r="AK166" s="15" t="str">
        <f t="shared" si="34"/>
        <v>-x-</v>
      </c>
      <c r="AL166" s="18" t="str">
        <f t="shared" si="37"/>
        <v>-x-</v>
      </c>
      <c r="AM166" s="15" t="str">
        <f t="shared" si="38"/>
        <v>-x-</v>
      </c>
      <c r="AN166"/>
      <c r="AO166" s="15"/>
      <c r="AP166" s="15"/>
      <c r="AQ166" s="15"/>
      <c r="AR166" s="15"/>
      <c r="AS166" s="15"/>
      <c r="AT166" s="15" t="str">
        <f t="shared" si="35"/>
        <v>-x-</v>
      </c>
      <c r="AU166" s="15" t="str">
        <f t="shared" si="36"/>
        <v>-x-</v>
      </c>
      <c r="AV166"/>
      <c r="AW166" s="24"/>
      <c r="AX166" s="24"/>
      <c r="AY166" s="24"/>
      <c r="AZ166" s="24"/>
      <c r="BA166" s="24"/>
      <c r="BB166" s="24" t="str">
        <f t="shared" si="39"/>
        <v>-x-</v>
      </c>
      <c r="BC166" s="24" t="str">
        <f t="shared" si="40"/>
        <v>-x-</v>
      </c>
    </row>
    <row r="167" spans="1:55" s="9" customFormat="1" x14ac:dyDescent="0.25">
      <c r="A167" s="1"/>
      <c r="B167" s="12" t="s">
        <v>468</v>
      </c>
      <c r="C167" s="12" t="s">
        <v>470</v>
      </c>
      <c r="D167" s="13" t="s">
        <v>469</v>
      </c>
      <c r="E167" s="13" t="s">
        <v>666</v>
      </c>
      <c r="F167" s="30">
        <v>1249887.91716</v>
      </c>
      <c r="G167"/>
      <c r="H167" s="15">
        <v>18.8724850499711</v>
      </c>
      <c r="I167" s="15">
        <v>19.1745273575652</v>
      </c>
      <c r="J167" s="15">
        <v>11.767248711054</v>
      </c>
      <c r="K167" s="15">
        <v>17.883941743610201</v>
      </c>
      <c r="L167" s="15">
        <v>14.6786607366521</v>
      </c>
      <c r="M167" s="15">
        <f t="shared" si="28"/>
        <v>17.883941743610201</v>
      </c>
      <c r="N167" s="15">
        <f t="shared" si="29"/>
        <v>16.475372719770522</v>
      </c>
      <c r="O167"/>
      <c r="P167" s="15">
        <v>20.193182543182001</v>
      </c>
      <c r="Q167" s="15">
        <v>20.333917287556702</v>
      </c>
      <c r="R167" s="15">
        <v>14.0538574173261</v>
      </c>
      <c r="S167" s="15">
        <v>13.9544860095193</v>
      </c>
      <c r="T167" s="15">
        <v>11.5863851260219</v>
      </c>
      <c r="U167" s="15">
        <f t="shared" si="30"/>
        <v>14.0538574173261</v>
      </c>
      <c r="V167" s="15">
        <f t="shared" si="31"/>
        <v>16.024365676721199</v>
      </c>
      <c r="W167"/>
      <c r="X167" s="14">
        <v>0.37151265667285799</v>
      </c>
      <c r="Y167" s="14">
        <v>0.33643554207112197</v>
      </c>
      <c r="Z167" s="14">
        <v>0.41800557817390699</v>
      </c>
      <c r="AA167" s="14">
        <v>0.40959083618945402</v>
      </c>
      <c r="AB167" s="14">
        <v>0.47715553769667202</v>
      </c>
      <c r="AC167" s="14">
        <f t="shared" si="32"/>
        <v>0.40959083618945402</v>
      </c>
      <c r="AD167" s="14">
        <f t="shared" si="33"/>
        <v>0.40254003016080259</v>
      </c>
      <c r="AE167"/>
      <c r="AF167" s="15">
        <v>1.79325494718069</v>
      </c>
      <c r="AG167" s="15">
        <v>2.1446722965629301</v>
      </c>
      <c r="AH167" s="15">
        <v>1.5078161382789399</v>
      </c>
      <c r="AI167" s="15">
        <v>1.5740393670202999</v>
      </c>
      <c r="AJ167" s="15">
        <v>1.1353880359747599</v>
      </c>
      <c r="AK167" s="15">
        <f t="shared" si="34"/>
        <v>2.1446722965629301</v>
      </c>
      <c r="AL167" s="18">
        <f t="shared" si="37"/>
        <v>0.52939931093171777</v>
      </c>
      <c r="AM167" s="15">
        <f t="shared" si="38"/>
        <v>1.6310341570035238</v>
      </c>
      <c r="AN167"/>
      <c r="AO167" s="15">
        <v>8.2632786406029499</v>
      </c>
      <c r="AP167" s="15">
        <v>9.36438564845594</v>
      </c>
      <c r="AQ167" s="15">
        <v>7.3143207819885001</v>
      </c>
      <c r="AR167" s="15">
        <v>8.1232695643120696</v>
      </c>
      <c r="AS167" s="15">
        <v>6.1191900708436204</v>
      </c>
      <c r="AT167" s="15">
        <f t="shared" si="35"/>
        <v>8.1232695643120696</v>
      </c>
      <c r="AU167" s="15">
        <f t="shared" si="36"/>
        <v>7.8368889412406162</v>
      </c>
      <c r="AV167"/>
      <c r="AW167" s="24">
        <v>0.70393540449913405</v>
      </c>
      <c r="AX167" s="24">
        <v>0.66468122647347605</v>
      </c>
      <c r="AY167" s="24">
        <v>0.75504759730301896</v>
      </c>
      <c r="AZ167" s="24">
        <v>0.91367119476308301</v>
      </c>
      <c r="BA167" s="24">
        <v>1.0903223761979499</v>
      </c>
      <c r="BB167" s="24">
        <f t="shared" si="39"/>
        <v>0.75504759730301896</v>
      </c>
      <c r="BC167" s="24">
        <f t="shared" si="40"/>
        <v>0.8255315598473324</v>
      </c>
    </row>
    <row r="168" spans="1:55" s="9" customFormat="1" x14ac:dyDescent="0.25">
      <c r="A168" s="1"/>
      <c r="B168" s="12" t="s">
        <v>471</v>
      </c>
      <c r="C168" s="12" t="s">
        <v>473</v>
      </c>
      <c r="D168" s="13" t="s">
        <v>472</v>
      </c>
      <c r="E168" s="13" t="s">
        <v>666</v>
      </c>
      <c r="F168" s="30">
        <v>177105.75187499999</v>
      </c>
      <c r="G168"/>
      <c r="H168" s="15">
        <v>6.72012761092628</v>
      </c>
      <c r="I168" s="15">
        <v>13.382892175184701</v>
      </c>
      <c r="J168" s="15">
        <v>13.0919887062628</v>
      </c>
      <c r="K168" s="15">
        <v>7.8389616337444696</v>
      </c>
      <c r="L168" s="15">
        <v>9.8220286181167502</v>
      </c>
      <c r="M168" s="15">
        <f t="shared" si="28"/>
        <v>9.8220286181167502</v>
      </c>
      <c r="N168" s="15">
        <f t="shared" si="29"/>
        <v>10.171199748846998</v>
      </c>
      <c r="O168"/>
      <c r="P168" s="15">
        <v>12.3382822294079</v>
      </c>
      <c r="Q168" s="15">
        <v>14.006320564032601</v>
      </c>
      <c r="R168" s="15">
        <v>14.4538900427142</v>
      </c>
      <c r="S168" s="15">
        <v>11.3148927717557</v>
      </c>
      <c r="T168" s="15">
        <v>14.4979353484377</v>
      </c>
      <c r="U168" s="15">
        <f t="shared" si="30"/>
        <v>14.006320564032601</v>
      </c>
      <c r="V168" s="15">
        <f t="shared" si="31"/>
        <v>13.322264191269619</v>
      </c>
      <c r="W168"/>
      <c r="X168" s="14">
        <v>0.57934657661186095</v>
      </c>
      <c r="Y168" s="14">
        <v>0.40230090027849702</v>
      </c>
      <c r="Z168" s="14">
        <v>0.410808271325659</v>
      </c>
      <c r="AA168" s="14">
        <v>0.58353381933993698</v>
      </c>
      <c r="AB168" s="14">
        <v>0.62909269039053495</v>
      </c>
      <c r="AC168" s="14">
        <f t="shared" si="32"/>
        <v>0.57934657661186095</v>
      </c>
      <c r="AD168" s="14">
        <f t="shared" si="33"/>
        <v>0.52101645158929777</v>
      </c>
      <c r="AE168"/>
      <c r="AF168" s="15">
        <v>0.95602046800013296</v>
      </c>
      <c r="AG168" s="15">
        <v>1.9158276765101601</v>
      </c>
      <c r="AH168" s="15">
        <v>1.72035337096895</v>
      </c>
      <c r="AI168" s="15">
        <v>1.03982556688788</v>
      </c>
      <c r="AJ168" s="15">
        <v>0.92784075179497405</v>
      </c>
      <c r="AK168" s="15">
        <f t="shared" si="34"/>
        <v>1.9158276765101601</v>
      </c>
      <c r="AL168" s="18">
        <f t="shared" si="37"/>
        <v>0.48430282283274734</v>
      </c>
      <c r="AM168" s="15">
        <f t="shared" si="38"/>
        <v>1.3119735668324193</v>
      </c>
      <c r="AN168"/>
      <c r="AO168" s="15">
        <v>1.21645958980298</v>
      </c>
      <c r="AP168" s="15">
        <v>1.7485113141447099</v>
      </c>
      <c r="AQ168" s="15">
        <v>2.1196988902265699</v>
      </c>
      <c r="AR168" s="15">
        <v>1.2928821409550399</v>
      </c>
      <c r="AS168" s="15">
        <v>1.4678465184242699</v>
      </c>
      <c r="AT168" s="15">
        <f t="shared" si="35"/>
        <v>1.4678465184242699</v>
      </c>
      <c r="AU168" s="15">
        <f t="shared" si="36"/>
        <v>1.5690796907107143</v>
      </c>
      <c r="AV168"/>
      <c r="AW168" s="24">
        <v>1.2323925730816001</v>
      </c>
      <c r="AX168" s="24">
        <v>1.47244120337564</v>
      </c>
      <c r="AY168" s="24">
        <v>1.39064039212099</v>
      </c>
      <c r="AZ168" s="24">
        <v>1.6670215262765899</v>
      </c>
      <c r="BA168" s="24">
        <v>1.5633197613587999</v>
      </c>
      <c r="BB168" s="24">
        <f t="shared" si="39"/>
        <v>1.47244120337564</v>
      </c>
      <c r="BC168" s="24">
        <f t="shared" si="40"/>
        <v>1.465163091242724</v>
      </c>
    </row>
    <row r="169" spans="1:55" s="9" customFormat="1" x14ac:dyDescent="0.25">
      <c r="A169" s="1"/>
      <c r="B169" s="12" t="s">
        <v>474</v>
      </c>
      <c r="C169" s="12" t="s">
        <v>476</v>
      </c>
      <c r="D169" s="13" t="s">
        <v>475</v>
      </c>
      <c r="E169" s="13" t="s">
        <v>663</v>
      </c>
      <c r="F169" s="30"/>
      <c r="G169"/>
      <c r="H169" s="15"/>
      <c r="I169" s="15"/>
      <c r="J169" s="15"/>
      <c r="K169" s="15"/>
      <c r="L169" s="15"/>
      <c r="M169" s="15" t="str">
        <f t="shared" si="28"/>
        <v>-x-</v>
      </c>
      <c r="N169" s="15" t="str">
        <f t="shared" si="29"/>
        <v>-x-</v>
      </c>
      <c r="O169"/>
      <c r="P169" s="15"/>
      <c r="Q169" s="15"/>
      <c r="R169" s="15"/>
      <c r="S169" s="15"/>
      <c r="T169" s="15"/>
      <c r="U169" s="15" t="str">
        <f t="shared" si="30"/>
        <v>-x-</v>
      </c>
      <c r="V169" s="15" t="str">
        <f t="shared" si="31"/>
        <v>-x-</v>
      </c>
      <c r="W169"/>
      <c r="X169" s="14"/>
      <c r="Y169" s="14"/>
      <c r="Z169" s="14"/>
      <c r="AA169" s="14"/>
      <c r="AB169" s="14"/>
      <c r="AC169" s="14" t="str">
        <f t="shared" si="32"/>
        <v>-x-</v>
      </c>
      <c r="AD169" s="14" t="str">
        <f t="shared" si="33"/>
        <v>-x-</v>
      </c>
      <c r="AE169"/>
      <c r="AF169" s="15"/>
      <c r="AG169" s="15"/>
      <c r="AH169" s="15"/>
      <c r="AI169" s="15"/>
      <c r="AJ169" s="15"/>
      <c r="AK169" s="15" t="str">
        <f t="shared" si="34"/>
        <v>-x-</v>
      </c>
      <c r="AL169" s="18" t="str">
        <f t="shared" si="37"/>
        <v>-x-</v>
      </c>
      <c r="AM169" s="15" t="str">
        <f t="shared" si="38"/>
        <v>-x-</v>
      </c>
      <c r="AN169"/>
      <c r="AO169" s="15"/>
      <c r="AP169" s="15"/>
      <c r="AQ169" s="15"/>
      <c r="AR169" s="15"/>
      <c r="AS169" s="15"/>
      <c r="AT169" s="15" t="str">
        <f t="shared" si="35"/>
        <v>-x-</v>
      </c>
      <c r="AU169" s="15" t="str">
        <f t="shared" si="36"/>
        <v>-x-</v>
      </c>
      <c r="AV169"/>
      <c r="AW169" s="24"/>
      <c r="AX169" s="24"/>
      <c r="AY169" s="24"/>
      <c r="AZ169" s="24"/>
      <c r="BA169" s="24"/>
      <c r="BB169" s="24" t="str">
        <f t="shared" si="39"/>
        <v>-x-</v>
      </c>
      <c r="BC169" s="24" t="str">
        <f t="shared" si="40"/>
        <v>-x-</v>
      </c>
    </row>
    <row r="170" spans="1:55" s="9" customFormat="1" x14ac:dyDescent="0.25">
      <c r="A170" s="1"/>
      <c r="B170" s="12" t="s">
        <v>477</v>
      </c>
      <c r="C170" s="12" t="s">
        <v>479</v>
      </c>
      <c r="D170" s="13" t="s">
        <v>478</v>
      </c>
      <c r="E170" s="13" t="s">
        <v>665</v>
      </c>
      <c r="F170" s="30">
        <v>2659328</v>
      </c>
      <c r="G170"/>
      <c r="H170" s="15"/>
      <c r="I170" s="15"/>
      <c r="J170" s="15">
        <v>24.077753741847101</v>
      </c>
      <c r="K170" s="15">
        <v>30.907640775607401</v>
      </c>
      <c r="L170" s="15">
        <v>28.924365793238401</v>
      </c>
      <c r="M170" s="15">
        <f t="shared" si="28"/>
        <v>28.924365793238401</v>
      </c>
      <c r="N170" s="15">
        <f t="shared" si="29"/>
        <v>27.969920103564302</v>
      </c>
      <c r="O170"/>
      <c r="P170" s="15"/>
      <c r="Q170" s="15"/>
      <c r="R170" s="15">
        <v>15.551267644390499</v>
      </c>
      <c r="S170" s="15">
        <v>17.414005183614801</v>
      </c>
      <c r="T170" s="15">
        <v>15.9454903866863</v>
      </c>
      <c r="U170" s="15">
        <f t="shared" si="30"/>
        <v>15.9454903866863</v>
      </c>
      <c r="V170" s="15">
        <f t="shared" si="31"/>
        <v>16.303587738230533</v>
      </c>
      <c r="W170"/>
      <c r="X170" s="14"/>
      <c r="Y170" s="14"/>
      <c r="Z170" s="14">
        <v>0.25056518738128902</v>
      </c>
      <c r="AA170" s="14">
        <v>0.22417640044208401</v>
      </c>
      <c r="AB170" s="14">
        <v>0.278710467648634</v>
      </c>
      <c r="AC170" s="14">
        <f t="shared" si="32"/>
        <v>0.25056518738128902</v>
      </c>
      <c r="AD170" s="14">
        <f t="shared" si="33"/>
        <v>0.25115068515733568</v>
      </c>
      <c r="AE170"/>
      <c r="AF170" s="15"/>
      <c r="AG170" s="15"/>
      <c r="AH170" s="15">
        <v>1.6625566390666799</v>
      </c>
      <c r="AI170" s="15">
        <v>1.75095647525086</v>
      </c>
      <c r="AJ170" s="15">
        <v>1.48040736360235</v>
      </c>
      <c r="AK170" s="15">
        <f t="shared" si="34"/>
        <v>1.75095647525086</v>
      </c>
      <c r="AL170" s="18">
        <f t="shared" si="37"/>
        <v>0.84548495895093667</v>
      </c>
      <c r="AM170" s="15">
        <f t="shared" si="38"/>
        <v>1.6313068259732966</v>
      </c>
      <c r="AN170"/>
      <c r="AO170" s="15"/>
      <c r="AP170" s="15"/>
      <c r="AQ170" s="15">
        <v>9.1338312969601194</v>
      </c>
      <c r="AR170" s="15">
        <v>9.9906089614232805</v>
      </c>
      <c r="AS170" s="15">
        <v>8.6679947086813591</v>
      </c>
      <c r="AT170" s="15">
        <f t="shared" si="35"/>
        <v>9.1338312969601194</v>
      </c>
      <c r="AU170" s="15">
        <f t="shared" si="36"/>
        <v>9.2641449890215863</v>
      </c>
      <c r="AV170"/>
      <c r="AW170" s="24"/>
      <c r="AX170" s="24"/>
      <c r="AY170" s="24"/>
      <c r="AZ170" s="24"/>
      <c r="BA170" s="24"/>
      <c r="BB170" s="24" t="str">
        <f t="shared" si="39"/>
        <v>-x-</v>
      </c>
      <c r="BC170" s="24" t="str">
        <f t="shared" si="40"/>
        <v>-x-</v>
      </c>
    </row>
    <row r="171" spans="1:55" s="9" customFormat="1" x14ac:dyDescent="0.25">
      <c r="A171" s="1"/>
      <c r="B171" s="12" t="s">
        <v>480</v>
      </c>
      <c r="C171" s="12" t="s">
        <v>482</v>
      </c>
      <c r="D171" s="13" t="s">
        <v>481</v>
      </c>
      <c r="E171" s="13" t="s">
        <v>657</v>
      </c>
      <c r="F171" s="30">
        <v>52425.882972437503</v>
      </c>
      <c r="G171"/>
      <c r="H171" s="15">
        <v>5.1356247579169603</v>
      </c>
      <c r="I171" s="15">
        <v>8.4829307432373806</v>
      </c>
      <c r="J171" s="15">
        <v>7.5864988224566297</v>
      </c>
      <c r="K171" s="15">
        <v>6.3734204477150298</v>
      </c>
      <c r="L171" s="15">
        <v>6.1827499693172303</v>
      </c>
      <c r="M171" s="15">
        <f t="shared" si="28"/>
        <v>6.3734204477150298</v>
      </c>
      <c r="N171" s="15">
        <f t="shared" si="29"/>
        <v>6.752244948128646</v>
      </c>
      <c r="O171"/>
      <c r="P171" s="15">
        <v>3.2193965486330902</v>
      </c>
      <c r="Q171" s="15">
        <v>5.6967007865023298</v>
      </c>
      <c r="R171" s="15">
        <v>4.3748644822990199</v>
      </c>
      <c r="S171" s="15">
        <v>3.99018311718828</v>
      </c>
      <c r="T171" s="15">
        <v>3.0066405284524098</v>
      </c>
      <c r="U171" s="15">
        <f t="shared" si="30"/>
        <v>3.99018311718828</v>
      </c>
      <c r="V171" s="15">
        <f t="shared" si="31"/>
        <v>4.057557092615026</v>
      </c>
      <c r="W171"/>
      <c r="X171" s="14">
        <v>0.21024689901270899</v>
      </c>
      <c r="Y171" s="14">
        <v>0.13997335406777001</v>
      </c>
      <c r="Z171" s="14">
        <v>0.15914573704503701</v>
      </c>
      <c r="AA171" s="14">
        <v>0.176607751226693</v>
      </c>
      <c r="AB171" s="14">
        <v>0.18929171697498501</v>
      </c>
      <c r="AC171" s="14">
        <f t="shared" si="32"/>
        <v>0.176607751226693</v>
      </c>
      <c r="AD171" s="14">
        <f t="shared" si="33"/>
        <v>0.17505309166543881</v>
      </c>
      <c r="AE171"/>
      <c r="AF171" s="15">
        <v>0.81663891689186097</v>
      </c>
      <c r="AG171" s="15">
        <v>1.49372484362539</v>
      </c>
      <c r="AH171" s="15">
        <v>1.2435101818755401</v>
      </c>
      <c r="AI171" s="15">
        <v>0.97943395919901399</v>
      </c>
      <c r="AJ171" s="15">
        <v>0.784032118696814</v>
      </c>
      <c r="AK171" s="15">
        <f t="shared" si="34"/>
        <v>1.49372484362539</v>
      </c>
      <c r="AL171" s="18">
        <f t="shared" si="37"/>
        <v>0.52488389815751146</v>
      </c>
      <c r="AM171" s="15">
        <f t="shared" si="38"/>
        <v>1.0634680040577238</v>
      </c>
      <c r="AN171"/>
      <c r="AO171" s="15">
        <v>1.25313991781695</v>
      </c>
      <c r="AP171" s="15">
        <v>2.3109492477306</v>
      </c>
      <c r="AQ171" s="15">
        <v>1.7951392038084999</v>
      </c>
      <c r="AR171" s="15">
        <v>1.5725226587746901</v>
      </c>
      <c r="AS171" s="15">
        <v>1.3424734804139</v>
      </c>
      <c r="AT171" s="15">
        <f t="shared" si="35"/>
        <v>1.5725226587746901</v>
      </c>
      <c r="AU171" s="15">
        <f t="shared" si="36"/>
        <v>1.654844901708928</v>
      </c>
      <c r="AV171"/>
      <c r="AW171" s="24"/>
      <c r="AX171" s="24"/>
      <c r="AY171" s="24"/>
      <c r="AZ171" s="24"/>
      <c r="BA171" s="24">
        <v>0.24102215021093801</v>
      </c>
      <c r="BB171" s="24">
        <f t="shared" si="39"/>
        <v>0.24102215021093801</v>
      </c>
      <c r="BC171" s="24">
        <f t="shared" si="40"/>
        <v>0.24102215021093801</v>
      </c>
    </row>
    <row r="172" spans="1:55" s="9" customFormat="1" x14ac:dyDescent="0.25">
      <c r="A172" s="1"/>
      <c r="B172" s="12" t="s">
        <v>483</v>
      </c>
      <c r="C172" s="12" t="s">
        <v>485</v>
      </c>
      <c r="D172" s="13" t="s">
        <v>484</v>
      </c>
      <c r="E172" s="13" t="s">
        <v>657</v>
      </c>
      <c r="F172" s="30">
        <v>174240.01989</v>
      </c>
      <c r="G172"/>
      <c r="H172" s="15">
        <v>34.668851814581998</v>
      </c>
      <c r="I172" s="15">
        <v>18.597441848192801</v>
      </c>
      <c r="J172" s="15">
        <v>11.6126231024537</v>
      </c>
      <c r="K172" s="15">
        <v>21.9407947780273</v>
      </c>
      <c r="L172" s="15"/>
      <c r="M172" s="15">
        <f t="shared" si="28"/>
        <v>20.269118313110049</v>
      </c>
      <c r="N172" s="15">
        <f t="shared" si="29"/>
        <v>21.704927885813948</v>
      </c>
      <c r="O172"/>
      <c r="P172" s="15"/>
      <c r="Q172" s="15"/>
      <c r="R172" s="15"/>
      <c r="S172" s="15"/>
      <c r="T172" s="15"/>
      <c r="U172" s="15" t="str">
        <f t="shared" si="30"/>
        <v>-x-</v>
      </c>
      <c r="V172" s="15" t="str">
        <f t="shared" si="31"/>
        <v>-x-</v>
      </c>
      <c r="W172"/>
      <c r="X172" s="14">
        <v>0.50848163155838799</v>
      </c>
      <c r="Y172" s="14">
        <v>0.350646366988076</v>
      </c>
      <c r="Z172" s="14">
        <v>0.39768750863615399</v>
      </c>
      <c r="AA172" s="14">
        <v>0.436033280818374</v>
      </c>
      <c r="AB172" s="14">
        <v>0.47358191522769599</v>
      </c>
      <c r="AC172" s="14">
        <f t="shared" si="32"/>
        <v>0.436033280818374</v>
      </c>
      <c r="AD172" s="14">
        <f t="shared" si="33"/>
        <v>0.43328614064573756</v>
      </c>
      <c r="AE172"/>
      <c r="AF172" s="15">
        <v>0.94381510330822505</v>
      </c>
      <c r="AG172" s="15">
        <v>1.6281541862608699</v>
      </c>
      <c r="AH172" s="15">
        <v>1.1197956655451</v>
      </c>
      <c r="AI172" s="15">
        <v>0.919939520714252</v>
      </c>
      <c r="AJ172" s="15">
        <v>0.83553953648151902</v>
      </c>
      <c r="AK172" s="15">
        <f t="shared" si="34"/>
        <v>1.6281541862608699</v>
      </c>
      <c r="AL172" s="18">
        <f t="shared" si="37"/>
        <v>0.51318207055093079</v>
      </c>
      <c r="AM172" s="15">
        <f t="shared" si="38"/>
        <v>1.0894488024619933</v>
      </c>
      <c r="AN172"/>
      <c r="AO172" s="15"/>
      <c r="AP172" s="15"/>
      <c r="AQ172" s="15"/>
      <c r="AR172" s="15"/>
      <c r="AS172" s="15"/>
      <c r="AT172" s="15" t="str">
        <f t="shared" si="35"/>
        <v>-x-</v>
      </c>
      <c r="AU172" s="15" t="str">
        <f t="shared" si="36"/>
        <v>-x-</v>
      </c>
      <c r="AV172"/>
      <c r="AW172" s="24"/>
      <c r="AX172" s="24"/>
      <c r="AY172" s="24"/>
      <c r="AZ172" s="24"/>
      <c r="BA172" s="24"/>
      <c r="BB172" s="24" t="str">
        <f t="shared" si="39"/>
        <v>-x-</v>
      </c>
      <c r="BC172" s="24" t="str">
        <f t="shared" si="40"/>
        <v>-x-</v>
      </c>
    </row>
    <row r="173" spans="1:55" s="9" customFormat="1" x14ac:dyDescent="0.25">
      <c r="A173" s="1"/>
      <c r="B173" s="12" t="s">
        <v>486</v>
      </c>
      <c r="C173" s="12" t="s">
        <v>487</v>
      </c>
      <c r="D173" s="13" t="s">
        <v>484</v>
      </c>
      <c r="E173" s="13" t="s">
        <v>657</v>
      </c>
      <c r="F173" s="30">
        <v>174240.01989</v>
      </c>
      <c r="G173"/>
      <c r="H173" s="15">
        <v>49.399746004433801</v>
      </c>
      <c r="I173" s="15">
        <v>15.4978682068322</v>
      </c>
      <c r="J173" s="15">
        <v>13.354516567822399</v>
      </c>
      <c r="K173" s="15"/>
      <c r="L173" s="15"/>
      <c r="M173" s="15">
        <f t="shared" si="28"/>
        <v>15.4978682068322</v>
      </c>
      <c r="N173" s="15">
        <f t="shared" si="29"/>
        <v>26.084043593029467</v>
      </c>
      <c r="O173"/>
      <c r="P173" s="15"/>
      <c r="Q173" s="15"/>
      <c r="R173" s="15"/>
      <c r="S173" s="15"/>
      <c r="T173" s="15"/>
      <c r="U173" s="15" t="str">
        <f t="shared" si="30"/>
        <v>-x-</v>
      </c>
      <c r="V173" s="15" t="str">
        <f t="shared" si="31"/>
        <v>-x-</v>
      </c>
      <c r="W173"/>
      <c r="X173" s="14">
        <v>0.50848163155838799</v>
      </c>
      <c r="Y173" s="14">
        <v>0.350646366988076</v>
      </c>
      <c r="Z173" s="14">
        <v>0.39768750863615399</v>
      </c>
      <c r="AA173" s="14">
        <v>0.436033280818374</v>
      </c>
      <c r="AB173" s="14">
        <v>0.47358191522769599</v>
      </c>
      <c r="AC173" s="14">
        <f t="shared" si="32"/>
        <v>0.436033280818374</v>
      </c>
      <c r="AD173" s="14">
        <f t="shared" si="33"/>
        <v>0.43328614064573756</v>
      </c>
      <c r="AE173"/>
      <c r="AF173" s="15">
        <v>1.3448448373183099</v>
      </c>
      <c r="AG173" s="15">
        <v>1.3567951552158799</v>
      </c>
      <c r="AH173" s="15">
        <v>1.2877650153768601</v>
      </c>
      <c r="AI173" s="15"/>
      <c r="AJ173" s="15"/>
      <c r="AK173" s="15">
        <f t="shared" si="34"/>
        <v>1.3567951552158799</v>
      </c>
      <c r="AL173" s="18">
        <f t="shared" si="37"/>
        <v>0</v>
      </c>
      <c r="AM173" s="15">
        <f t="shared" si="38"/>
        <v>1.3298016693036834</v>
      </c>
      <c r="AN173"/>
      <c r="AO173" s="15"/>
      <c r="AP173" s="15"/>
      <c r="AQ173" s="15"/>
      <c r="AR173" s="15"/>
      <c r="AS173" s="15"/>
      <c r="AT173" s="15" t="str">
        <f t="shared" si="35"/>
        <v>-x-</v>
      </c>
      <c r="AU173" s="15" t="str">
        <f t="shared" si="36"/>
        <v>-x-</v>
      </c>
      <c r="AV173"/>
      <c r="AW173" s="24"/>
      <c r="AX173" s="24"/>
      <c r="AY173" s="24"/>
      <c r="AZ173" s="24"/>
      <c r="BA173" s="24"/>
      <c r="BB173" s="24" t="str">
        <f t="shared" si="39"/>
        <v>-x-</v>
      </c>
      <c r="BC173" s="24" t="str">
        <f t="shared" si="40"/>
        <v>-x-</v>
      </c>
    </row>
    <row r="174" spans="1:55" s="9" customFormat="1" x14ac:dyDescent="0.25">
      <c r="A174" s="1"/>
      <c r="B174" s="12" t="s">
        <v>488</v>
      </c>
      <c r="C174" s="12" t="s">
        <v>490</v>
      </c>
      <c r="D174" s="13" t="s">
        <v>489</v>
      </c>
      <c r="E174" s="13" t="s">
        <v>661</v>
      </c>
      <c r="F174" s="30"/>
      <c r="G174"/>
      <c r="H174" s="15"/>
      <c r="I174" s="15"/>
      <c r="J174" s="15"/>
      <c r="K174" s="15"/>
      <c r="L174" s="15"/>
      <c r="M174" s="15" t="str">
        <f t="shared" si="28"/>
        <v>-x-</v>
      </c>
      <c r="N174" s="15" t="str">
        <f t="shared" si="29"/>
        <v>-x-</v>
      </c>
      <c r="O174"/>
      <c r="P174" s="15"/>
      <c r="Q174" s="15"/>
      <c r="R174" s="15"/>
      <c r="S174" s="15"/>
      <c r="T174" s="15"/>
      <c r="U174" s="15" t="str">
        <f t="shared" si="30"/>
        <v>-x-</v>
      </c>
      <c r="V174" s="15" t="str">
        <f t="shared" si="31"/>
        <v>-x-</v>
      </c>
      <c r="W174"/>
      <c r="X174" s="14"/>
      <c r="Y174" s="14"/>
      <c r="Z174" s="14"/>
      <c r="AA174" s="14"/>
      <c r="AB174" s="14"/>
      <c r="AC174" s="14" t="str">
        <f t="shared" si="32"/>
        <v>-x-</v>
      </c>
      <c r="AD174" s="14" t="str">
        <f t="shared" si="33"/>
        <v>-x-</v>
      </c>
      <c r="AE174"/>
      <c r="AF174" s="15"/>
      <c r="AG174" s="15"/>
      <c r="AH174" s="15"/>
      <c r="AI174" s="15"/>
      <c r="AJ174" s="15"/>
      <c r="AK174" s="15" t="str">
        <f t="shared" si="34"/>
        <v>-x-</v>
      </c>
      <c r="AL174" s="18" t="str">
        <f t="shared" si="37"/>
        <v>-x-</v>
      </c>
      <c r="AM174" s="15" t="str">
        <f t="shared" si="38"/>
        <v>-x-</v>
      </c>
      <c r="AN174"/>
      <c r="AO174" s="15"/>
      <c r="AP174" s="15"/>
      <c r="AQ174" s="15"/>
      <c r="AR174" s="15"/>
      <c r="AS174" s="15"/>
      <c r="AT174" s="15" t="str">
        <f t="shared" si="35"/>
        <v>-x-</v>
      </c>
      <c r="AU174" s="15" t="str">
        <f t="shared" si="36"/>
        <v>-x-</v>
      </c>
      <c r="AV174"/>
      <c r="AW174" s="24"/>
      <c r="AX174" s="24"/>
      <c r="AY174" s="24"/>
      <c r="AZ174" s="24"/>
      <c r="BA174" s="24"/>
      <c r="BB174" s="24" t="str">
        <f t="shared" si="39"/>
        <v>-x-</v>
      </c>
      <c r="BC174" s="24" t="str">
        <f t="shared" si="40"/>
        <v>-x-</v>
      </c>
    </row>
    <row r="175" spans="1:55" s="9" customFormat="1" x14ac:dyDescent="0.25">
      <c r="A175" s="1"/>
      <c r="B175" s="12" t="s">
        <v>491</v>
      </c>
      <c r="C175" s="12" t="s">
        <v>492</v>
      </c>
      <c r="D175" s="13" t="s">
        <v>489</v>
      </c>
      <c r="E175" s="13" t="s">
        <v>661</v>
      </c>
      <c r="F175" s="30"/>
      <c r="G175"/>
      <c r="H175" s="15"/>
      <c r="I175" s="15"/>
      <c r="J175" s="15"/>
      <c r="K175" s="15"/>
      <c r="L175" s="15"/>
      <c r="M175" s="15" t="str">
        <f t="shared" si="28"/>
        <v>-x-</v>
      </c>
      <c r="N175" s="15" t="str">
        <f t="shared" si="29"/>
        <v>-x-</v>
      </c>
      <c r="O175"/>
      <c r="P175" s="15"/>
      <c r="Q175" s="15"/>
      <c r="R175" s="15"/>
      <c r="S175" s="15"/>
      <c r="T175" s="15"/>
      <c r="U175" s="15" t="str">
        <f t="shared" si="30"/>
        <v>-x-</v>
      </c>
      <c r="V175" s="15" t="str">
        <f t="shared" si="31"/>
        <v>-x-</v>
      </c>
      <c r="W175"/>
      <c r="X175" s="14"/>
      <c r="Y175" s="14"/>
      <c r="Z175" s="14"/>
      <c r="AA175" s="14"/>
      <c r="AB175" s="14"/>
      <c r="AC175" s="14" t="str">
        <f t="shared" si="32"/>
        <v>-x-</v>
      </c>
      <c r="AD175" s="14" t="str">
        <f t="shared" si="33"/>
        <v>-x-</v>
      </c>
      <c r="AE175"/>
      <c r="AF175" s="15"/>
      <c r="AG175" s="15"/>
      <c r="AH175" s="15"/>
      <c r="AI175" s="15"/>
      <c r="AJ175" s="15"/>
      <c r="AK175" s="15" t="str">
        <f t="shared" si="34"/>
        <v>-x-</v>
      </c>
      <c r="AL175" s="18" t="str">
        <f t="shared" si="37"/>
        <v>-x-</v>
      </c>
      <c r="AM175" s="15" t="str">
        <f t="shared" si="38"/>
        <v>-x-</v>
      </c>
      <c r="AN175"/>
      <c r="AO175" s="15"/>
      <c r="AP175" s="15"/>
      <c r="AQ175" s="15"/>
      <c r="AR175" s="15"/>
      <c r="AS175" s="15"/>
      <c r="AT175" s="15" t="str">
        <f t="shared" si="35"/>
        <v>-x-</v>
      </c>
      <c r="AU175" s="15" t="str">
        <f t="shared" si="36"/>
        <v>-x-</v>
      </c>
      <c r="AV175"/>
      <c r="AW175" s="24"/>
      <c r="AX175" s="24"/>
      <c r="AY175" s="24"/>
      <c r="AZ175" s="24"/>
      <c r="BA175" s="24"/>
      <c r="BB175" s="24" t="str">
        <f t="shared" si="39"/>
        <v>-x-</v>
      </c>
      <c r="BC175" s="24" t="str">
        <f t="shared" si="40"/>
        <v>-x-</v>
      </c>
    </row>
    <row r="176" spans="1:55" s="9" customFormat="1" x14ac:dyDescent="0.25">
      <c r="A176" s="1"/>
      <c r="B176" s="12" t="s">
        <v>493</v>
      </c>
      <c r="C176" s="12" t="s">
        <v>494</v>
      </c>
      <c r="D176" s="13" t="s">
        <v>489</v>
      </c>
      <c r="E176" s="13" t="s">
        <v>661</v>
      </c>
      <c r="F176" s="30"/>
      <c r="G176"/>
      <c r="H176" s="15"/>
      <c r="I176" s="15"/>
      <c r="J176" s="15"/>
      <c r="K176" s="15"/>
      <c r="L176" s="15"/>
      <c r="M176" s="15" t="str">
        <f t="shared" si="28"/>
        <v>-x-</v>
      </c>
      <c r="N176" s="15" t="str">
        <f t="shared" si="29"/>
        <v>-x-</v>
      </c>
      <c r="O176"/>
      <c r="P176" s="15"/>
      <c r="Q176" s="15"/>
      <c r="R176" s="15"/>
      <c r="S176" s="15"/>
      <c r="T176" s="15"/>
      <c r="U176" s="15" t="str">
        <f t="shared" si="30"/>
        <v>-x-</v>
      </c>
      <c r="V176" s="15" t="str">
        <f t="shared" si="31"/>
        <v>-x-</v>
      </c>
      <c r="W176"/>
      <c r="X176" s="14"/>
      <c r="Y176" s="14"/>
      <c r="Z176" s="14"/>
      <c r="AA176" s="14"/>
      <c r="AB176" s="14"/>
      <c r="AC176" s="14" t="str">
        <f t="shared" si="32"/>
        <v>-x-</v>
      </c>
      <c r="AD176" s="14" t="str">
        <f t="shared" si="33"/>
        <v>-x-</v>
      </c>
      <c r="AE176"/>
      <c r="AF176" s="15"/>
      <c r="AG176" s="15"/>
      <c r="AH176" s="15"/>
      <c r="AI176" s="15"/>
      <c r="AJ176" s="15"/>
      <c r="AK176" s="15" t="str">
        <f t="shared" si="34"/>
        <v>-x-</v>
      </c>
      <c r="AL176" s="18" t="str">
        <f t="shared" si="37"/>
        <v>-x-</v>
      </c>
      <c r="AM176" s="15" t="str">
        <f t="shared" si="38"/>
        <v>-x-</v>
      </c>
      <c r="AN176"/>
      <c r="AO176" s="15"/>
      <c r="AP176" s="15"/>
      <c r="AQ176" s="15"/>
      <c r="AR176" s="15"/>
      <c r="AS176" s="15"/>
      <c r="AT176" s="15" t="str">
        <f t="shared" si="35"/>
        <v>-x-</v>
      </c>
      <c r="AU176" s="15" t="str">
        <f t="shared" si="36"/>
        <v>-x-</v>
      </c>
      <c r="AV176"/>
      <c r="AW176" s="24"/>
      <c r="AX176" s="24"/>
      <c r="AY176" s="24"/>
      <c r="AZ176" s="24"/>
      <c r="BA176" s="24"/>
      <c r="BB176" s="24" t="str">
        <f t="shared" si="39"/>
        <v>-x-</v>
      </c>
      <c r="BC176" s="24" t="str">
        <f t="shared" si="40"/>
        <v>-x-</v>
      </c>
    </row>
    <row r="177" spans="1:55" s="9" customFormat="1" x14ac:dyDescent="0.25">
      <c r="A177" s="1"/>
      <c r="B177" s="12" t="s">
        <v>496</v>
      </c>
      <c r="C177" s="12" t="s">
        <v>498</v>
      </c>
      <c r="D177" s="13" t="s">
        <v>497</v>
      </c>
      <c r="E177" s="13" t="s">
        <v>659</v>
      </c>
      <c r="F177" s="30">
        <v>206895.33162000001</v>
      </c>
      <c r="G177"/>
      <c r="H177" s="15">
        <v>15.3256804316625</v>
      </c>
      <c r="I177" s="15">
        <v>16.177224556100601</v>
      </c>
      <c r="J177" s="15">
        <v>11.7715550691646</v>
      </c>
      <c r="K177" s="15">
        <v>13.2842972699145</v>
      </c>
      <c r="L177" s="15">
        <v>13.596936177214999</v>
      </c>
      <c r="M177" s="15">
        <f t="shared" si="28"/>
        <v>13.596936177214999</v>
      </c>
      <c r="N177" s="15">
        <f t="shared" si="29"/>
        <v>14.031138700811439</v>
      </c>
      <c r="O177"/>
      <c r="P177" s="15">
        <v>12.590636554232301</v>
      </c>
      <c r="Q177" s="15">
        <v>11.6234381966788</v>
      </c>
      <c r="R177" s="15">
        <v>8.30332940421067</v>
      </c>
      <c r="S177" s="15">
        <v>9.0076687557593704</v>
      </c>
      <c r="T177" s="15">
        <v>9.0915084098669503</v>
      </c>
      <c r="U177" s="15">
        <f t="shared" si="30"/>
        <v>9.0915084098669503</v>
      </c>
      <c r="V177" s="15">
        <f t="shared" si="31"/>
        <v>10.123316264149619</v>
      </c>
      <c r="W177"/>
      <c r="X177" s="14">
        <v>0.26350902768317602</v>
      </c>
      <c r="Y177" s="14">
        <v>0.26345621901331501</v>
      </c>
      <c r="Z177" s="14">
        <v>0.30389333538187202</v>
      </c>
      <c r="AA177" s="14">
        <v>0.28518646285607202</v>
      </c>
      <c r="AB177" s="14">
        <v>0.30818105808371898</v>
      </c>
      <c r="AC177" s="14">
        <f t="shared" si="32"/>
        <v>0.28518646285607202</v>
      </c>
      <c r="AD177" s="14">
        <f t="shared" si="33"/>
        <v>0.28484522060363082</v>
      </c>
      <c r="AE177"/>
      <c r="AF177" s="15">
        <v>2.7075359485643302</v>
      </c>
      <c r="AG177" s="15">
        <v>2.7427760091741198</v>
      </c>
      <c r="AH177" s="15">
        <v>2.13941824754875</v>
      </c>
      <c r="AI177" s="15">
        <v>2.4252245613752201</v>
      </c>
      <c r="AJ177" s="15">
        <v>2.1476802067118101</v>
      </c>
      <c r="AK177" s="15">
        <f t="shared" si="34"/>
        <v>2.7427760091741198</v>
      </c>
      <c r="AL177" s="18">
        <f t="shared" si="37"/>
        <v>0.7830315707619524</v>
      </c>
      <c r="AM177" s="15">
        <f t="shared" si="38"/>
        <v>2.4325269946748458</v>
      </c>
      <c r="AN177"/>
      <c r="AO177" s="15">
        <v>2.2522376785054798</v>
      </c>
      <c r="AP177" s="15">
        <v>2.3730097041734601</v>
      </c>
      <c r="AQ177" s="15">
        <v>1.5568130692354301</v>
      </c>
      <c r="AR177" s="15">
        <v>1.6194028467653001</v>
      </c>
      <c r="AS177" s="15">
        <v>1.60099372411059</v>
      </c>
      <c r="AT177" s="15">
        <f t="shared" si="35"/>
        <v>1.6194028467653001</v>
      </c>
      <c r="AU177" s="15">
        <f t="shared" si="36"/>
        <v>1.8804914045580516</v>
      </c>
      <c r="AV177"/>
      <c r="AW177" s="24">
        <v>-0.150487511078154</v>
      </c>
      <c r="AX177" s="24">
        <v>2.82472714197297E-2</v>
      </c>
      <c r="AY177" s="24">
        <v>8.8377881573478603E-2</v>
      </c>
      <c r="AZ177" s="24">
        <v>3.99962410028252E-2</v>
      </c>
      <c r="BA177" s="24">
        <v>0.12695814760832</v>
      </c>
      <c r="BB177" s="24">
        <f t="shared" si="39"/>
        <v>3.99962410028252E-2</v>
      </c>
      <c r="BC177" s="24">
        <f t="shared" si="40"/>
        <v>7.0894885401088376E-2</v>
      </c>
    </row>
    <row r="178" spans="1:55" s="9" customFormat="1" x14ac:dyDescent="0.25">
      <c r="A178" s="1"/>
      <c r="B178" s="12" t="s">
        <v>499</v>
      </c>
      <c r="C178" s="12" t="s">
        <v>501</v>
      </c>
      <c r="D178" s="13" t="s">
        <v>500</v>
      </c>
      <c r="E178" s="13" t="s">
        <v>659</v>
      </c>
      <c r="F178" s="30"/>
      <c r="G178"/>
      <c r="H178" s="15">
        <v>16.322843867877999</v>
      </c>
      <c r="I178" s="15">
        <v>-123.382839893107</v>
      </c>
      <c r="J178" s="15">
        <v>60.280859181308202</v>
      </c>
      <c r="K178" s="15"/>
      <c r="L178" s="15"/>
      <c r="M178" s="15">
        <f t="shared" si="28"/>
        <v>16.322843867877999</v>
      </c>
      <c r="N178" s="15">
        <f t="shared" si="29"/>
        <v>16.322843867877999</v>
      </c>
      <c r="O178"/>
      <c r="P178" s="15">
        <v>14.8553246469237</v>
      </c>
      <c r="Q178" s="15">
        <v>14.867757313753801</v>
      </c>
      <c r="R178" s="15">
        <v>7.2877250057354104</v>
      </c>
      <c r="S178" s="15"/>
      <c r="T178" s="15"/>
      <c r="U178" s="15">
        <f t="shared" si="30"/>
        <v>14.8553246469237</v>
      </c>
      <c r="V178" s="15">
        <f t="shared" si="31"/>
        <v>12.336935655470972</v>
      </c>
      <c r="W178"/>
      <c r="X178" s="14">
        <v>0.67018498269258997</v>
      </c>
      <c r="Y178" s="14">
        <v>0.59482306724938105</v>
      </c>
      <c r="Z178" s="14">
        <v>0.67283559004077698</v>
      </c>
      <c r="AA178" s="14"/>
      <c r="AB178" s="14"/>
      <c r="AC178" s="14">
        <f t="shared" si="32"/>
        <v>0.67018498269258997</v>
      </c>
      <c r="AD178" s="14">
        <f t="shared" si="33"/>
        <v>0.6459478799942493</v>
      </c>
      <c r="AE178"/>
      <c r="AF178" s="15">
        <v>0.48861606480158998</v>
      </c>
      <c r="AG178" s="15">
        <v>0.73093956551474504</v>
      </c>
      <c r="AH178" s="15">
        <v>0.482580064872764</v>
      </c>
      <c r="AI178" s="15"/>
      <c r="AJ178" s="15"/>
      <c r="AK178" s="15">
        <f t="shared" si="34"/>
        <v>0.73093956551474504</v>
      </c>
      <c r="AL178" s="18">
        <f t="shared" si="37"/>
        <v>0</v>
      </c>
      <c r="AM178" s="15">
        <f t="shared" si="38"/>
        <v>0.56737856506303308</v>
      </c>
      <c r="AN178"/>
      <c r="AO178" s="15">
        <v>1.5039821232730901</v>
      </c>
      <c r="AP178" s="15">
        <v>1.88165325542286</v>
      </c>
      <c r="AQ178" s="15">
        <v>0.96917468785613903</v>
      </c>
      <c r="AR178" s="15"/>
      <c r="AS178" s="15"/>
      <c r="AT178" s="15">
        <f t="shared" si="35"/>
        <v>1.5039821232730901</v>
      </c>
      <c r="AU178" s="15">
        <f t="shared" si="36"/>
        <v>1.4516033555173629</v>
      </c>
      <c r="AV178"/>
      <c r="AW178" s="24"/>
      <c r="AX178" s="24"/>
      <c r="AY178" s="24"/>
      <c r="AZ178" s="24"/>
      <c r="BA178" s="24"/>
      <c r="BB178" s="24" t="str">
        <f t="shared" si="39"/>
        <v>-x-</v>
      </c>
      <c r="BC178" s="24" t="str">
        <f t="shared" si="40"/>
        <v>-x-</v>
      </c>
    </row>
    <row r="179" spans="1:55" s="9" customFormat="1" x14ac:dyDescent="0.25">
      <c r="A179" s="1"/>
      <c r="B179" s="12" t="s">
        <v>502</v>
      </c>
      <c r="C179" s="12" t="s">
        <v>504</v>
      </c>
      <c r="D179" s="13" t="s">
        <v>503</v>
      </c>
      <c r="E179" s="13" t="s">
        <v>657</v>
      </c>
      <c r="F179" s="30"/>
      <c r="G179"/>
      <c r="H179" s="15"/>
      <c r="I179" s="15"/>
      <c r="J179" s="15">
        <v>-4.5740582266007603</v>
      </c>
      <c r="K179" s="15"/>
      <c r="L179" s="15"/>
      <c r="M179" s="15">
        <f t="shared" si="28"/>
        <v>-4.5740582266007603</v>
      </c>
      <c r="N179" s="15" t="str">
        <f t="shared" si="29"/>
        <v>-x-</v>
      </c>
      <c r="O179"/>
      <c r="P179" s="15"/>
      <c r="Q179" s="15"/>
      <c r="R179" s="15"/>
      <c r="S179" s="15"/>
      <c r="T179" s="15"/>
      <c r="U179" s="15" t="str">
        <f t="shared" si="30"/>
        <v>-x-</v>
      </c>
      <c r="V179" s="15" t="str">
        <f t="shared" si="31"/>
        <v>-x-</v>
      </c>
      <c r="W179"/>
      <c r="X179" s="14"/>
      <c r="Y179" s="14"/>
      <c r="Z179" s="14">
        <v>8.8512952174642098E-2</v>
      </c>
      <c r="AA179" s="14"/>
      <c r="AB179" s="14"/>
      <c r="AC179" s="14">
        <f t="shared" si="32"/>
        <v>8.8512952174642098E-2</v>
      </c>
      <c r="AD179" s="14">
        <f t="shared" si="33"/>
        <v>8.8512952174642098E-2</v>
      </c>
      <c r="AE179"/>
      <c r="AF179" s="15"/>
      <c r="AG179" s="15"/>
      <c r="AH179" s="15">
        <v>1.16388334257135</v>
      </c>
      <c r="AI179" s="15"/>
      <c r="AJ179" s="15"/>
      <c r="AK179" s="15">
        <f t="shared" si="34"/>
        <v>1.16388334257135</v>
      </c>
      <c r="AL179" s="18">
        <f t="shared" si="37"/>
        <v>0</v>
      </c>
      <c r="AM179" s="15">
        <f t="shared" si="38"/>
        <v>1.16388334257135</v>
      </c>
      <c r="AN179"/>
      <c r="AO179" s="15"/>
      <c r="AP179" s="15"/>
      <c r="AQ179" s="15">
        <v>3183.2179056145301</v>
      </c>
      <c r="AR179" s="15"/>
      <c r="AS179" s="15"/>
      <c r="AT179" s="15">
        <f t="shared" si="35"/>
        <v>3183.2179056145301</v>
      </c>
      <c r="AU179" s="15" t="str">
        <f t="shared" si="36"/>
        <v>-x-</v>
      </c>
      <c r="AV179"/>
      <c r="AW179" s="24"/>
      <c r="AX179" s="24"/>
      <c r="AY179" s="24"/>
      <c r="AZ179" s="24"/>
      <c r="BA179" s="24"/>
      <c r="BB179" s="24" t="str">
        <f t="shared" si="39"/>
        <v>-x-</v>
      </c>
      <c r="BC179" s="24" t="str">
        <f t="shared" si="40"/>
        <v>-x-</v>
      </c>
    </row>
    <row r="180" spans="1:55" s="9" customFormat="1" x14ac:dyDescent="0.25">
      <c r="A180" s="1"/>
      <c r="B180" s="12" t="s">
        <v>505</v>
      </c>
      <c r="C180" s="12" t="s">
        <v>507</v>
      </c>
      <c r="D180" s="13" t="s">
        <v>506</v>
      </c>
      <c r="E180" s="13" t="s">
        <v>666</v>
      </c>
      <c r="F180" s="30"/>
      <c r="G180"/>
      <c r="H180" s="15"/>
      <c r="I180" s="15"/>
      <c r="J180" s="15"/>
      <c r="K180" s="15">
        <v>9.2351576493529102</v>
      </c>
      <c r="L180" s="15"/>
      <c r="M180" s="15">
        <f t="shared" si="28"/>
        <v>9.2351576493529102</v>
      </c>
      <c r="N180" s="15">
        <f t="shared" si="29"/>
        <v>9.2351576493529102</v>
      </c>
      <c r="O180"/>
      <c r="P180" s="15"/>
      <c r="Q180" s="15"/>
      <c r="R180" s="15"/>
      <c r="S180" s="15">
        <v>353.89187358925102</v>
      </c>
      <c r="T180" s="15"/>
      <c r="U180" s="15">
        <f t="shared" si="30"/>
        <v>353.89187358925102</v>
      </c>
      <c r="V180" s="15" t="str">
        <f t="shared" si="31"/>
        <v>-x-</v>
      </c>
      <c r="W180"/>
      <c r="X180" s="14"/>
      <c r="Y180" s="14"/>
      <c r="Z180" s="14"/>
      <c r="AA180" s="14">
        <v>0.138636341849633</v>
      </c>
      <c r="AB180" s="14"/>
      <c r="AC180" s="14">
        <f t="shared" si="32"/>
        <v>0.138636341849633</v>
      </c>
      <c r="AD180" s="14">
        <f t="shared" si="33"/>
        <v>0.138636341849633</v>
      </c>
      <c r="AE180"/>
      <c r="AF180" s="15"/>
      <c r="AG180" s="15"/>
      <c r="AH180" s="15"/>
      <c r="AI180" s="15">
        <v>0.52386447727349195</v>
      </c>
      <c r="AJ180" s="15"/>
      <c r="AK180" s="15">
        <f t="shared" si="34"/>
        <v>0.52386447727349195</v>
      </c>
      <c r="AL180" s="18">
        <f t="shared" si="37"/>
        <v>0</v>
      </c>
      <c r="AM180" s="15">
        <f t="shared" si="38"/>
        <v>0.52386447727349195</v>
      </c>
      <c r="AN180"/>
      <c r="AO180" s="15"/>
      <c r="AP180" s="15"/>
      <c r="AQ180" s="15"/>
      <c r="AR180" s="15">
        <v>3.6270025661033301</v>
      </c>
      <c r="AS180" s="15"/>
      <c r="AT180" s="15">
        <f t="shared" si="35"/>
        <v>3.6270025661033301</v>
      </c>
      <c r="AU180" s="15">
        <f t="shared" si="36"/>
        <v>3.6270025661033301</v>
      </c>
      <c r="AV180"/>
      <c r="AW180" s="24"/>
      <c r="AX180" s="24"/>
      <c r="AY180" s="24"/>
      <c r="AZ180" s="24"/>
      <c r="BA180" s="24"/>
      <c r="BB180" s="24" t="str">
        <f t="shared" si="39"/>
        <v>-x-</v>
      </c>
      <c r="BC180" s="24" t="str">
        <f t="shared" si="40"/>
        <v>-x-</v>
      </c>
    </row>
    <row r="181" spans="1:55" s="9" customFormat="1" x14ac:dyDescent="0.25">
      <c r="A181" s="1"/>
      <c r="B181" s="12" t="s">
        <v>508</v>
      </c>
      <c r="C181" s="12" t="s">
        <v>510</v>
      </c>
      <c r="D181" s="13" t="s">
        <v>509</v>
      </c>
      <c r="E181" s="13" t="s">
        <v>657</v>
      </c>
      <c r="F181" s="30">
        <v>1962056.3197399999</v>
      </c>
      <c r="G181"/>
      <c r="H181" s="15">
        <v>14.8048569291277</v>
      </c>
      <c r="I181" s="15">
        <v>32.872970561846202</v>
      </c>
      <c r="J181" s="15">
        <v>16.646910733019499</v>
      </c>
      <c r="K181" s="15">
        <v>12.155075066300901</v>
      </c>
      <c r="L181" s="15">
        <v>10.131801345705799</v>
      </c>
      <c r="M181" s="15">
        <f t="shared" si="28"/>
        <v>14.8048569291277</v>
      </c>
      <c r="N181" s="15">
        <f t="shared" si="29"/>
        <v>17.32232292720002</v>
      </c>
      <c r="O181"/>
      <c r="P181" s="15">
        <v>53.394511564692898</v>
      </c>
      <c r="Q181" s="15">
        <v>52.936678988567998</v>
      </c>
      <c r="R181" s="15">
        <v>57.7368811804918</v>
      </c>
      <c r="S181" s="15">
        <v>38.169520591851303</v>
      </c>
      <c r="T181" s="15">
        <v>34.0170222725719</v>
      </c>
      <c r="U181" s="15">
        <f t="shared" si="30"/>
        <v>52.936678988567998</v>
      </c>
      <c r="V181" s="15">
        <f t="shared" si="31"/>
        <v>36.093271432211601</v>
      </c>
      <c r="W181"/>
      <c r="X181" s="14">
        <v>0.30809351210977198</v>
      </c>
      <c r="Y181" s="14">
        <v>0.25351810708467398</v>
      </c>
      <c r="Z181" s="14">
        <v>0.34063553881540398</v>
      </c>
      <c r="AA181" s="14">
        <v>0.42196123587724299</v>
      </c>
      <c r="AB181" s="14">
        <v>0.50219490103365405</v>
      </c>
      <c r="AC181" s="14">
        <f t="shared" si="32"/>
        <v>0.34063553881540398</v>
      </c>
      <c r="AD181" s="14">
        <f t="shared" si="33"/>
        <v>0.36528065898414941</v>
      </c>
      <c r="AE181"/>
      <c r="AF181" s="15">
        <v>0.87340364853753305</v>
      </c>
      <c r="AG181" s="15">
        <v>1.2061223256896501</v>
      </c>
      <c r="AH181" s="15">
        <v>0.934727865776949</v>
      </c>
      <c r="AI181" s="15">
        <v>0.73231480208687605</v>
      </c>
      <c r="AJ181" s="15">
        <v>0.52273494843939305</v>
      </c>
      <c r="AK181" s="15">
        <f t="shared" si="34"/>
        <v>1.2061223256896501</v>
      </c>
      <c r="AL181" s="18">
        <f t="shared" si="37"/>
        <v>0.43340127058878364</v>
      </c>
      <c r="AM181" s="15">
        <f t="shared" si="38"/>
        <v>0.85386071810608022</v>
      </c>
      <c r="AN181"/>
      <c r="AO181" s="15">
        <v>1.21314885546781</v>
      </c>
      <c r="AP181" s="15">
        <v>1.50120504864572</v>
      </c>
      <c r="AQ181" s="15">
        <v>1.07315784987622</v>
      </c>
      <c r="AR181" s="15">
        <v>0.84817658147494501</v>
      </c>
      <c r="AS181" s="15">
        <v>0.64391699907264399</v>
      </c>
      <c r="AT181" s="15">
        <f t="shared" si="35"/>
        <v>1.07315784987622</v>
      </c>
      <c r="AU181" s="15">
        <f t="shared" si="36"/>
        <v>1.0559210669074679</v>
      </c>
      <c r="AV181"/>
      <c r="AW181" s="24">
        <v>0.713742062655911</v>
      </c>
      <c r="AX181" s="24">
        <v>0.68914832807786297</v>
      </c>
      <c r="AY181" s="24">
        <v>0.57102487570773497</v>
      </c>
      <c r="AZ181" s="24">
        <v>0.57102620221849099</v>
      </c>
      <c r="BA181" s="24">
        <v>0.89659164534805302</v>
      </c>
      <c r="BB181" s="24">
        <f t="shared" si="39"/>
        <v>0.68914832807786297</v>
      </c>
      <c r="BC181" s="24">
        <f t="shared" si="40"/>
        <v>0.68830662280161059</v>
      </c>
    </row>
    <row r="182" spans="1:55" s="9" customFormat="1" x14ac:dyDescent="0.25">
      <c r="A182" s="1"/>
      <c r="B182" s="12" t="s">
        <v>511</v>
      </c>
      <c r="C182" s="12" t="s">
        <v>513</v>
      </c>
      <c r="D182" s="13" t="s">
        <v>512</v>
      </c>
      <c r="E182" s="13" t="s">
        <v>656</v>
      </c>
      <c r="F182" s="30"/>
      <c r="G182"/>
      <c r="H182" s="15"/>
      <c r="I182" s="15"/>
      <c r="J182" s="15"/>
      <c r="K182" s="15"/>
      <c r="L182" s="15"/>
      <c r="M182" s="15" t="str">
        <f t="shared" si="28"/>
        <v>-x-</v>
      </c>
      <c r="N182" s="15" t="str">
        <f t="shared" si="29"/>
        <v>-x-</v>
      </c>
      <c r="O182"/>
      <c r="P182" s="15"/>
      <c r="Q182" s="15"/>
      <c r="R182" s="15"/>
      <c r="S182" s="15"/>
      <c r="T182" s="15"/>
      <c r="U182" s="15" t="str">
        <f t="shared" si="30"/>
        <v>-x-</v>
      </c>
      <c r="V182" s="15" t="str">
        <f t="shared" si="31"/>
        <v>-x-</v>
      </c>
      <c r="W182"/>
      <c r="X182" s="14"/>
      <c r="Y182" s="14"/>
      <c r="Z182" s="14"/>
      <c r="AA182" s="14"/>
      <c r="AB182" s="14"/>
      <c r="AC182" s="14" t="str">
        <f t="shared" si="32"/>
        <v>-x-</v>
      </c>
      <c r="AD182" s="14" t="str">
        <f t="shared" si="33"/>
        <v>-x-</v>
      </c>
      <c r="AE182"/>
      <c r="AF182" s="15"/>
      <c r="AG182" s="15"/>
      <c r="AH182" s="15"/>
      <c r="AI182" s="15"/>
      <c r="AJ182" s="15"/>
      <c r="AK182" s="15" t="str">
        <f t="shared" si="34"/>
        <v>-x-</v>
      </c>
      <c r="AL182" s="18" t="str">
        <f t="shared" si="37"/>
        <v>-x-</v>
      </c>
      <c r="AM182" s="15" t="str">
        <f t="shared" si="38"/>
        <v>-x-</v>
      </c>
      <c r="AN182"/>
      <c r="AO182" s="15"/>
      <c r="AP182" s="15"/>
      <c r="AQ182" s="15"/>
      <c r="AR182" s="15"/>
      <c r="AS182" s="15"/>
      <c r="AT182" s="15" t="str">
        <f t="shared" si="35"/>
        <v>-x-</v>
      </c>
      <c r="AU182" s="15" t="str">
        <f t="shared" si="36"/>
        <v>-x-</v>
      </c>
      <c r="AV182"/>
      <c r="AW182" s="24"/>
      <c r="AX182" s="24"/>
      <c r="AY182" s="24"/>
      <c r="AZ182" s="24"/>
      <c r="BA182" s="24"/>
      <c r="BB182" s="24" t="str">
        <f t="shared" si="39"/>
        <v>-x-</v>
      </c>
      <c r="BC182" s="24" t="str">
        <f t="shared" si="40"/>
        <v>-x-</v>
      </c>
    </row>
    <row r="183" spans="1:55" s="9" customFormat="1" x14ac:dyDescent="0.25">
      <c r="A183" s="1"/>
      <c r="B183" s="12" t="s">
        <v>514</v>
      </c>
      <c r="C183" s="12" t="s">
        <v>516</v>
      </c>
      <c r="D183" s="13" t="s">
        <v>515</v>
      </c>
      <c r="E183" s="13" t="s">
        <v>663</v>
      </c>
      <c r="F183" s="30"/>
      <c r="G183"/>
      <c r="H183" s="15"/>
      <c r="I183" s="15">
        <v>-3.9914505045926498</v>
      </c>
      <c r="J183" s="15">
        <v>-31.630964398355001</v>
      </c>
      <c r="K183" s="15"/>
      <c r="L183" s="15"/>
      <c r="M183" s="15">
        <f t="shared" si="28"/>
        <v>-17.811207451473827</v>
      </c>
      <c r="N183" s="15" t="str">
        <f t="shared" si="29"/>
        <v>-x-</v>
      </c>
      <c r="O183"/>
      <c r="P183" s="15">
        <v>5.3126215832526196</v>
      </c>
      <c r="Q183" s="15">
        <v>10.627298412029599</v>
      </c>
      <c r="R183" s="15">
        <v>5.4862895650076098</v>
      </c>
      <c r="S183" s="15"/>
      <c r="T183" s="15"/>
      <c r="U183" s="15">
        <f t="shared" si="30"/>
        <v>5.4862895650076098</v>
      </c>
      <c r="V183" s="15">
        <f t="shared" si="31"/>
        <v>7.1420698534299421</v>
      </c>
      <c r="W183"/>
      <c r="X183" s="14">
        <v>0.45791609258565602</v>
      </c>
      <c r="Y183" s="14">
        <v>0.53372051832324396</v>
      </c>
      <c r="Z183" s="14">
        <v>0.52592280900920696</v>
      </c>
      <c r="AA183" s="14"/>
      <c r="AB183" s="14"/>
      <c r="AC183" s="14">
        <f t="shared" si="32"/>
        <v>0.52592280900920696</v>
      </c>
      <c r="AD183" s="14">
        <f t="shared" si="33"/>
        <v>0.50585313997270231</v>
      </c>
      <c r="AE183"/>
      <c r="AF183" s="15"/>
      <c r="AG183" s="15">
        <v>1.26110571044956</v>
      </c>
      <c r="AH183" s="15">
        <v>1.3067305467921</v>
      </c>
      <c r="AI183" s="15"/>
      <c r="AJ183" s="15"/>
      <c r="AK183" s="15">
        <f t="shared" si="34"/>
        <v>1.3067305467921</v>
      </c>
      <c r="AL183" s="18">
        <f t="shared" si="37"/>
        <v>0</v>
      </c>
      <c r="AM183" s="15">
        <f t="shared" si="38"/>
        <v>1.2839181286208299</v>
      </c>
      <c r="AN183"/>
      <c r="AO183" s="15"/>
      <c r="AP183" s="15">
        <v>0.46421323013146298</v>
      </c>
      <c r="AQ183" s="15">
        <v>0.424748966695915</v>
      </c>
      <c r="AR183" s="15"/>
      <c r="AS183" s="15"/>
      <c r="AT183" s="15">
        <f t="shared" si="35"/>
        <v>0.44448109841368899</v>
      </c>
      <c r="AU183" s="15">
        <f t="shared" si="36"/>
        <v>0.44448109841368899</v>
      </c>
      <c r="AV183"/>
      <c r="AW183" s="24"/>
      <c r="AX183" s="24"/>
      <c r="AY183" s="24"/>
      <c r="AZ183" s="24"/>
      <c r="BA183" s="24"/>
      <c r="BB183" s="24" t="str">
        <f t="shared" si="39"/>
        <v>-x-</v>
      </c>
      <c r="BC183" s="24" t="str">
        <f t="shared" si="40"/>
        <v>-x-</v>
      </c>
    </row>
    <row r="184" spans="1:55" s="9" customFormat="1" x14ac:dyDescent="0.25">
      <c r="A184" s="1"/>
      <c r="B184" s="12" t="s">
        <v>517</v>
      </c>
      <c r="C184" s="12" t="s">
        <v>518</v>
      </c>
      <c r="D184" s="13" t="s">
        <v>515</v>
      </c>
      <c r="E184" s="13" t="s">
        <v>663</v>
      </c>
      <c r="F184" s="30"/>
      <c r="G184"/>
      <c r="H184" s="15">
        <v>-12.415334054166999</v>
      </c>
      <c r="I184" s="15"/>
      <c r="J184" s="15">
        <v>-31.630964398355001</v>
      </c>
      <c r="K184" s="15"/>
      <c r="L184" s="15"/>
      <c r="M184" s="15">
        <f t="shared" si="28"/>
        <v>-22.023149226261001</v>
      </c>
      <c r="N184" s="15" t="str">
        <f t="shared" si="29"/>
        <v>-x-</v>
      </c>
      <c r="O184"/>
      <c r="P184" s="15">
        <v>5.3126215832526196</v>
      </c>
      <c r="Q184" s="15">
        <v>10.627298412029599</v>
      </c>
      <c r="R184" s="15">
        <v>5.4862895650076098</v>
      </c>
      <c r="S184" s="15"/>
      <c r="T184" s="15"/>
      <c r="U184" s="15">
        <f t="shared" si="30"/>
        <v>5.4862895650076098</v>
      </c>
      <c r="V184" s="15">
        <f t="shared" si="31"/>
        <v>7.1420698534299421</v>
      </c>
      <c r="W184"/>
      <c r="X184" s="14">
        <v>0.45791609258565602</v>
      </c>
      <c r="Y184" s="14">
        <v>0.53372051832324396</v>
      </c>
      <c r="Z184" s="14">
        <v>0.52592280900920696</v>
      </c>
      <c r="AA184" s="14"/>
      <c r="AB184" s="14"/>
      <c r="AC184" s="14">
        <f t="shared" si="32"/>
        <v>0.52592280900920696</v>
      </c>
      <c r="AD184" s="14">
        <f t="shared" si="33"/>
        <v>0.50585313997270231</v>
      </c>
      <c r="AE184"/>
      <c r="AF184" s="15">
        <v>0.95832216129292602</v>
      </c>
      <c r="AG184" s="15"/>
      <c r="AH184" s="15">
        <v>1.3067305467921</v>
      </c>
      <c r="AI184" s="15"/>
      <c r="AJ184" s="15"/>
      <c r="AK184" s="15">
        <f t="shared" si="34"/>
        <v>1.3067305467921</v>
      </c>
      <c r="AL184" s="18">
        <f t="shared" si="37"/>
        <v>0</v>
      </c>
      <c r="AM184" s="15">
        <f t="shared" si="38"/>
        <v>1.132526354042513</v>
      </c>
      <c r="AN184"/>
      <c r="AO184" s="15">
        <v>0.46954994212956103</v>
      </c>
      <c r="AP184" s="15"/>
      <c r="AQ184" s="15">
        <v>0.424748966695915</v>
      </c>
      <c r="AR184" s="15"/>
      <c r="AS184" s="15"/>
      <c r="AT184" s="15">
        <f t="shared" si="35"/>
        <v>0.44714945441273801</v>
      </c>
      <c r="AU184" s="15">
        <f t="shared" si="36"/>
        <v>0.44714945441273801</v>
      </c>
      <c r="AV184"/>
      <c r="AW184" s="24"/>
      <c r="AX184" s="24"/>
      <c r="AY184" s="24"/>
      <c r="AZ184" s="24"/>
      <c r="BA184" s="24"/>
      <c r="BB184" s="24" t="str">
        <f t="shared" si="39"/>
        <v>-x-</v>
      </c>
      <c r="BC184" s="24" t="str">
        <f t="shared" si="40"/>
        <v>-x-</v>
      </c>
    </row>
    <row r="185" spans="1:55" s="9" customFormat="1" x14ac:dyDescent="0.25">
      <c r="A185" s="1"/>
      <c r="B185" s="12" t="s">
        <v>519</v>
      </c>
      <c r="C185" s="12" t="s">
        <v>521</v>
      </c>
      <c r="D185" s="13" t="s">
        <v>520</v>
      </c>
      <c r="E185" s="13" t="s">
        <v>665</v>
      </c>
      <c r="F185" s="30">
        <v>484013.07449999999</v>
      </c>
      <c r="G185"/>
      <c r="H185" s="15">
        <v>6.7532927156571496</v>
      </c>
      <c r="I185" s="15">
        <v>15.071506933803899</v>
      </c>
      <c r="J185" s="15">
        <v>16.0440404827532</v>
      </c>
      <c r="K185" s="15">
        <v>6.4842821529528001</v>
      </c>
      <c r="L185" s="15">
        <v>5.91300384196074</v>
      </c>
      <c r="M185" s="15">
        <f t="shared" si="28"/>
        <v>6.7532927156571496</v>
      </c>
      <c r="N185" s="15">
        <f t="shared" si="29"/>
        <v>10.053225225425557</v>
      </c>
      <c r="O185"/>
      <c r="P185" s="15">
        <v>15.238983302901</v>
      </c>
      <c r="Q185" s="15">
        <v>19.806399788416499</v>
      </c>
      <c r="R185" s="15">
        <v>18.971411859936801</v>
      </c>
      <c r="S185" s="15">
        <v>11.143321150360901</v>
      </c>
      <c r="T185" s="15">
        <v>9.8178127084538591</v>
      </c>
      <c r="U185" s="15">
        <f t="shared" si="30"/>
        <v>15.238983302901</v>
      </c>
      <c r="V185" s="15">
        <f t="shared" si="31"/>
        <v>14.995585762013812</v>
      </c>
      <c r="W185"/>
      <c r="X185" s="14">
        <v>0.63295582221937396</v>
      </c>
      <c r="Y185" s="14">
        <v>0.51787377672851997</v>
      </c>
      <c r="Z185" s="14">
        <v>0.56809184046986005</v>
      </c>
      <c r="AA185" s="14">
        <v>0.75004033945151605</v>
      </c>
      <c r="AB185" s="14">
        <v>0.77495724152540801</v>
      </c>
      <c r="AC185" s="14">
        <f t="shared" si="32"/>
        <v>0.63295582221937396</v>
      </c>
      <c r="AD185" s="14">
        <f t="shared" si="33"/>
        <v>0.64878380407893554</v>
      </c>
      <c r="AE185"/>
      <c r="AF185" s="15">
        <v>0.86368356875937002</v>
      </c>
      <c r="AG185" s="15">
        <v>1.3696211584192499</v>
      </c>
      <c r="AH185" s="15">
        <v>1.10697986019477</v>
      </c>
      <c r="AI185" s="15">
        <v>0.63167983820858398</v>
      </c>
      <c r="AJ185" s="15">
        <v>0.453124248772383</v>
      </c>
      <c r="AK185" s="15">
        <f t="shared" si="34"/>
        <v>1.3696211584192499</v>
      </c>
      <c r="AL185" s="18">
        <f t="shared" si="37"/>
        <v>0.33083911268964111</v>
      </c>
      <c r="AM185" s="15">
        <f t="shared" si="38"/>
        <v>0.88501773487087143</v>
      </c>
      <c r="AN185"/>
      <c r="AO185" s="15">
        <v>0.483545250856878</v>
      </c>
      <c r="AP185" s="15">
        <v>0.77252611353742395</v>
      </c>
      <c r="AQ185" s="15">
        <v>0.65659535154918602</v>
      </c>
      <c r="AR185" s="15">
        <v>0.37793588146269003</v>
      </c>
      <c r="AS185" s="15">
        <v>0.285606465062756</v>
      </c>
      <c r="AT185" s="15">
        <f t="shared" si="35"/>
        <v>0.483545250856878</v>
      </c>
      <c r="AU185" s="15">
        <f t="shared" si="36"/>
        <v>0.51524181249378675</v>
      </c>
      <c r="AV185"/>
      <c r="AW185" s="24">
        <v>1.4154366322854901</v>
      </c>
      <c r="AX185" s="24">
        <v>1.30134458628163</v>
      </c>
      <c r="AY185" s="24">
        <v>1.22914825803855</v>
      </c>
      <c r="AZ185" s="24">
        <v>1.31441578762133</v>
      </c>
      <c r="BA185" s="24">
        <v>1.7007963539181199</v>
      </c>
      <c r="BB185" s="24">
        <f t="shared" si="39"/>
        <v>1.31441578762133</v>
      </c>
      <c r="BC185" s="24">
        <f t="shared" si="40"/>
        <v>1.392228323629024</v>
      </c>
    </row>
    <row r="186" spans="1:55" s="9" customFormat="1" x14ac:dyDescent="0.25">
      <c r="A186" s="1"/>
      <c r="B186" s="12" t="s">
        <v>522</v>
      </c>
      <c r="C186" s="12" t="s">
        <v>524</v>
      </c>
      <c r="D186" s="13" t="s">
        <v>523</v>
      </c>
      <c r="E186" s="13" t="s">
        <v>666</v>
      </c>
      <c r="F186" s="30"/>
      <c r="G186"/>
      <c r="H186" s="15">
        <v>-402.76734242495098</v>
      </c>
      <c r="I186" s="15"/>
      <c r="J186" s="15"/>
      <c r="K186" s="15"/>
      <c r="L186" s="15"/>
      <c r="M186" s="15">
        <f t="shared" si="28"/>
        <v>-402.76734242495098</v>
      </c>
      <c r="N186" s="15" t="str">
        <f t="shared" si="29"/>
        <v>-x-</v>
      </c>
      <c r="O186"/>
      <c r="P186" s="15"/>
      <c r="Q186" s="15"/>
      <c r="R186" s="15"/>
      <c r="S186" s="15"/>
      <c r="T186" s="15"/>
      <c r="U186" s="15" t="str">
        <f t="shared" si="30"/>
        <v>-x-</v>
      </c>
      <c r="V186" s="15" t="str">
        <f t="shared" si="31"/>
        <v>-x-</v>
      </c>
      <c r="W186"/>
      <c r="X186" s="14"/>
      <c r="Y186" s="14"/>
      <c r="Z186" s="14"/>
      <c r="AA186" s="14"/>
      <c r="AB186" s="14"/>
      <c r="AC186" s="14" t="str">
        <f t="shared" si="32"/>
        <v>-x-</v>
      </c>
      <c r="AD186" s="14" t="str">
        <f t="shared" si="33"/>
        <v>-x-</v>
      </c>
      <c r="AE186"/>
      <c r="AF186" s="15">
        <v>2.9817874252839802</v>
      </c>
      <c r="AG186" s="15"/>
      <c r="AH186" s="15"/>
      <c r="AI186" s="15"/>
      <c r="AJ186" s="15"/>
      <c r="AK186" s="15">
        <f t="shared" si="34"/>
        <v>2.9817874252839802</v>
      </c>
      <c r="AL186" s="18">
        <f t="shared" si="37"/>
        <v>0</v>
      </c>
      <c r="AM186" s="15">
        <f t="shared" si="38"/>
        <v>2.9817874252839802</v>
      </c>
      <c r="AN186"/>
      <c r="AO186" s="15"/>
      <c r="AP186" s="15"/>
      <c r="AQ186" s="15"/>
      <c r="AR186" s="15"/>
      <c r="AS186" s="15"/>
      <c r="AT186" s="15" t="str">
        <f t="shared" si="35"/>
        <v>-x-</v>
      </c>
      <c r="AU186" s="15" t="str">
        <f t="shared" si="36"/>
        <v>-x-</v>
      </c>
      <c r="AV186"/>
      <c r="AW186" s="24"/>
      <c r="AX186" s="24"/>
      <c r="AY186" s="24"/>
      <c r="AZ186" s="24"/>
      <c r="BA186" s="24"/>
      <c r="BB186" s="24" t="str">
        <f t="shared" si="39"/>
        <v>-x-</v>
      </c>
      <c r="BC186" s="24" t="str">
        <f t="shared" si="40"/>
        <v>-x-</v>
      </c>
    </row>
    <row r="187" spans="1:55" s="9" customFormat="1" x14ac:dyDescent="0.25">
      <c r="A187" s="1"/>
      <c r="B187" s="12" t="s">
        <v>525</v>
      </c>
      <c r="C187" s="12" t="s">
        <v>527</v>
      </c>
      <c r="D187" s="13" t="s">
        <v>526</v>
      </c>
      <c r="E187" s="13" t="s">
        <v>641</v>
      </c>
      <c r="F187" s="30">
        <v>186708.82660500001</v>
      </c>
      <c r="G187"/>
      <c r="H187" s="15">
        <v>8.5817381494416605</v>
      </c>
      <c r="I187" s="15">
        <v>20.660541068617</v>
      </c>
      <c r="J187" s="15">
        <v>17.573837937932701</v>
      </c>
      <c r="K187" s="15">
        <v>8.3409816213825305</v>
      </c>
      <c r="L187" s="15">
        <v>8.5634214808087599</v>
      </c>
      <c r="M187" s="15">
        <f t="shared" si="28"/>
        <v>8.5817381494416605</v>
      </c>
      <c r="N187" s="15">
        <f t="shared" si="29"/>
        <v>12.744104051636532</v>
      </c>
      <c r="O187"/>
      <c r="P187" s="15">
        <v>12.6941822788067</v>
      </c>
      <c r="Q187" s="15">
        <v>20.932546502561301</v>
      </c>
      <c r="R187" s="15">
        <v>22.132562645740101</v>
      </c>
      <c r="S187" s="15">
        <v>15.525209970132</v>
      </c>
      <c r="T187" s="15">
        <v>16.577507468202398</v>
      </c>
      <c r="U187" s="15">
        <f t="shared" si="30"/>
        <v>16.577507468202398</v>
      </c>
      <c r="V187" s="15">
        <f t="shared" si="31"/>
        <v>17.572401773088501</v>
      </c>
      <c r="W187"/>
      <c r="X187" s="14">
        <v>0.649994807931362</v>
      </c>
      <c r="Y187" s="14">
        <v>0.43292478468152701</v>
      </c>
      <c r="Z187" s="14">
        <v>0.49958941490505798</v>
      </c>
      <c r="AA187" s="14">
        <v>0.69387680500978599</v>
      </c>
      <c r="AB187" s="14">
        <v>0.70723485086695304</v>
      </c>
      <c r="AC187" s="14">
        <f t="shared" si="32"/>
        <v>0.649994807931362</v>
      </c>
      <c r="AD187" s="14">
        <f t="shared" si="33"/>
        <v>0.5967241326789372</v>
      </c>
      <c r="AE187"/>
      <c r="AF187" s="15">
        <v>0.62063748921991602</v>
      </c>
      <c r="AG187" s="15">
        <v>1.40497431022595</v>
      </c>
      <c r="AH187" s="15">
        <v>1.1914232896924699</v>
      </c>
      <c r="AI187" s="15">
        <v>0.51124758562309602</v>
      </c>
      <c r="AJ187" s="15">
        <v>0.48792751933206102</v>
      </c>
      <c r="AK187" s="15">
        <f t="shared" si="34"/>
        <v>1.40497431022595</v>
      </c>
      <c r="AL187" s="18">
        <f t="shared" si="37"/>
        <v>0.34728572314862599</v>
      </c>
      <c r="AM187" s="15">
        <f t="shared" si="38"/>
        <v>0.84324203881869852</v>
      </c>
      <c r="AN187"/>
      <c r="AO187" s="15">
        <v>0.30989477253206099</v>
      </c>
      <c r="AP187" s="15">
        <v>0.76478875862085305</v>
      </c>
      <c r="AQ187" s="15">
        <v>0.62050699874998805</v>
      </c>
      <c r="AR187" s="15">
        <v>0.25861507611580198</v>
      </c>
      <c r="AS187" s="15">
        <v>0.28321569039189898</v>
      </c>
      <c r="AT187" s="15">
        <f t="shared" si="35"/>
        <v>0.30989477253206099</v>
      </c>
      <c r="AU187" s="15">
        <f t="shared" si="36"/>
        <v>0.44740425928212063</v>
      </c>
      <c r="AV187"/>
      <c r="AW187" s="24">
        <v>1.7813331750385299</v>
      </c>
      <c r="AX187" s="24">
        <v>2.11415442542057</v>
      </c>
      <c r="AY187" s="24">
        <v>1.7168480963555299</v>
      </c>
      <c r="AZ187" s="24">
        <v>2.2457457508535299</v>
      </c>
      <c r="BA187" s="24">
        <v>1.8979686991551701</v>
      </c>
      <c r="BB187" s="24">
        <f t="shared" si="39"/>
        <v>1.8979686991551701</v>
      </c>
      <c r="BC187" s="24">
        <f t="shared" si="40"/>
        <v>1.9512100293646661</v>
      </c>
    </row>
    <row r="188" spans="1:55" s="9" customFormat="1" x14ac:dyDescent="0.25">
      <c r="A188" s="1"/>
      <c r="B188" s="12" t="s">
        <v>528</v>
      </c>
      <c r="C188" s="12" t="s">
        <v>530</v>
      </c>
      <c r="D188" s="13" t="s">
        <v>529</v>
      </c>
      <c r="E188" s="13" t="s">
        <v>660</v>
      </c>
      <c r="F188" s="30"/>
      <c r="G188"/>
      <c r="H188" s="15"/>
      <c r="I188" s="15"/>
      <c r="J188" s="15"/>
      <c r="K188" s="15"/>
      <c r="L188" s="15"/>
      <c r="M188" s="15" t="str">
        <f t="shared" si="28"/>
        <v>-x-</v>
      </c>
      <c r="N188" s="15" t="str">
        <f t="shared" si="29"/>
        <v>-x-</v>
      </c>
      <c r="O188"/>
      <c r="P188" s="15"/>
      <c r="Q188" s="15"/>
      <c r="R188" s="15"/>
      <c r="S188" s="15"/>
      <c r="T188" s="15"/>
      <c r="U188" s="15" t="str">
        <f t="shared" si="30"/>
        <v>-x-</v>
      </c>
      <c r="V188" s="15" t="str">
        <f t="shared" si="31"/>
        <v>-x-</v>
      </c>
      <c r="W188"/>
      <c r="X188" s="14"/>
      <c r="Y188" s="14"/>
      <c r="Z188" s="14"/>
      <c r="AA188" s="14"/>
      <c r="AB188" s="14"/>
      <c r="AC188" s="14" t="str">
        <f t="shared" si="32"/>
        <v>-x-</v>
      </c>
      <c r="AD188" s="14" t="str">
        <f t="shared" si="33"/>
        <v>-x-</v>
      </c>
      <c r="AE188"/>
      <c r="AF188" s="15"/>
      <c r="AG188" s="15"/>
      <c r="AH188" s="15"/>
      <c r="AI188" s="15"/>
      <c r="AJ188" s="15"/>
      <c r="AK188" s="15" t="str">
        <f t="shared" si="34"/>
        <v>-x-</v>
      </c>
      <c r="AL188" s="18" t="str">
        <f t="shared" si="37"/>
        <v>-x-</v>
      </c>
      <c r="AM188" s="15" t="str">
        <f t="shared" si="38"/>
        <v>-x-</v>
      </c>
      <c r="AN188"/>
      <c r="AO188" s="15"/>
      <c r="AP188" s="15"/>
      <c r="AQ188" s="15"/>
      <c r="AR188" s="15"/>
      <c r="AS188" s="15"/>
      <c r="AT188" s="15" t="str">
        <f t="shared" si="35"/>
        <v>-x-</v>
      </c>
      <c r="AU188" s="15" t="str">
        <f t="shared" si="36"/>
        <v>-x-</v>
      </c>
      <c r="AV188"/>
      <c r="AW188" s="24"/>
      <c r="AX188" s="24"/>
      <c r="AY188" s="24"/>
      <c r="AZ188" s="24"/>
      <c r="BA188" s="24"/>
      <c r="BB188" s="24" t="str">
        <f t="shared" si="39"/>
        <v>-x-</v>
      </c>
      <c r="BC188" s="24" t="str">
        <f t="shared" si="40"/>
        <v>-x-</v>
      </c>
    </row>
    <row r="189" spans="1:55" s="9" customFormat="1" x14ac:dyDescent="0.25">
      <c r="A189" s="1"/>
      <c r="B189" s="12" t="s">
        <v>531</v>
      </c>
      <c r="C189" s="12" t="s">
        <v>533</v>
      </c>
      <c r="D189" s="13" t="s">
        <v>532</v>
      </c>
      <c r="E189" s="13" t="s">
        <v>663</v>
      </c>
      <c r="F189" s="30"/>
      <c r="G189"/>
      <c r="H189" s="15"/>
      <c r="I189" s="15"/>
      <c r="J189" s="15"/>
      <c r="K189" s="15"/>
      <c r="L189" s="15"/>
      <c r="M189" s="15" t="str">
        <f t="shared" si="28"/>
        <v>-x-</v>
      </c>
      <c r="N189" s="15" t="str">
        <f t="shared" si="29"/>
        <v>-x-</v>
      </c>
      <c r="O189"/>
      <c r="P189" s="15"/>
      <c r="Q189" s="15"/>
      <c r="R189" s="15"/>
      <c r="S189" s="15"/>
      <c r="T189" s="15"/>
      <c r="U189" s="15" t="str">
        <f t="shared" si="30"/>
        <v>-x-</v>
      </c>
      <c r="V189" s="15" t="str">
        <f t="shared" si="31"/>
        <v>-x-</v>
      </c>
      <c r="W189"/>
      <c r="X189" s="14"/>
      <c r="Y189" s="14"/>
      <c r="Z189" s="14"/>
      <c r="AA189" s="14"/>
      <c r="AB189" s="14"/>
      <c r="AC189" s="14" t="str">
        <f t="shared" si="32"/>
        <v>-x-</v>
      </c>
      <c r="AD189" s="14" t="str">
        <f t="shared" si="33"/>
        <v>-x-</v>
      </c>
      <c r="AE189"/>
      <c r="AF189" s="15"/>
      <c r="AG189" s="15"/>
      <c r="AH189" s="15"/>
      <c r="AI189" s="15"/>
      <c r="AJ189" s="15"/>
      <c r="AK189" s="15" t="str">
        <f t="shared" si="34"/>
        <v>-x-</v>
      </c>
      <c r="AL189" s="18" t="str">
        <f t="shared" si="37"/>
        <v>-x-</v>
      </c>
      <c r="AM189" s="15" t="str">
        <f t="shared" si="38"/>
        <v>-x-</v>
      </c>
      <c r="AN189"/>
      <c r="AO189" s="15"/>
      <c r="AP189" s="15"/>
      <c r="AQ189" s="15"/>
      <c r="AR189" s="15"/>
      <c r="AS189" s="15"/>
      <c r="AT189" s="15" t="str">
        <f t="shared" si="35"/>
        <v>-x-</v>
      </c>
      <c r="AU189" s="15" t="str">
        <f t="shared" si="36"/>
        <v>-x-</v>
      </c>
      <c r="AV189"/>
      <c r="AW189" s="24"/>
      <c r="AX189" s="24"/>
      <c r="AY189" s="24"/>
      <c r="AZ189" s="24"/>
      <c r="BA189" s="24"/>
      <c r="BB189" s="24" t="str">
        <f t="shared" si="39"/>
        <v>-x-</v>
      </c>
      <c r="BC189" s="24" t="str">
        <f t="shared" si="40"/>
        <v>-x-</v>
      </c>
    </row>
    <row r="190" spans="1:55" s="9" customFormat="1" x14ac:dyDescent="0.25">
      <c r="A190" s="1"/>
      <c r="B190" s="12" t="s">
        <v>534</v>
      </c>
      <c r="C190" s="12" t="s">
        <v>536</v>
      </c>
      <c r="D190" s="13" t="s">
        <v>535</v>
      </c>
      <c r="E190" s="13" t="s">
        <v>660</v>
      </c>
      <c r="F190" s="30">
        <v>9245.5831976249992</v>
      </c>
      <c r="G190"/>
      <c r="H190" s="15">
        <v>15.2192196538817</v>
      </c>
      <c r="I190" s="15">
        <v>12.7287219369027</v>
      </c>
      <c r="J190" s="15">
        <v>34.326922230946401</v>
      </c>
      <c r="K190" s="15">
        <v>-4.5097677104786298</v>
      </c>
      <c r="L190" s="15">
        <v>-12.171294667117801</v>
      </c>
      <c r="M190" s="15">
        <f t="shared" si="28"/>
        <v>12.7287219369027</v>
      </c>
      <c r="N190" s="15">
        <f t="shared" si="29"/>
        <v>20.758287940576935</v>
      </c>
      <c r="O190"/>
      <c r="P190" s="15">
        <v>5.8716805311632898</v>
      </c>
      <c r="Q190" s="15">
        <v>5.3252484550976096</v>
      </c>
      <c r="R190" s="15">
        <v>5.5444214295785104</v>
      </c>
      <c r="S190" s="15">
        <v>5.8303849036019502</v>
      </c>
      <c r="T190" s="15">
        <v>4.9129712948779298</v>
      </c>
      <c r="U190" s="15">
        <f t="shared" si="30"/>
        <v>5.5444214295785104</v>
      </c>
      <c r="V190" s="15">
        <f t="shared" si="31"/>
        <v>5.4969413228638579</v>
      </c>
      <c r="W190"/>
      <c r="X190" s="14">
        <v>0.36304406660725402</v>
      </c>
      <c r="Y190" s="14">
        <v>0.50000162943964799</v>
      </c>
      <c r="Z190" s="14">
        <v>0.581908522277372</v>
      </c>
      <c r="AA190" s="14">
        <v>0.68190621197805701</v>
      </c>
      <c r="AB190" s="14">
        <v>0.46027894253551499</v>
      </c>
      <c r="AC190" s="14">
        <f t="shared" si="32"/>
        <v>0.50000162943964799</v>
      </c>
      <c r="AD190" s="14">
        <f t="shared" si="33"/>
        <v>0.51742787456756922</v>
      </c>
      <c r="AE190"/>
      <c r="AF190" s="15">
        <v>0.820750925902757</v>
      </c>
      <c r="AG190" s="15">
        <v>0.58716766461111503</v>
      </c>
      <c r="AH190" s="15">
        <v>0.450689974226407</v>
      </c>
      <c r="AI190" s="15">
        <v>0.34793337076734998</v>
      </c>
      <c r="AJ190" s="15">
        <v>0.65444503288927103</v>
      </c>
      <c r="AK190" s="15">
        <f t="shared" si="34"/>
        <v>0.820750925902757</v>
      </c>
      <c r="AL190" s="18">
        <f t="shared" si="37"/>
        <v>0.79737349326707918</v>
      </c>
      <c r="AM190" s="15">
        <f t="shared" si="38"/>
        <v>0.57219739367938005</v>
      </c>
      <c r="AN190"/>
      <c r="AO190" s="15">
        <v>0.40731720689654999</v>
      </c>
      <c r="AP190" s="15">
        <v>0.30277360342188298</v>
      </c>
      <c r="AQ190" s="15">
        <v>0.201306760941179</v>
      </c>
      <c r="AR190" s="15">
        <v>0.119330597110888</v>
      </c>
      <c r="AS190" s="15">
        <v>0.20985669559013301</v>
      </c>
      <c r="AT190" s="15">
        <f t="shared" si="35"/>
        <v>0.20985669559013301</v>
      </c>
      <c r="AU190" s="15">
        <f t="shared" si="36"/>
        <v>0.24811697279212658</v>
      </c>
      <c r="AV190"/>
      <c r="AW190" s="24">
        <v>0.40914358460759098</v>
      </c>
      <c r="AX190" s="24">
        <v>0.23007574022221899</v>
      </c>
      <c r="AY190" s="24">
        <v>6.2928102771593303E-2</v>
      </c>
      <c r="AZ190" s="24">
        <v>0.21406995544475599</v>
      </c>
      <c r="BA190" s="24">
        <v>0.73234537553162204</v>
      </c>
      <c r="BB190" s="24">
        <f t="shared" si="39"/>
        <v>0.23007574022221899</v>
      </c>
      <c r="BC190" s="24">
        <f t="shared" si="40"/>
        <v>0.32971255171555625</v>
      </c>
    </row>
    <row r="191" spans="1:55" s="9" customFormat="1" x14ac:dyDescent="0.25">
      <c r="A191" s="1"/>
      <c r="B191" s="12" t="s">
        <v>537</v>
      </c>
      <c r="C191" s="12" t="s">
        <v>539</v>
      </c>
      <c r="D191" s="13" t="s">
        <v>538</v>
      </c>
      <c r="E191" s="13" t="s">
        <v>657</v>
      </c>
      <c r="F191" s="30"/>
      <c r="G191"/>
      <c r="H191" s="15">
        <v>6.2326404553387</v>
      </c>
      <c r="I191" s="15">
        <v>6.2536976922783696</v>
      </c>
      <c r="J191" s="15">
        <v>24.819713418633899</v>
      </c>
      <c r="K191" s="15">
        <v>16.823044936929399</v>
      </c>
      <c r="L191" s="15">
        <v>13.7467630571482</v>
      </c>
      <c r="M191" s="15">
        <f t="shared" si="28"/>
        <v>13.7467630571482</v>
      </c>
      <c r="N191" s="15">
        <f t="shared" si="29"/>
        <v>13.575171912065713</v>
      </c>
      <c r="O191"/>
      <c r="P191" s="15"/>
      <c r="Q191" s="15"/>
      <c r="R191" s="15"/>
      <c r="S191" s="15"/>
      <c r="T191" s="15"/>
      <c r="U191" s="15" t="str">
        <f t="shared" si="30"/>
        <v>-x-</v>
      </c>
      <c r="V191" s="15" t="str">
        <f t="shared" si="31"/>
        <v>-x-</v>
      </c>
      <c r="W191"/>
      <c r="X191" s="14"/>
      <c r="Y191" s="14"/>
      <c r="Z191" s="14"/>
      <c r="AA191" s="14"/>
      <c r="AB191" s="14"/>
      <c r="AC191" s="14" t="str">
        <f t="shared" si="32"/>
        <v>-x-</v>
      </c>
      <c r="AD191" s="14" t="str">
        <f t="shared" si="33"/>
        <v>-x-</v>
      </c>
      <c r="AE191"/>
      <c r="AF191" s="15">
        <v>0.76834507208786795</v>
      </c>
      <c r="AG191" s="15">
        <v>0.70490389738824899</v>
      </c>
      <c r="AH191" s="15">
        <v>3.35242195058163</v>
      </c>
      <c r="AI191" s="15">
        <v>1.7937840562390199</v>
      </c>
      <c r="AJ191" s="15">
        <v>1.6161964577076999</v>
      </c>
      <c r="AK191" s="15">
        <f t="shared" si="34"/>
        <v>3.35242195058163</v>
      </c>
      <c r="AL191" s="18">
        <f t="shared" si="37"/>
        <v>0.48209816113013376</v>
      </c>
      <c r="AM191" s="15">
        <f t="shared" si="38"/>
        <v>1.6471302868008935</v>
      </c>
      <c r="AN191"/>
      <c r="AO191" s="15"/>
      <c r="AP191" s="15"/>
      <c r="AQ191" s="15"/>
      <c r="AR191" s="15"/>
      <c r="AS191" s="15"/>
      <c r="AT191" s="15" t="str">
        <f t="shared" si="35"/>
        <v>-x-</v>
      </c>
      <c r="AU191" s="15" t="str">
        <f t="shared" si="36"/>
        <v>-x-</v>
      </c>
      <c r="AV191"/>
      <c r="AW191" s="24"/>
      <c r="AX191" s="24"/>
      <c r="AY191" s="24"/>
      <c r="AZ191" s="24"/>
      <c r="BA191" s="24"/>
      <c r="BB191" s="24" t="str">
        <f t="shared" si="39"/>
        <v>-x-</v>
      </c>
      <c r="BC191" s="24" t="str">
        <f t="shared" si="40"/>
        <v>-x-</v>
      </c>
    </row>
    <row r="192" spans="1:55" s="9" customFormat="1" x14ac:dyDescent="0.25">
      <c r="A192" s="1"/>
      <c r="B192" s="12" t="s">
        <v>540</v>
      </c>
      <c r="C192" s="12" t="s">
        <v>542</v>
      </c>
      <c r="D192" s="13" t="s">
        <v>541</v>
      </c>
      <c r="E192" s="13" t="s">
        <v>657</v>
      </c>
      <c r="F192" s="30"/>
      <c r="G192"/>
      <c r="H192" s="15"/>
      <c r="I192" s="15"/>
      <c r="J192" s="15"/>
      <c r="K192" s="15"/>
      <c r="L192" s="15"/>
      <c r="M192" s="15" t="str">
        <f t="shared" si="28"/>
        <v>-x-</v>
      </c>
      <c r="N192" s="15" t="str">
        <f t="shared" si="29"/>
        <v>-x-</v>
      </c>
      <c r="O192"/>
      <c r="P192" s="15"/>
      <c r="Q192" s="15"/>
      <c r="R192" s="15"/>
      <c r="S192" s="15"/>
      <c r="T192" s="15"/>
      <c r="U192" s="15" t="str">
        <f t="shared" si="30"/>
        <v>-x-</v>
      </c>
      <c r="V192" s="15" t="str">
        <f t="shared" si="31"/>
        <v>-x-</v>
      </c>
      <c r="W192"/>
      <c r="X192" s="14"/>
      <c r="Y192" s="14"/>
      <c r="Z192" s="14"/>
      <c r="AA192" s="14"/>
      <c r="AB192" s="14"/>
      <c r="AC192" s="14" t="str">
        <f t="shared" si="32"/>
        <v>-x-</v>
      </c>
      <c r="AD192" s="14" t="str">
        <f t="shared" si="33"/>
        <v>-x-</v>
      </c>
      <c r="AE192"/>
      <c r="AF192" s="15"/>
      <c r="AG192" s="15"/>
      <c r="AH192" s="15"/>
      <c r="AI192" s="15"/>
      <c r="AJ192" s="15"/>
      <c r="AK192" s="15" t="str">
        <f t="shared" si="34"/>
        <v>-x-</v>
      </c>
      <c r="AL192" s="18" t="str">
        <f t="shared" si="37"/>
        <v>-x-</v>
      </c>
      <c r="AM192" s="15" t="str">
        <f t="shared" si="38"/>
        <v>-x-</v>
      </c>
      <c r="AN192"/>
      <c r="AO192" s="15"/>
      <c r="AP192" s="15"/>
      <c r="AQ192" s="15"/>
      <c r="AR192" s="15"/>
      <c r="AS192" s="15"/>
      <c r="AT192" s="15" t="str">
        <f t="shared" si="35"/>
        <v>-x-</v>
      </c>
      <c r="AU192" s="15" t="str">
        <f t="shared" si="36"/>
        <v>-x-</v>
      </c>
      <c r="AV192"/>
      <c r="AW192" s="24"/>
      <c r="AX192" s="24"/>
      <c r="AY192" s="24"/>
      <c r="AZ192" s="24"/>
      <c r="BA192" s="24"/>
      <c r="BB192" s="24" t="str">
        <f t="shared" si="39"/>
        <v>-x-</v>
      </c>
      <c r="BC192" s="24" t="str">
        <f t="shared" si="40"/>
        <v>-x-</v>
      </c>
    </row>
    <row r="193" spans="1:55" s="9" customFormat="1" x14ac:dyDescent="0.25">
      <c r="A193" s="1"/>
      <c r="B193" s="12" t="s">
        <v>543</v>
      </c>
      <c r="C193" s="12" t="s">
        <v>545</v>
      </c>
      <c r="D193" s="13" t="s">
        <v>544</v>
      </c>
      <c r="E193" s="13" t="s">
        <v>657</v>
      </c>
      <c r="F193" s="30">
        <v>817000</v>
      </c>
      <c r="G193"/>
      <c r="H193" s="15">
        <v>15.9187230238167</v>
      </c>
      <c r="I193" s="15">
        <v>26.696498639561501</v>
      </c>
      <c r="J193" s="15">
        <v>18.733468148508098</v>
      </c>
      <c r="K193" s="15">
        <v>13.824964738873</v>
      </c>
      <c r="L193" s="15">
        <v>11.8271650036331</v>
      </c>
      <c r="M193" s="15">
        <f t="shared" si="28"/>
        <v>15.9187230238167</v>
      </c>
      <c r="N193" s="15">
        <f t="shared" si="29"/>
        <v>17.400163910878479</v>
      </c>
      <c r="O193"/>
      <c r="P193" s="15">
        <v>8.8501870177569799</v>
      </c>
      <c r="Q193" s="15">
        <v>11.935324154721499</v>
      </c>
      <c r="R193" s="15">
        <v>34.3563055988052</v>
      </c>
      <c r="S193" s="15">
        <v>8.1028500735701492</v>
      </c>
      <c r="T193" s="15">
        <v>7.3753404725794098</v>
      </c>
      <c r="U193" s="15">
        <f t="shared" si="30"/>
        <v>8.8501870177569799</v>
      </c>
      <c r="V193" s="15">
        <f t="shared" si="31"/>
        <v>14.124001463486646</v>
      </c>
      <c r="W193"/>
      <c r="X193" s="14">
        <v>0.45072954392118803</v>
      </c>
      <c r="Y193" s="14">
        <v>0.32285338609130099</v>
      </c>
      <c r="Z193" s="14">
        <v>0.40848860224068601</v>
      </c>
      <c r="AA193" s="14">
        <v>0.46652752966503602</v>
      </c>
      <c r="AB193" s="14">
        <v>0.556872556520975</v>
      </c>
      <c r="AC193" s="14">
        <f t="shared" si="32"/>
        <v>0.45072954392118803</v>
      </c>
      <c r="AD193" s="14">
        <f t="shared" si="33"/>
        <v>0.44109432368783719</v>
      </c>
      <c r="AE193"/>
      <c r="AF193" s="15">
        <v>1.0664905979356301</v>
      </c>
      <c r="AG193" s="15">
        <v>1.6722713444469299</v>
      </c>
      <c r="AH193" s="15">
        <v>1.2328335002475801</v>
      </c>
      <c r="AI193" s="15">
        <v>1.07749710856115</v>
      </c>
      <c r="AJ193" s="15">
        <v>0.78692208966458599</v>
      </c>
      <c r="AK193" s="15">
        <f t="shared" si="34"/>
        <v>1.6722713444469299</v>
      </c>
      <c r="AL193" s="18">
        <f t="shared" si="37"/>
        <v>0.47057081512381271</v>
      </c>
      <c r="AM193" s="15">
        <f t="shared" si="38"/>
        <v>1.1672029281711751</v>
      </c>
      <c r="AN193"/>
      <c r="AO193" s="15">
        <v>0.61755135467228695</v>
      </c>
      <c r="AP193" s="15">
        <v>1.0097505488738501</v>
      </c>
      <c r="AQ193" s="15">
        <v>0.69232681181165401</v>
      </c>
      <c r="AR193" s="15">
        <v>0.61222909884781995</v>
      </c>
      <c r="AS193" s="15">
        <v>0.45764731803455999</v>
      </c>
      <c r="AT193" s="15">
        <f t="shared" si="35"/>
        <v>0.61755135467228695</v>
      </c>
      <c r="AU193" s="15">
        <f t="shared" si="36"/>
        <v>0.67790102644803418</v>
      </c>
      <c r="AV193"/>
      <c r="AW193" s="24">
        <v>1.0147220611688701</v>
      </c>
      <c r="AX193" s="24">
        <v>1.21093549372017</v>
      </c>
      <c r="AY193" s="24">
        <v>1.01547750109603</v>
      </c>
      <c r="AZ193" s="24">
        <v>1.0628783442480201</v>
      </c>
      <c r="BA193" s="24">
        <v>1.02447024841604</v>
      </c>
      <c r="BB193" s="24">
        <f t="shared" si="39"/>
        <v>1.02447024841604</v>
      </c>
      <c r="BC193" s="24">
        <f t="shared" si="40"/>
        <v>1.0656967297298259</v>
      </c>
    </row>
    <row r="194" spans="1:55" s="9" customFormat="1" x14ac:dyDescent="0.25">
      <c r="A194" s="1"/>
      <c r="B194" s="12" t="s">
        <v>546</v>
      </c>
      <c r="C194" s="12" t="s">
        <v>548</v>
      </c>
      <c r="D194" s="13" t="s">
        <v>547</v>
      </c>
      <c r="E194" s="13" t="s">
        <v>657</v>
      </c>
      <c r="F194" s="30">
        <v>10827.4836</v>
      </c>
      <c r="G194"/>
      <c r="H194" s="15"/>
      <c r="I194" s="15">
        <v>21.789000577817198</v>
      </c>
      <c r="J194" s="15">
        <v>11.537611772801</v>
      </c>
      <c r="K194" s="15">
        <v>2.5915080903469101</v>
      </c>
      <c r="L194" s="15">
        <v>2.15450306647472</v>
      </c>
      <c r="M194" s="15">
        <f t="shared" si="28"/>
        <v>7.0645599315739549</v>
      </c>
      <c r="N194" s="15">
        <f t="shared" si="29"/>
        <v>9.5181558768599572</v>
      </c>
      <c r="O194"/>
      <c r="P194" s="15"/>
      <c r="Q194" s="15">
        <v>68.2380861134734</v>
      </c>
      <c r="R194" s="15">
        <v>-34.553216903645101</v>
      </c>
      <c r="S194" s="15">
        <v>20.3440728813584</v>
      </c>
      <c r="T194" s="15">
        <v>22.3569324850687</v>
      </c>
      <c r="U194" s="15">
        <f t="shared" si="30"/>
        <v>21.350502683213548</v>
      </c>
      <c r="V194" s="15">
        <f t="shared" si="31"/>
        <v>21.350502683213548</v>
      </c>
      <c r="W194"/>
      <c r="X194" s="14"/>
      <c r="Y194" s="14">
        <v>4.4543669052654902E-2</v>
      </c>
      <c r="Z194" s="14">
        <v>0.156802681361733</v>
      </c>
      <c r="AA194" s="14">
        <v>0.243326830684091</v>
      </c>
      <c r="AB194" s="14">
        <v>0.268539531220158</v>
      </c>
      <c r="AC194" s="14">
        <f t="shared" si="32"/>
        <v>0.20006475602291202</v>
      </c>
      <c r="AD194" s="14">
        <f t="shared" si="33"/>
        <v>0.17830317807965923</v>
      </c>
      <c r="AE194"/>
      <c r="AF194" s="15"/>
      <c r="AG194" s="15">
        <v>1.08239755976501</v>
      </c>
      <c r="AH194" s="15">
        <v>0.44699338142800099</v>
      </c>
      <c r="AI194" s="15">
        <v>0.34157744643926002</v>
      </c>
      <c r="AJ194" s="15">
        <v>0.296849280148763</v>
      </c>
      <c r="AK194" s="15">
        <f t="shared" si="34"/>
        <v>1.08239755976501</v>
      </c>
      <c r="AL194" s="18">
        <f t="shared" si="37"/>
        <v>0.27425161621133864</v>
      </c>
      <c r="AM194" s="15">
        <f t="shared" si="38"/>
        <v>0.54195441694525848</v>
      </c>
      <c r="AN194"/>
      <c r="AO194" s="15"/>
      <c r="AP194" s="15">
        <v>13.2239378134545</v>
      </c>
      <c r="AQ194" s="15">
        <v>12.1743283799442</v>
      </c>
      <c r="AR194" s="15">
        <v>7.5185893975867701</v>
      </c>
      <c r="AS194" s="15">
        <v>7.42116001936665</v>
      </c>
      <c r="AT194" s="15">
        <f t="shared" si="35"/>
        <v>9.8464588887654845</v>
      </c>
      <c r="AU194" s="15">
        <f t="shared" si="36"/>
        <v>10.084503902588031</v>
      </c>
      <c r="AV194"/>
      <c r="AW194" s="24"/>
      <c r="AX194" s="24"/>
      <c r="AY194" s="24"/>
      <c r="AZ194" s="24"/>
      <c r="BA194" s="24"/>
      <c r="BB194" s="24" t="str">
        <f t="shared" si="39"/>
        <v>-x-</v>
      </c>
      <c r="BC194" s="24" t="str">
        <f t="shared" si="40"/>
        <v>-x-</v>
      </c>
    </row>
    <row r="195" spans="1:55" s="9" customFormat="1" x14ac:dyDescent="0.25">
      <c r="A195" s="1"/>
      <c r="B195" s="12" t="s">
        <v>549</v>
      </c>
      <c r="C195" s="12" t="s">
        <v>551</v>
      </c>
      <c r="D195" s="13" t="s">
        <v>550</v>
      </c>
      <c r="E195" s="13" t="s">
        <v>665</v>
      </c>
      <c r="F195" s="30">
        <v>874314.49060999998</v>
      </c>
      <c r="G195"/>
      <c r="H195" s="15"/>
      <c r="I195" s="15">
        <v>30.4891249321809</v>
      </c>
      <c r="J195" s="15">
        <v>32.647971372061903</v>
      </c>
      <c r="K195" s="15">
        <v>24.5333384271071</v>
      </c>
      <c r="L195" s="15">
        <v>25.909400763688598</v>
      </c>
      <c r="M195" s="15">
        <f t="shared" si="28"/>
        <v>28.199262847934747</v>
      </c>
      <c r="N195" s="15">
        <f t="shared" si="29"/>
        <v>28.394958873759624</v>
      </c>
      <c r="O195"/>
      <c r="P195" s="15"/>
      <c r="Q195" s="15">
        <v>11.6061873195285</v>
      </c>
      <c r="R195" s="15">
        <v>11.8310053676105</v>
      </c>
      <c r="S195" s="15">
        <v>9.1111230732203694</v>
      </c>
      <c r="T195" s="15">
        <v>6.9196342790019099</v>
      </c>
      <c r="U195" s="15">
        <f t="shared" si="30"/>
        <v>10.358655196374436</v>
      </c>
      <c r="V195" s="15">
        <f t="shared" si="31"/>
        <v>9.866987509840321</v>
      </c>
      <c r="W195"/>
      <c r="X195" s="14"/>
      <c r="Y195" s="14">
        <v>0.44344661875104102</v>
      </c>
      <c r="Z195" s="14">
        <v>0.37714011458563601</v>
      </c>
      <c r="AA195" s="14">
        <v>0.52280610438552699</v>
      </c>
      <c r="AB195" s="14">
        <v>0.35077985391020799</v>
      </c>
      <c r="AC195" s="14">
        <f t="shared" si="32"/>
        <v>0.41029336666833849</v>
      </c>
      <c r="AD195" s="14">
        <f t="shared" si="33"/>
        <v>0.42354317290810301</v>
      </c>
      <c r="AE195"/>
      <c r="AF195" s="15"/>
      <c r="AG195" s="15">
        <v>1.68833703024757</v>
      </c>
      <c r="AH195" s="15">
        <v>1.5774806091339999</v>
      </c>
      <c r="AI195" s="15">
        <v>1.17609512275703</v>
      </c>
      <c r="AJ195" s="15">
        <v>1.19750883202505</v>
      </c>
      <c r="AK195" s="15">
        <f t="shared" si="34"/>
        <v>1.68833703024757</v>
      </c>
      <c r="AL195" s="18">
        <f t="shared" si="37"/>
        <v>0.7092830463177443</v>
      </c>
      <c r="AM195" s="15">
        <f t="shared" si="38"/>
        <v>1.4098553985409124</v>
      </c>
      <c r="AN195"/>
      <c r="AO195" s="15"/>
      <c r="AP195" s="15">
        <v>0.373249023835797</v>
      </c>
      <c r="AQ195" s="15">
        <v>0.46983497440896799</v>
      </c>
      <c r="AR195" s="15">
        <v>0.36936940815712699</v>
      </c>
      <c r="AS195" s="15">
        <v>0.37466480733792201</v>
      </c>
      <c r="AT195" s="15">
        <f t="shared" si="35"/>
        <v>0.37395691558685951</v>
      </c>
      <c r="AU195" s="15">
        <f t="shared" si="36"/>
        <v>0.39677955343495347</v>
      </c>
      <c r="AV195"/>
      <c r="AW195" s="24"/>
      <c r="AX195" s="24"/>
      <c r="AY195" s="24"/>
      <c r="AZ195" s="24"/>
      <c r="BA195" s="24"/>
      <c r="BB195" s="24" t="str">
        <f t="shared" si="39"/>
        <v>-x-</v>
      </c>
      <c r="BC195" s="24" t="str">
        <f t="shared" si="40"/>
        <v>-x-</v>
      </c>
    </row>
    <row r="196" spans="1:55" s="9" customFormat="1" x14ac:dyDescent="0.25">
      <c r="A196" s="1"/>
      <c r="B196" s="12" t="s">
        <v>552</v>
      </c>
      <c r="C196" s="12" t="s">
        <v>554</v>
      </c>
      <c r="D196" s="13" t="s">
        <v>553</v>
      </c>
      <c r="E196" s="13" t="s">
        <v>661</v>
      </c>
      <c r="F196" s="30"/>
      <c r="G196"/>
      <c r="H196" s="15"/>
      <c r="I196" s="15"/>
      <c r="J196" s="15"/>
      <c r="K196" s="15"/>
      <c r="L196" s="15"/>
      <c r="M196" s="15" t="str">
        <f t="shared" si="28"/>
        <v>-x-</v>
      </c>
      <c r="N196" s="15" t="str">
        <f t="shared" si="29"/>
        <v>-x-</v>
      </c>
      <c r="O196"/>
      <c r="P196" s="15"/>
      <c r="Q196" s="15"/>
      <c r="R196" s="15"/>
      <c r="S196" s="15"/>
      <c r="T196" s="15"/>
      <c r="U196" s="15" t="str">
        <f t="shared" si="30"/>
        <v>-x-</v>
      </c>
      <c r="V196" s="15" t="str">
        <f t="shared" si="31"/>
        <v>-x-</v>
      </c>
      <c r="W196"/>
      <c r="X196" s="14"/>
      <c r="Y196" s="14"/>
      <c r="Z196" s="14"/>
      <c r="AA196" s="14"/>
      <c r="AB196" s="14"/>
      <c r="AC196" s="14" t="str">
        <f t="shared" si="32"/>
        <v>-x-</v>
      </c>
      <c r="AD196" s="14" t="str">
        <f t="shared" si="33"/>
        <v>-x-</v>
      </c>
      <c r="AE196"/>
      <c r="AF196" s="15"/>
      <c r="AG196" s="15"/>
      <c r="AH196" s="15"/>
      <c r="AI196" s="15"/>
      <c r="AJ196" s="15"/>
      <c r="AK196" s="15" t="str">
        <f t="shared" si="34"/>
        <v>-x-</v>
      </c>
      <c r="AL196" s="18" t="str">
        <f t="shared" si="37"/>
        <v>-x-</v>
      </c>
      <c r="AM196" s="15" t="str">
        <f t="shared" si="38"/>
        <v>-x-</v>
      </c>
      <c r="AN196"/>
      <c r="AO196" s="15"/>
      <c r="AP196" s="15"/>
      <c r="AQ196" s="15"/>
      <c r="AR196" s="15"/>
      <c r="AS196" s="15"/>
      <c r="AT196" s="15" t="str">
        <f t="shared" si="35"/>
        <v>-x-</v>
      </c>
      <c r="AU196" s="15" t="str">
        <f t="shared" si="36"/>
        <v>-x-</v>
      </c>
      <c r="AV196"/>
      <c r="AW196" s="24"/>
      <c r="AX196" s="24"/>
      <c r="AY196" s="24"/>
      <c r="AZ196" s="24"/>
      <c r="BA196" s="24"/>
      <c r="BB196" s="24" t="str">
        <f t="shared" si="39"/>
        <v>-x-</v>
      </c>
      <c r="BC196" s="24" t="str">
        <f t="shared" si="40"/>
        <v>-x-</v>
      </c>
    </row>
    <row r="197" spans="1:55" s="9" customFormat="1" x14ac:dyDescent="0.25">
      <c r="A197" s="1"/>
      <c r="B197" s="12" t="s">
        <v>555</v>
      </c>
      <c r="C197" s="12" t="s">
        <v>557</v>
      </c>
      <c r="D197" s="13" t="s">
        <v>556</v>
      </c>
      <c r="E197" s="13" t="s">
        <v>670</v>
      </c>
      <c r="F197" s="30"/>
      <c r="G197"/>
      <c r="H197" s="15"/>
      <c r="I197" s="15"/>
      <c r="J197" s="15"/>
      <c r="K197" s="15"/>
      <c r="L197" s="15"/>
      <c r="M197" s="15" t="str">
        <f t="shared" si="28"/>
        <v>-x-</v>
      </c>
      <c r="N197" s="15" t="str">
        <f t="shared" si="29"/>
        <v>-x-</v>
      </c>
      <c r="O197"/>
      <c r="P197" s="15"/>
      <c r="Q197" s="15"/>
      <c r="R197" s="15"/>
      <c r="S197" s="15"/>
      <c r="T197" s="15"/>
      <c r="U197" s="15" t="str">
        <f t="shared" si="30"/>
        <v>-x-</v>
      </c>
      <c r="V197" s="15" t="str">
        <f t="shared" si="31"/>
        <v>-x-</v>
      </c>
      <c r="W197"/>
      <c r="X197" s="14"/>
      <c r="Y197" s="14"/>
      <c r="Z197" s="14"/>
      <c r="AA197" s="14"/>
      <c r="AB197" s="14"/>
      <c r="AC197" s="14" t="str">
        <f t="shared" si="32"/>
        <v>-x-</v>
      </c>
      <c r="AD197" s="14" t="str">
        <f t="shared" si="33"/>
        <v>-x-</v>
      </c>
      <c r="AE197"/>
      <c r="AF197" s="15"/>
      <c r="AG197" s="15"/>
      <c r="AH197" s="15"/>
      <c r="AI197" s="15"/>
      <c r="AJ197" s="15"/>
      <c r="AK197" s="15" t="str">
        <f t="shared" si="34"/>
        <v>-x-</v>
      </c>
      <c r="AL197" s="18" t="str">
        <f t="shared" si="37"/>
        <v>-x-</v>
      </c>
      <c r="AM197" s="15" t="str">
        <f t="shared" si="38"/>
        <v>-x-</v>
      </c>
      <c r="AN197"/>
      <c r="AO197" s="15"/>
      <c r="AP197" s="15"/>
      <c r="AQ197" s="15"/>
      <c r="AR197" s="15"/>
      <c r="AS197" s="15"/>
      <c r="AT197" s="15" t="str">
        <f t="shared" si="35"/>
        <v>-x-</v>
      </c>
      <c r="AU197" s="15" t="str">
        <f t="shared" si="36"/>
        <v>-x-</v>
      </c>
      <c r="AV197"/>
      <c r="AW197" s="24"/>
      <c r="AX197" s="24"/>
      <c r="AY197" s="24"/>
      <c r="AZ197" s="24"/>
      <c r="BA197" s="24"/>
      <c r="BB197" s="24" t="str">
        <f t="shared" si="39"/>
        <v>-x-</v>
      </c>
      <c r="BC197" s="24" t="str">
        <f t="shared" si="40"/>
        <v>-x-</v>
      </c>
    </row>
    <row r="198" spans="1:55" s="9" customFormat="1" x14ac:dyDescent="0.25">
      <c r="A198" s="1"/>
      <c r="B198" s="12" t="s">
        <v>558</v>
      </c>
      <c r="C198" s="12" t="s">
        <v>560</v>
      </c>
      <c r="D198" s="13" t="s">
        <v>559</v>
      </c>
      <c r="E198" s="13" t="s">
        <v>660</v>
      </c>
      <c r="F198" s="30"/>
      <c r="G198"/>
      <c r="H198" s="15">
        <v>5.7265121896634801</v>
      </c>
      <c r="I198" s="15"/>
      <c r="J198" s="15"/>
      <c r="K198" s="15"/>
      <c r="L198" s="15"/>
      <c r="M198" s="15">
        <f t="shared" si="28"/>
        <v>5.7265121896634801</v>
      </c>
      <c r="N198" s="15">
        <f t="shared" si="29"/>
        <v>5.7265121896634801</v>
      </c>
      <c r="O198"/>
      <c r="P198" s="15">
        <v>7.5022800062070001</v>
      </c>
      <c r="Q198" s="15"/>
      <c r="R198" s="15"/>
      <c r="S198" s="15"/>
      <c r="T198" s="15"/>
      <c r="U198" s="15">
        <f t="shared" si="30"/>
        <v>7.5022800062070001</v>
      </c>
      <c r="V198" s="15">
        <f t="shared" si="31"/>
        <v>7.5022800062070001</v>
      </c>
      <c r="W198"/>
      <c r="X198" s="14">
        <v>0.65562474367557999</v>
      </c>
      <c r="Y198" s="14"/>
      <c r="Z198" s="14"/>
      <c r="AA198" s="14"/>
      <c r="AB198" s="14"/>
      <c r="AC198" s="14">
        <f t="shared" si="32"/>
        <v>0.65562474367557999</v>
      </c>
      <c r="AD198" s="14">
        <f t="shared" si="33"/>
        <v>0.65562474367557999</v>
      </c>
      <c r="AE198"/>
      <c r="AF198" s="15">
        <v>0.44669015502722698</v>
      </c>
      <c r="AG198" s="15"/>
      <c r="AH198" s="15"/>
      <c r="AI198" s="15"/>
      <c r="AJ198" s="15"/>
      <c r="AK198" s="15">
        <f t="shared" si="34"/>
        <v>0.44669015502722698</v>
      </c>
      <c r="AL198" s="18">
        <f t="shared" si="37"/>
        <v>0</v>
      </c>
      <c r="AM198" s="15">
        <f t="shared" si="38"/>
        <v>0.44669015502722698</v>
      </c>
      <c r="AN198"/>
      <c r="AO198" s="15">
        <v>0.41727943293335601</v>
      </c>
      <c r="AP198" s="15"/>
      <c r="AQ198" s="15"/>
      <c r="AR198" s="15"/>
      <c r="AS198" s="15"/>
      <c r="AT198" s="15">
        <f t="shared" si="35"/>
        <v>0.41727943293335601</v>
      </c>
      <c r="AU198" s="15">
        <f t="shared" si="36"/>
        <v>0.41727943293335601</v>
      </c>
      <c r="AV198"/>
      <c r="AW198" s="24"/>
      <c r="AX198" s="24"/>
      <c r="AY198" s="24"/>
      <c r="AZ198" s="24"/>
      <c r="BA198" s="24"/>
      <c r="BB198" s="24" t="str">
        <f t="shared" si="39"/>
        <v>-x-</v>
      </c>
      <c r="BC198" s="24" t="str">
        <f t="shared" si="40"/>
        <v>-x-</v>
      </c>
    </row>
    <row r="199" spans="1:55" s="9" customFormat="1" x14ac:dyDescent="0.25">
      <c r="A199" s="1"/>
      <c r="B199" s="12" t="s">
        <v>561</v>
      </c>
      <c r="C199" s="12" t="s">
        <v>563</v>
      </c>
      <c r="D199" s="13" t="s">
        <v>562</v>
      </c>
      <c r="E199" s="13" t="s">
        <v>663</v>
      </c>
      <c r="F199" s="30"/>
      <c r="G199"/>
      <c r="H199" s="15">
        <v>9.3491414745512902</v>
      </c>
      <c r="I199" s="15">
        <v>12.5995440245315</v>
      </c>
      <c r="J199" s="15">
        <v>12.642125265818301</v>
      </c>
      <c r="K199" s="15"/>
      <c r="L199" s="15"/>
      <c r="M199" s="15">
        <f t="shared" si="28"/>
        <v>12.5995440245315</v>
      </c>
      <c r="N199" s="15">
        <f t="shared" si="29"/>
        <v>11.53027025496703</v>
      </c>
      <c r="O199"/>
      <c r="P199" s="15">
        <v>7.7115855037991397</v>
      </c>
      <c r="Q199" s="15">
        <v>10.443029465328401</v>
      </c>
      <c r="R199" s="15">
        <v>9.6078224627562996</v>
      </c>
      <c r="S199" s="15"/>
      <c r="T199" s="15"/>
      <c r="U199" s="15">
        <f t="shared" si="30"/>
        <v>9.6078224627562996</v>
      </c>
      <c r="V199" s="15">
        <f t="shared" si="31"/>
        <v>9.2541458106279464</v>
      </c>
      <c r="W199"/>
      <c r="X199" s="14">
        <v>0.25921311753103499</v>
      </c>
      <c r="Y199" s="14">
        <v>0.28595827451557898</v>
      </c>
      <c r="Z199" s="14">
        <v>0.351143795496901</v>
      </c>
      <c r="AA199" s="14"/>
      <c r="AB199" s="14"/>
      <c r="AC199" s="14">
        <f t="shared" si="32"/>
        <v>0.28595827451557898</v>
      </c>
      <c r="AD199" s="14">
        <f t="shared" si="33"/>
        <v>0.29877172918117162</v>
      </c>
      <c r="AE199"/>
      <c r="AF199" s="15">
        <v>0.85698649353344103</v>
      </c>
      <c r="AG199" s="15">
        <v>1.0395988001382599</v>
      </c>
      <c r="AH199" s="15">
        <v>0.88691611624562905</v>
      </c>
      <c r="AI199" s="15"/>
      <c r="AJ199" s="15"/>
      <c r="AK199" s="15">
        <f t="shared" si="34"/>
        <v>1.0395988001382599</v>
      </c>
      <c r="AL199" s="18">
        <f t="shared" si="37"/>
        <v>0</v>
      </c>
      <c r="AM199" s="15">
        <f t="shared" si="38"/>
        <v>0.92783380330577669</v>
      </c>
      <c r="AN199"/>
      <c r="AO199" s="15">
        <v>0.80900121826198301</v>
      </c>
      <c r="AP199" s="15">
        <v>1.01088824751787</v>
      </c>
      <c r="AQ199" s="15">
        <v>0.87282377867086303</v>
      </c>
      <c r="AR199" s="15"/>
      <c r="AS199" s="15"/>
      <c r="AT199" s="15">
        <f t="shared" si="35"/>
        <v>0.87282377867086303</v>
      </c>
      <c r="AU199" s="15">
        <f t="shared" si="36"/>
        <v>0.89757108148357201</v>
      </c>
      <c r="AV199"/>
      <c r="AW199" s="24"/>
      <c r="AX199" s="24"/>
      <c r="AY199" s="24"/>
      <c r="AZ199" s="24"/>
      <c r="BA199" s="24"/>
      <c r="BB199" s="24" t="str">
        <f t="shared" si="39"/>
        <v>-x-</v>
      </c>
      <c r="BC199" s="24" t="str">
        <f t="shared" si="40"/>
        <v>-x-</v>
      </c>
    </row>
    <row r="200" spans="1:55" s="9" customFormat="1" x14ac:dyDescent="0.25">
      <c r="A200" s="1"/>
      <c r="B200" s="12" t="s">
        <v>564</v>
      </c>
      <c r="C200" s="12" t="s">
        <v>566</v>
      </c>
      <c r="D200" s="13" t="s">
        <v>565</v>
      </c>
      <c r="E200" s="13" t="s">
        <v>657</v>
      </c>
      <c r="F200" s="30">
        <v>27109.084029000001</v>
      </c>
      <c r="G200"/>
      <c r="H200" s="15">
        <v>-139.37368065584499</v>
      </c>
      <c r="I200" s="15">
        <v>-20.186437258613299</v>
      </c>
      <c r="J200" s="15">
        <v>-10.05978154068</v>
      </c>
      <c r="K200" s="15">
        <v>-13.4789344924648</v>
      </c>
      <c r="L200" s="15"/>
      <c r="M200" s="15">
        <f t="shared" si="28"/>
        <v>-16.832685875539049</v>
      </c>
      <c r="N200" s="15" t="str">
        <f t="shared" si="29"/>
        <v>-x-</v>
      </c>
      <c r="O200"/>
      <c r="P200" s="15">
        <v>27.3064559400664</v>
      </c>
      <c r="Q200" s="15">
        <v>34.152891353063801</v>
      </c>
      <c r="R200" s="15">
        <v>7.0484868350176804</v>
      </c>
      <c r="S200" s="15">
        <v>-80.9637213808019</v>
      </c>
      <c r="T200" s="15">
        <v>-83.010431390022902</v>
      </c>
      <c r="U200" s="15">
        <f t="shared" si="30"/>
        <v>7.0484868350176804</v>
      </c>
      <c r="V200" s="15">
        <f t="shared" si="31"/>
        <v>22.835944709382627</v>
      </c>
      <c r="W200"/>
      <c r="X200" s="14">
        <v>0.74185117970453596</v>
      </c>
      <c r="Y200" s="14">
        <v>0.67449454515590301</v>
      </c>
      <c r="Z200" s="14">
        <v>3.9657484262443201E-3</v>
      </c>
      <c r="AA200" s="14">
        <v>6.4405906432875798E-3</v>
      </c>
      <c r="AB200" s="14">
        <v>6.8827657697056602E-3</v>
      </c>
      <c r="AC200" s="14">
        <f t="shared" si="32"/>
        <v>6.8827657697056602E-3</v>
      </c>
      <c r="AD200" s="14">
        <f t="shared" si="33"/>
        <v>0.2867269659399353</v>
      </c>
      <c r="AE200"/>
      <c r="AF200" s="15">
        <v>0.34861873834415702</v>
      </c>
      <c r="AG200" s="15">
        <v>0.46175994362283701</v>
      </c>
      <c r="AH200" s="15">
        <v>0.19323036060836801</v>
      </c>
      <c r="AI200" s="15">
        <v>0.24285477426042201</v>
      </c>
      <c r="AJ200" s="15">
        <v>0.21233527897606999</v>
      </c>
      <c r="AK200" s="15">
        <f t="shared" si="34"/>
        <v>0.46175994362283701</v>
      </c>
      <c r="AL200" s="18">
        <f t="shared" si="37"/>
        <v>0.45983910451423715</v>
      </c>
      <c r="AM200" s="15">
        <f t="shared" si="38"/>
        <v>0.29175981916237081</v>
      </c>
      <c r="AN200"/>
      <c r="AO200" s="15">
        <v>0.11584183113257</v>
      </c>
      <c r="AP200" s="15">
        <v>0.15447549718715001</v>
      </c>
      <c r="AQ200" s="15">
        <v>0.289977539022857</v>
      </c>
      <c r="AR200" s="15"/>
      <c r="AS200" s="15"/>
      <c r="AT200" s="15">
        <f t="shared" si="35"/>
        <v>0.15447549718715001</v>
      </c>
      <c r="AU200" s="15">
        <f t="shared" si="36"/>
        <v>0.18676495578085897</v>
      </c>
      <c r="AV200"/>
      <c r="AW200" s="24">
        <v>0.28849714817715699</v>
      </c>
      <c r="AX200" s="24">
        <v>0.43148307636465699</v>
      </c>
      <c r="AY200" s="24">
        <v>0.24253604373120699</v>
      </c>
      <c r="AZ200" s="24">
        <v>0.185646358741451</v>
      </c>
      <c r="BA200" s="24">
        <v>0.29985484607459501</v>
      </c>
      <c r="BB200" s="24">
        <f t="shared" si="39"/>
        <v>0.28849714817715699</v>
      </c>
      <c r="BC200" s="24">
        <f t="shared" si="40"/>
        <v>0.28960349461781343</v>
      </c>
    </row>
    <row r="201" spans="1:55" s="9" customFormat="1" x14ac:dyDescent="0.25">
      <c r="A201" s="1"/>
      <c r="B201" s="12" t="s">
        <v>567</v>
      </c>
      <c r="C201" s="12" t="s">
        <v>569</v>
      </c>
      <c r="D201" s="13" t="s">
        <v>568</v>
      </c>
      <c r="E201" s="13" t="s">
        <v>657</v>
      </c>
      <c r="F201" s="30">
        <v>246196.349158</v>
      </c>
      <c r="G201"/>
      <c r="H201" s="15">
        <v>21.633464141516001</v>
      </c>
      <c r="I201" s="15">
        <v>26.167719865654401</v>
      </c>
      <c r="J201" s="15">
        <v>13.5174425055448</v>
      </c>
      <c r="K201" s="15">
        <v>20.770467587542999</v>
      </c>
      <c r="L201" s="15">
        <v>18.450912998494498</v>
      </c>
      <c r="M201" s="15">
        <f t="shared" si="28"/>
        <v>20.770467587542999</v>
      </c>
      <c r="N201" s="15">
        <f t="shared" si="29"/>
        <v>20.108001419750543</v>
      </c>
      <c r="O201"/>
      <c r="P201" s="15"/>
      <c r="Q201" s="15"/>
      <c r="R201" s="15"/>
      <c r="S201" s="15"/>
      <c r="T201" s="15"/>
      <c r="U201" s="15" t="str">
        <f t="shared" si="30"/>
        <v>-x-</v>
      </c>
      <c r="V201" s="15" t="str">
        <f t="shared" si="31"/>
        <v>-x-</v>
      </c>
      <c r="W201"/>
      <c r="X201" s="14">
        <v>0.447967188011971</v>
      </c>
      <c r="Y201" s="14">
        <v>0.26526497971819502</v>
      </c>
      <c r="Z201" s="14">
        <v>0.48123323649342598</v>
      </c>
      <c r="AA201" s="14">
        <v>0.61778402401076205</v>
      </c>
      <c r="AB201" s="14">
        <v>0.73651379898772595</v>
      </c>
      <c r="AC201" s="14">
        <f t="shared" si="32"/>
        <v>0.48123323649342598</v>
      </c>
      <c r="AD201" s="14">
        <f t="shared" si="33"/>
        <v>0.50975264544441612</v>
      </c>
      <c r="AE201"/>
      <c r="AF201" s="15">
        <v>0.56611877924660803</v>
      </c>
      <c r="AG201" s="15">
        <v>1.2722698911457</v>
      </c>
      <c r="AH201" s="15">
        <v>0.65670034484537598</v>
      </c>
      <c r="AI201" s="15">
        <v>0.35404116343761399</v>
      </c>
      <c r="AJ201" s="15">
        <v>0.225691287999325</v>
      </c>
      <c r="AK201" s="15">
        <f t="shared" si="34"/>
        <v>1.2722698911457</v>
      </c>
      <c r="AL201" s="18">
        <f t="shared" si="37"/>
        <v>0.17739261894823768</v>
      </c>
      <c r="AM201" s="15">
        <f t="shared" si="38"/>
        <v>0.61496429333492464</v>
      </c>
      <c r="AN201"/>
      <c r="AO201" s="15"/>
      <c r="AP201" s="15"/>
      <c r="AQ201" s="15"/>
      <c r="AR201" s="15"/>
      <c r="AS201" s="15"/>
      <c r="AT201" s="15" t="str">
        <f t="shared" si="35"/>
        <v>-x-</v>
      </c>
      <c r="AU201" s="15" t="str">
        <f t="shared" si="36"/>
        <v>-x-</v>
      </c>
      <c r="AV201"/>
      <c r="AW201" s="24">
        <v>1.05368991092473</v>
      </c>
      <c r="AX201" s="24">
        <v>1.5738020726839701</v>
      </c>
      <c r="AY201" s="24">
        <v>1.8592787249363001</v>
      </c>
      <c r="AZ201" s="24">
        <v>1.7341880307994899</v>
      </c>
      <c r="BA201" s="24">
        <v>1.4095131285375799</v>
      </c>
      <c r="BB201" s="24">
        <f t="shared" si="39"/>
        <v>1.5738020726839701</v>
      </c>
      <c r="BC201" s="24">
        <f t="shared" si="40"/>
        <v>1.5260943735764141</v>
      </c>
    </row>
    <row r="202" spans="1:55" s="9" customFormat="1" x14ac:dyDescent="0.25">
      <c r="A202" s="1"/>
      <c r="B202" s="12" t="s">
        <v>570</v>
      </c>
      <c r="C202" s="12" t="s">
        <v>572</v>
      </c>
      <c r="D202" s="13" t="s">
        <v>571</v>
      </c>
      <c r="E202" s="13" t="s">
        <v>657</v>
      </c>
      <c r="F202" s="30">
        <v>455162.14159499999</v>
      </c>
      <c r="G202"/>
      <c r="H202" s="15">
        <v>33.605635370826299</v>
      </c>
      <c r="I202" s="15">
        <v>23.807028699869999</v>
      </c>
      <c r="J202" s="15">
        <v>14.9065785868879</v>
      </c>
      <c r="K202" s="15">
        <v>18.0351656751882</v>
      </c>
      <c r="L202" s="15">
        <v>21.2748253420868</v>
      </c>
      <c r="M202" s="15">
        <f>IFERROR(MEDIAN(H202:L202),"-x-")</f>
        <v>21.2748253420868</v>
      </c>
      <c r="N202" s="15">
        <f t="shared" ref="N202:N204" si="41">IFERROR(AVERAGEIFS(H202:L202,H202:L202,"&gt;0",H202:L202,"&lt;50"),"-x-")</f>
        <v>22.32584673497184</v>
      </c>
      <c r="O202"/>
      <c r="P202" s="15"/>
      <c r="Q202" s="15"/>
      <c r="R202" s="15"/>
      <c r="S202" s="15"/>
      <c r="T202" s="15"/>
      <c r="U202" s="15" t="str">
        <f>IFERROR(MEDIAN(P202:T202),"-x-")</f>
        <v>-x-</v>
      </c>
      <c r="V202" s="15" t="str">
        <f t="shared" ref="V202:V204" si="42">IFERROR(AVERAGEIFS(P202:T202,P202:T202,"&gt;0",P202:T202,"&lt;50"),"-x-")</f>
        <v>-x-</v>
      </c>
      <c r="W202"/>
      <c r="X202" s="14">
        <v>0.22533010608894999</v>
      </c>
      <c r="Y202" s="14">
        <v>0.20418760828295501</v>
      </c>
      <c r="Z202" s="14">
        <v>0.36613557280157699</v>
      </c>
      <c r="AA202" s="14">
        <v>0.52931935136788499</v>
      </c>
      <c r="AB202" s="14">
        <v>0.57824151485867303</v>
      </c>
      <c r="AC202" s="14">
        <f>IFERROR(MEDIAN(X202:AB202),"-x-")</f>
        <v>0.36613557280157699</v>
      </c>
      <c r="AD202" s="14">
        <f t="shared" ref="AD202:AD204" si="43">IFERROR(AVERAGE(X202:AB202),"-x-")</f>
        <v>0.38064283068000804</v>
      </c>
      <c r="AE202"/>
      <c r="AF202" s="15">
        <v>1.50745801932499</v>
      </c>
      <c r="AG202" s="15">
        <v>1.8167378508515</v>
      </c>
      <c r="AH202" s="15">
        <v>1.1023014096099399</v>
      </c>
      <c r="AI202" s="15">
        <v>0.52308164350961295</v>
      </c>
      <c r="AJ202" s="15">
        <v>0.47739114303340102</v>
      </c>
      <c r="AK202" s="15">
        <f>IF(MAX(AF202:AJ202)=0,"-x-",MAX(AF202:AJ202))</f>
        <v>1.8167378508515</v>
      </c>
      <c r="AL202" s="18">
        <f t="shared" si="37"/>
        <v>0.26277381891374646</v>
      </c>
      <c r="AM202" s="15">
        <f t="shared" si="38"/>
        <v>1.0853940132658888</v>
      </c>
      <c r="AN202"/>
      <c r="AO202" s="15"/>
      <c r="AP202" s="15"/>
      <c r="AQ202" s="15"/>
      <c r="AR202" s="15"/>
      <c r="AS202" s="15"/>
      <c r="AT202" s="15" t="str">
        <f>IFERROR(MEDIAN(AO202:AS202),"-x-")</f>
        <v>-x-</v>
      </c>
      <c r="AU202" s="15" t="str">
        <f t="shared" ref="AU202:AU204" si="44">IFERROR(AVERAGEIFS(AO202:AS202,AO202:AS202,"&gt;0",AO202:AS202,"&lt;50"),"-x-")</f>
        <v>-x-</v>
      </c>
      <c r="AV202"/>
      <c r="AW202" s="24"/>
      <c r="AX202" s="24"/>
      <c r="AY202" s="24"/>
      <c r="AZ202" s="24"/>
      <c r="BA202" s="24"/>
      <c r="BB202" s="24" t="str">
        <f t="shared" si="39"/>
        <v>-x-</v>
      </c>
      <c r="BC202" s="24" t="str">
        <f t="shared" si="40"/>
        <v>-x-</v>
      </c>
    </row>
    <row r="203" spans="1:55" s="9" customFormat="1" x14ac:dyDescent="0.25">
      <c r="A203" s="1"/>
      <c r="B203" s="12" t="s">
        <v>573</v>
      </c>
      <c r="C203" s="12" t="s">
        <v>574</v>
      </c>
      <c r="D203" s="13" t="s">
        <v>571</v>
      </c>
      <c r="E203" s="13" t="s">
        <v>657</v>
      </c>
      <c r="F203" s="30">
        <v>455162.14159499999</v>
      </c>
      <c r="G203"/>
      <c r="H203" s="15">
        <v>38.123239218141002</v>
      </c>
      <c r="I203" s="15">
        <v>19.628339282353402</v>
      </c>
      <c r="J203" s="15"/>
      <c r="K203" s="15"/>
      <c r="L203" s="15"/>
      <c r="M203" s="15">
        <f>IFERROR(MEDIAN(H203:L203),"-x-")</f>
        <v>28.875789250247202</v>
      </c>
      <c r="N203" s="15">
        <f t="shared" si="41"/>
        <v>28.875789250247202</v>
      </c>
      <c r="O203"/>
      <c r="P203" s="15"/>
      <c r="Q203" s="15"/>
      <c r="R203" s="15"/>
      <c r="S203" s="15"/>
      <c r="T203" s="15"/>
      <c r="U203" s="15" t="str">
        <f>IFERROR(MEDIAN(P203:T203),"-x-")</f>
        <v>-x-</v>
      </c>
      <c r="V203" s="15" t="str">
        <f t="shared" si="42"/>
        <v>-x-</v>
      </c>
      <c r="W203"/>
      <c r="X203" s="14">
        <v>0.22533010608894999</v>
      </c>
      <c r="Y203" s="14">
        <v>0.20418760828295501</v>
      </c>
      <c r="Z203" s="14">
        <v>0.36613557280157699</v>
      </c>
      <c r="AA203" s="14">
        <v>0.52931935136788499</v>
      </c>
      <c r="AB203" s="14">
        <v>0.57824151485867303</v>
      </c>
      <c r="AC203" s="14">
        <f>IFERROR(MEDIAN(X203:AB203),"-x-")</f>
        <v>0.36613557280157699</v>
      </c>
      <c r="AD203" s="14">
        <f t="shared" si="43"/>
        <v>0.38064283068000804</v>
      </c>
      <c r="AE203"/>
      <c r="AF203" s="15">
        <v>1.71010552390726</v>
      </c>
      <c r="AG203" s="15">
        <v>1.4978579382223001</v>
      </c>
      <c r="AH203" s="15"/>
      <c r="AI203" s="15"/>
      <c r="AJ203" s="15"/>
      <c r="AK203" s="15">
        <f>IF(MAX(AF203:AJ203)=0,"-x-",MAX(AF203:AJ203))</f>
        <v>1.71010552390726</v>
      </c>
      <c r="AL203" s="18">
        <f t="shared" ref="AL203:AL204" si="45">IFERROR(AJ203/AK203,"-x-")</f>
        <v>0</v>
      </c>
      <c r="AM203" s="15">
        <f t="shared" ref="AM203:AM204" si="46">IFERROR(AVERAGEIFS(AF203:AJ203,AF203:AJ203,"&gt;0",AF203:AJ203,"&lt;30"),"-x-")</f>
        <v>1.6039817310647799</v>
      </c>
      <c r="AN203"/>
      <c r="AO203" s="15"/>
      <c r="AP203" s="15"/>
      <c r="AQ203" s="15"/>
      <c r="AR203" s="15"/>
      <c r="AS203" s="15"/>
      <c r="AT203" s="15" t="str">
        <f>IFERROR(MEDIAN(AO203:AS203),"-x-")</f>
        <v>-x-</v>
      </c>
      <c r="AU203" s="15" t="str">
        <f t="shared" si="44"/>
        <v>-x-</v>
      </c>
      <c r="AV203"/>
      <c r="AW203" s="24"/>
      <c r="AX203" s="24"/>
      <c r="AY203" s="24"/>
      <c r="AZ203" s="24"/>
      <c r="BA203" s="24"/>
      <c r="BB203" s="24" t="str">
        <f t="shared" si="39"/>
        <v>-x-</v>
      </c>
      <c r="BC203" s="24" t="str">
        <f t="shared" si="40"/>
        <v>-x-</v>
      </c>
    </row>
    <row r="204" spans="1:55" s="9" customFormat="1" x14ac:dyDescent="0.25">
      <c r="A204" s="1"/>
      <c r="B204" s="12" t="s">
        <v>575</v>
      </c>
      <c r="C204" s="12" t="s">
        <v>577</v>
      </c>
      <c r="D204" s="13" t="s">
        <v>576</v>
      </c>
      <c r="E204" s="13" t="s">
        <v>657</v>
      </c>
      <c r="F204" s="30"/>
      <c r="G204"/>
      <c r="H204" s="15">
        <v>27.373468837991801</v>
      </c>
      <c r="I204" s="15"/>
      <c r="J204" s="15"/>
      <c r="K204" s="15">
        <v>-221.11276549822699</v>
      </c>
      <c r="L204" s="15"/>
      <c r="M204" s="15">
        <f>IFERROR(MEDIAN(H204:L204),"-x-")</f>
        <v>-96.869648330117599</v>
      </c>
      <c r="N204" s="15">
        <f t="shared" si="41"/>
        <v>27.373468837991801</v>
      </c>
      <c r="O204"/>
      <c r="P204" s="15">
        <v>8.6923704439832399</v>
      </c>
      <c r="Q204" s="15"/>
      <c r="R204" s="15"/>
      <c r="S204" s="15">
        <v>14.106747018915501</v>
      </c>
      <c r="T204" s="15"/>
      <c r="U204" s="15">
        <f>IFERROR(MEDIAN(P204:T204),"-x-")</f>
        <v>11.399558731449371</v>
      </c>
      <c r="V204" s="15">
        <f t="shared" si="42"/>
        <v>11.399558731449371</v>
      </c>
      <c r="W204"/>
      <c r="X204" s="14">
        <v>0</v>
      </c>
      <c r="Y204" s="14"/>
      <c r="Z204" s="14"/>
      <c r="AA204" s="14">
        <v>0</v>
      </c>
      <c r="AB204" s="14"/>
      <c r="AC204" s="14">
        <f>IFERROR(MEDIAN(X204:AB204),"-x-")</f>
        <v>0</v>
      </c>
      <c r="AD204" s="14">
        <f t="shared" si="43"/>
        <v>0</v>
      </c>
      <c r="AE204"/>
      <c r="AF204" s="15">
        <v>0.90542571734749799</v>
      </c>
      <c r="AG204" s="15"/>
      <c r="AH204" s="15"/>
      <c r="AI204" s="15">
        <v>1.5342849484113701</v>
      </c>
      <c r="AJ204" s="15"/>
      <c r="AK204" s="15">
        <f>IF(MAX(AF204:AJ204)=0,"-x-",MAX(AF204:AJ204))</f>
        <v>1.5342849484113701</v>
      </c>
      <c r="AL204" s="18">
        <f t="shared" si="45"/>
        <v>0</v>
      </c>
      <c r="AM204" s="15">
        <f t="shared" si="46"/>
        <v>1.2198553328794342</v>
      </c>
      <c r="AN204"/>
      <c r="AO204" s="15">
        <v>1.68416120964866</v>
      </c>
      <c r="AP204" s="15"/>
      <c r="AQ204" s="15"/>
      <c r="AR204" s="15">
        <v>2.6685575050832999</v>
      </c>
      <c r="AS204" s="15"/>
      <c r="AT204" s="15">
        <f>IFERROR(MEDIAN(AO204:AS204),"-x-")</f>
        <v>2.1763593573659801</v>
      </c>
      <c r="AU204" s="15">
        <f t="shared" si="44"/>
        <v>2.1763593573659801</v>
      </c>
      <c r="AV204"/>
      <c r="AW204" s="24"/>
      <c r="AX204" s="24"/>
      <c r="AY204" s="24"/>
      <c r="AZ204" s="24"/>
      <c r="BA204" s="24"/>
      <c r="BB204" s="24" t="str">
        <f t="shared" si="39"/>
        <v>-x-</v>
      </c>
      <c r="BC204" s="24" t="str">
        <f t="shared" si="40"/>
        <v>-x-</v>
      </c>
    </row>
    <row r="205" spans="1:55" x14ac:dyDescent="0.25">
      <c r="B205" t="s">
        <v>578</v>
      </c>
      <c r="C205" s="12" t="s">
        <v>579</v>
      </c>
      <c r="D205" s="13"/>
      <c r="E205" s="13"/>
      <c r="F205" s="30"/>
      <c r="H205" s="15"/>
      <c r="I205" s="15"/>
      <c r="J205" s="15"/>
      <c r="K205" s="15"/>
      <c r="L205" s="15"/>
      <c r="M205" s="15"/>
      <c r="N205" s="15"/>
      <c r="P205" s="15"/>
      <c r="Q205" s="15"/>
      <c r="R205" s="15"/>
      <c r="S205" s="15"/>
      <c r="T205" s="15"/>
      <c r="U205" s="15"/>
      <c r="V205" s="15"/>
      <c r="X205" s="14"/>
      <c r="Y205" s="14"/>
      <c r="Z205" s="14"/>
      <c r="AA205" s="14"/>
      <c r="AB205" s="14"/>
      <c r="AC205" s="14"/>
      <c r="AD205" s="14"/>
      <c r="AF205" s="15"/>
      <c r="AG205" s="15"/>
      <c r="AH205" s="15"/>
      <c r="AI205" s="15"/>
      <c r="AJ205" s="15"/>
      <c r="AK205" s="15"/>
      <c r="AL205" s="18"/>
      <c r="AM205" s="15"/>
      <c r="AO205" s="15"/>
      <c r="AP205" s="15"/>
      <c r="AQ205" s="15"/>
      <c r="AR205" s="15"/>
      <c r="AS205" s="15"/>
      <c r="AT205" s="15"/>
      <c r="AU205" s="15"/>
      <c r="AW205" s="24"/>
      <c r="AX205" s="24"/>
      <c r="AY205" s="24"/>
      <c r="AZ205" s="24"/>
      <c r="BA205" s="24"/>
      <c r="BB205" s="24"/>
      <c r="BC205" s="24"/>
    </row>
    <row r="206" spans="1:55" x14ac:dyDescent="0.25">
      <c r="B206" t="s">
        <v>580</v>
      </c>
      <c r="C206" s="12" t="s">
        <v>582</v>
      </c>
      <c r="D206" s="13"/>
      <c r="E206" s="13"/>
      <c r="F206" s="30"/>
      <c r="H206" s="15"/>
      <c r="I206" s="15"/>
      <c r="J206" s="15"/>
      <c r="K206" s="15"/>
      <c r="L206" s="15"/>
      <c r="M206" s="15"/>
      <c r="N206" s="15"/>
      <c r="P206" s="15"/>
      <c r="Q206" s="15"/>
      <c r="R206" s="15"/>
      <c r="S206" s="15"/>
      <c r="T206" s="15"/>
      <c r="U206" s="15"/>
      <c r="V206" s="15"/>
      <c r="X206" s="14"/>
      <c r="Y206" s="14"/>
      <c r="Z206" s="14"/>
      <c r="AA206" s="14"/>
      <c r="AB206" s="14"/>
      <c r="AC206" s="14"/>
      <c r="AD206" s="14"/>
      <c r="AF206" s="15"/>
      <c r="AG206" s="15"/>
      <c r="AH206" s="15"/>
      <c r="AI206" s="15"/>
      <c r="AJ206" s="15"/>
      <c r="AK206" s="15"/>
      <c r="AL206" s="18"/>
      <c r="AM206" s="15"/>
      <c r="AO206" s="15"/>
      <c r="AP206" s="15"/>
      <c r="AQ206" s="15"/>
      <c r="AR206" s="15"/>
      <c r="AS206" s="15"/>
      <c r="AT206" s="15"/>
      <c r="AU206" s="15"/>
      <c r="AW206" s="24"/>
      <c r="AX206" s="24"/>
      <c r="AY206" s="24"/>
      <c r="AZ206" s="24"/>
      <c r="BA206" s="24"/>
      <c r="BB206" s="24"/>
      <c r="BC206" s="24"/>
    </row>
    <row r="207" spans="1:55" x14ac:dyDescent="0.25">
      <c r="B207" t="s">
        <v>583</v>
      </c>
      <c r="C207" s="12" t="s">
        <v>585</v>
      </c>
      <c r="D207" s="13"/>
      <c r="E207" s="13"/>
      <c r="F207" s="30"/>
      <c r="H207" s="15"/>
      <c r="I207" s="15"/>
      <c r="J207" s="15"/>
      <c r="K207" s="15"/>
      <c r="L207" s="15"/>
      <c r="M207" s="15"/>
      <c r="N207" s="15"/>
      <c r="P207" s="15"/>
      <c r="Q207" s="15"/>
      <c r="R207" s="15"/>
      <c r="S207" s="15"/>
      <c r="T207" s="15"/>
      <c r="U207" s="15"/>
      <c r="V207" s="15"/>
      <c r="X207" s="14"/>
      <c r="Y207" s="14"/>
      <c r="Z207" s="14"/>
      <c r="AA207" s="14"/>
      <c r="AB207" s="14"/>
      <c r="AC207" s="14"/>
      <c r="AD207" s="14"/>
      <c r="AF207" s="15"/>
      <c r="AG207" s="15"/>
      <c r="AH207" s="15"/>
      <c r="AI207" s="15"/>
      <c r="AJ207" s="15"/>
      <c r="AK207" s="15"/>
      <c r="AL207" s="18"/>
      <c r="AM207" s="15"/>
      <c r="AO207" s="15"/>
      <c r="AP207" s="15"/>
      <c r="AQ207" s="15"/>
      <c r="AR207" s="15"/>
      <c r="AS207" s="15"/>
      <c r="AT207" s="15"/>
      <c r="AU207" s="15"/>
      <c r="AW207" s="24"/>
      <c r="AX207" s="24"/>
      <c r="AY207" s="24"/>
      <c r="AZ207" s="24"/>
      <c r="BA207" s="24"/>
      <c r="BB207" s="24"/>
      <c r="BC207" s="24"/>
    </row>
    <row r="208" spans="1:55" x14ac:dyDescent="0.25">
      <c r="B208" t="s">
        <v>586</v>
      </c>
      <c r="C208" s="12" t="s">
        <v>588</v>
      </c>
      <c r="D208" s="13"/>
      <c r="E208" s="13"/>
      <c r="F208" s="30"/>
      <c r="H208" s="15"/>
      <c r="I208" s="15"/>
      <c r="J208" s="15"/>
      <c r="K208" s="15"/>
      <c r="L208" s="15"/>
      <c r="M208" s="15"/>
      <c r="N208" s="15"/>
      <c r="P208" s="15"/>
      <c r="Q208" s="15"/>
      <c r="R208" s="15"/>
      <c r="S208" s="15"/>
      <c r="T208" s="15"/>
      <c r="U208" s="15"/>
      <c r="V208" s="15"/>
      <c r="X208" s="14"/>
      <c r="Y208" s="14"/>
      <c r="Z208" s="14"/>
      <c r="AA208" s="14"/>
      <c r="AB208" s="14"/>
      <c r="AC208" s="14"/>
      <c r="AD208" s="14"/>
      <c r="AF208" s="15"/>
      <c r="AG208" s="15"/>
      <c r="AH208" s="15"/>
      <c r="AI208" s="15"/>
      <c r="AJ208" s="15"/>
      <c r="AK208" s="15"/>
      <c r="AL208" s="18"/>
      <c r="AM208" s="15"/>
      <c r="AO208" s="15"/>
      <c r="AP208" s="15"/>
      <c r="AQ208" s="15"/>
      <c r="AR208" s="15"/>
      <c r="AS208" s="15"/>
      <c r="AT208" s="15"/>
      <c r="AU208" s="15"/>
      <c r="AW208" s="24"/>
      <c r="AX208" s="24"/>
      <c r="AY208" s="24"/>
      <c r="AZ208" s="24"/>
      <c r="BA208" s="24"/>
      <c r="BB208" s="24"/>
      <c r="BC208" s="24"/>
    </row>
    <row r="209" spans="2:55" x14ac:dyDescent="0.25">
      <c r="B209" t="s">
        <v>589</v>
      </c>
      <c r="C209" s="12" t="s">
        <v>591</v>
      </c>
      <c r="D209" s="13"/>
      <c r="E209" s="13"/>
      <c r="F209" s="30"/>
      <c r="H209" s="15"/>
      <c r="I209" s="15"/>
      <c r="J209" s="15"/>
      <c r="K209" s="15"/>
      <c r="L209" s="15"/>
      <c r="M209" s="15"/>
      <c r="N209" s="15"/>
      <c r="P209" s="15"/>
      <c r="Q209" s="15"/>
      <c r="R209" s="15"/>
      <c r="S209" s="15"/>
      <c r="T209" s="15"/>
      <c r="U209" s="15"/>
      <c r="V209" s="15"/>
      <c r="X209" s="14"/>
      <c r="Y209" s="14"/>
      <c r="Z209" s="14"/>
      <c r="AA209" s="14"/>
      <c r="AB209" s="14"/>
      <c r="AC209" s="14"/>
      <c r="AD209" s="14"/>
      <c r="AF209" s="15"/>
      <c r="AG209" s="15"/>
      <c r="AH209" s="15"/>
      <c r="AI209" s="15"/>
      <c r="AJ209" s="15"/>
      <c r="AK209" s="15"/>
      <c r="AL209" s="18"/>
      <c r="AM209" s="15"/>
      <c r="AO209" s="15"/>
      <c r="AP209" s="15"/>
      <c r="AQ209" s="15"/>
      <c r="AR209" s="15"/>
      <c r="AS209" s="15"/>
      <c r="AT209" s="15"/>
      <c r="AU209" s="15"/>
      <c r="AW209" s="24"/>
      <c r="AX209" s="24"/>
      <c r="AY209" s="24"/>
      <c r="AZ209" s="24"/>
      <c r="BA209" s="24"/>
      <c r="BB209" s="24"/>
      <c r="BC209" s="24"/>
    </row>
    <row r="210" spans="2:55" x14ac:dyDescent="0.25">
      <c r="B210" t="s">
        <v>592</v>
      </c>
      <c r="C210" s="12" t="s">
        <v>594</v>
      </c>
      <c r="D210" s="13"/>
      <c r="E210" s="13"/>
      <c r="F210" s="30"/>
      <c r="H210" s="15"/>
      <c r="I210" s="15"/>
      <c r="J210" s="15"/>
      <c r="K210" s="15"/>
      <c r="L210" s="15"/>
      <c r="M210" s="15"/>
      <c r="N210" s="15"/>
      <c r="P210" s="15"/>
      <c r="Q210" s="15"/>
      <c r="R210" s="15"/>
      <c r="S210" s="15"/>
      <c r="T210" s="15"/>
      <c r="U210" s="15"/>
      <c r="V210" s="15"/>
      <c r="X210" s="14"/>
      <c r="Y210" s="14"/>
      <c r="Z210" s="14"/>
      <c r="AA210" s="14"/>
      <c r="AB210" s="14"/>
      <c r="AC210" s="14"/>
      <c r="AD210" s="14"/>
      <c r="AF210" s="15"/>
      <c r="AG210" s="15"/>
      <c r="AH210" s="15"/>
      <c r="AI210" s="15"/>
      <c r="AJ210" s="15"/>
      <c r="AK210" s="15"/>
      <c r="AL210" s="18"/>
      <c r="AM210" s="15"/>
      <c r="AO210" s="15"/>
      <c r="AP210" s="15"/>
      <c r="AQ210" s="15"/>
      <c r="AR210" s="15"/>
      <c r="AS210" s="15"/>
      <c r="AT210" s="15"/>
      <c r="AU210" s="15"/>
      <c r="AW210" s="24"/>
      <c r="AX210" s="24"/>
      <c r="AY210" s="24"/>
      <c r="AZ210" s="24"/>
      <c r="BA210" s="24"/>
      <c r="BB210" s="24"/>
      <c r="BC210" s="24"/>
    </row>
    <row r="211" spans="2:55" x14ac:dyDescent="0.25">
      <c r="B211" t="s">
        <v>595</v>
      </c>
      <c r="C211" s="12" t="s">
        <v>596</v>
      </c>
      <c r="D211" s="13"/>
      <c r="E211" s="13"/>
      <c r="F211" s="30"/>
      <c r="H211" s="15"/>
      <c r="I211" s="15"/>
      <c r="J211" s="15"/>
      <c r="K211" s="15"/>
      <c r="L211" s="15"/>
      <c r="M211" s="15"/>
      <c r="N211" s="15"/>
      <c r="P211" s="15"/>
      <c r="Q211" s="15"/>
      <c r="R211" s="15"/>
      <c r="S211" s="15"/>
      <c r="T211" s="15"/>
      <c r="U211" s="15"/>
      <c r="V211" s="15"/>
      <c r="X211" s="14"/>
      <c r="Y211" s="14"/>
      <c r="Z211" s="14"/>
      <c r="AA211" s="14"/>
      <c r="AB211" s="14"/>
      <c r="AC211" s="14"/>
      <c r="AD211" s="14"/>
      <c r="AF211" s="15"/>
      <c r="AG211" s="15"/>
      <c r="AH211" s="15"/>
      <c r="AI211" s="15"/>
      <c r="AJ211" s="15"/>
      <c r="AK211" s="15"/>
      <c r="AL211" s="18"/>
      <c r="AM211" s="15"/>
      <c r="AO211" s="15"/>
      <c r="AP211" s="15"/>
      <c r="AQ211" s="15"/>
      <c r="AR211" s="15"/>
      <c r="AS211" s="15"/>
      <c r="AT211" s="15"/>
      <c r="AU211" s="15"/>
      <c r="AW211" s="24"/>
      <c r="AX211" s="24"/>
      <c r="AY211" s="24"/>
      <c r="AZ211" s="24"/>
      <c r="BA211" s="24"/>
      <c r="BB211" s="24"/>
      <c r="BC211" s="24"/>
    </row>
    <row r="212" spans="2:55" x14ac:dyDescent="0.25">
      <c r="B212" t="s">
        <v>597</v>
      </c>
      <c r="C212" s="12" t="s">
        <v>599</v>
      </c>
      <c r="D212" s="13"/>
      <c r="E212" s="13"/>
      <c r="F212" s="30"/>
      <c r="H212" s="15"/>
      <c r="I212" s="15"/>
      <c r="J212" s="15"/>
      <c r="K212" s="15"/>
      <c r="L212" s="15"/>
      <c r="M212" s="15"/>
      <c r="N212" s="15"/>
      <c r="P212" s="15"/>
      <c r="Q212" s="15"/>
      <c r="R212" s="15"/>
      <c r="S212" s="15"/>
      <c r="T212" s="15"/>
      <c r="U212" s="15"/>
      <c r="V212" s="15"/>
      <c r="X212" s="14"/>
      <c r="Y212" s="14"/>
      <c r="Z212" s="14"/>
      <c r="AA212" s="14"/>
      <c r="AB212" s="14"/>
      <c r="AC212" s="14"/>
      <c r="AD212" s="14"/>
      <c r="AF212" s="15"/>
      <c r="AG212" s="15"/>
      <c r="AH212" s="15"/>
      <c r="AI212" s="15"/>
      <c r="AJ212" s="15"/>
      <c r="AK212" s="15"/>
      <c r="AL212" s="18"/>
      <c r="AM212" s="15"/>
      <c r="AO212" s="15"/>
      <c r="AP212" s="15"/>
      <c r="AQ212" s="15"/>
      <c r="AR212" s="15"/>
      <c r="AS212" s="15"/>
      <c r="AT212" s="15"/>
      <c r="AU212" s="15"/>
      <c r="AW212" s="24"/>
      <c r="AX212" s="24"/>
      <c r="AY212" s="24"/>
      <c r="AZ212" s="24"/>
      <c r="BA212" s="24"/>
      <c r="BB212" s="24"/>
      <c r="BC212" s="24"/>
    </row>
    <row r="213" spans="2:55" x14ac:dyDescent="0.25">
      <c r="B213" t="s">
        <v>600</v>
      </c>
      <c r="C213" s="12" t="s">
        <v>602</v>
      </c>
      <c r="D213" s="13"/>
      <c r="E213" s="13"/>
      <c r="F213" s="30"/>
      <c r="H213" s="15"/>
      <c r="I213" s="15"/>
      <c r="J213" s="15"/>
      <c r="K213" s="15"/>
      <c r="L213" s="15"/>
      <c r="M213" s="15"/>
      <c r="N213" s="15"/>
      <c r="P213" s="15"/>
      <c r="Q213" s="15"/>
      <c r="R213" s="15"/>
      <c r="S213" s="15"/>
      <c r="T213" s="15"/>
      <c r="U213" s="15"/>
      <c r="V213" s="15"/>
      <c r="X213" s="14"/>
      <c r="Y213" s="14"/>
      <c r="Z213" s="14"/>
      <c r="AA213" s="14"/>
      <c r="AB213" s="14"/>
      <c r="AC213" s="14"/>
      <c r="AD213" s="14"/>
      <c r="AF213" s="15"/>
      <c r="AG213" s="15"/>
      <c r="AH213" s="15"/>
      <c r="AI213" s="15"/>
      <c r="AJ213" s="15"/>
      <c r="AK213" s="15"/>
      <c r="AL213" s="18"/>
      <c r="AM213" s="15"/>
      <c r="AO213" s="15"/>
      <c r="AP213" s="15"/>
      <c r="AQ213" s="15"/>
      <c r="AR213" s="15"/>
      <c r="AS213" s="15"/>
      <c r="AT213" s="15"/>
      <c r="AU213" s="15"/>
      <c r="AW213" s="24"/>
      <c r="AX213" s="24"/>
      <c r="AY213" s="24"/>
      <c r="AZ213" s="24"/>
      <c r="BA213" s="24"/>
      <c r="BB213" s="24"/>
      <c r="BC213" s="24"/>
    </row>
    <row r="214" spans="2:55" x14ac:dyDescent="0.25">
      <c r="B214" t="s">
        <v>603</v>
      </c>
      <c r="C214" s="12" t="s">
        <v>605</v>
      </c>
      <c r="D214" s="13"/>
      <c r="E214" s="13"/>
      <c r="F214" s="30"/>
      <c r="H214" s="15"/>
      <c r="I214" s="15"/>
      <c r="J214" s="15"/>
      <c r="K214" s="15"/>
      <c r="L214" s="15"/>
      <c r="M214" s="15"/>
      <c r="N214" s="15"/>
      <c r="P214" s="15"/>
      <c r="Q214" s="15"/>
      <c r="R214" s="15"/>
      <c r="S214" s="15"/>
      <c r="T214" s="15"/>
      <c r="U214" s="15"/>
      <c r="V214" s="15"/>
      <c r="X214" s="14"/>
      <c r="Y214" s="14"/>
      <c r="Z214" s="14"/>
      <c r="AA214" s="14"/>
      <c r="AB214" s="14"/>
      <c r="AC214" s="14"/>
      <c r="AD214" s="14"/>
      <c r="AF214" s="15"/>
      <c r="AG214" s="15"/>
      <c r="AH214" s="15"/>
      <c r="AI214" s="15"/>
      <c r="AJ214" s="15"/>
      <c r="AK214" s="15"/>
      <c r="AL214" s="18"/>
      <c r="AM214" s="15"/>
      <c r="AO214" s="15"/>
      <c r="AP214" s="15"/>
      <c r="AQ214" s="15"/>
      <c r="AR214" s="15"/>
      <c r="AS214" s="15"/>
      <c r="AT214" s="15"/>
      <c r="AU214" s="15"/>
      <c r="AW214" s="24"/>
      <c r="AX214" s="24"/>
      <c r="AY214" s="24"/>
      <c r="AZ214" s="24"/>
      <c r="BA214" s="24"/>
      <c r="BB214" s="24"/>
      <c r="BC214" s="24"/>
    </row>
    <row r="215" spans="2:55" x14ac:dyDescent="0.25">
      <c r="B215" t="s">
        <v>606</v>
      </c>
      <c r="C215" s="12" t="s">
        <v>608</v>
      </c>
      <c r="D215" s="13"/>
      <c r="E215" s="13"/>
      <c r="F215" s="30"/>
      <c r="H215" s="15"/>
      <c r="I215" s="15"/>
      <c r="J215" s="15"/>
      <c r="K215" s="15"/>
      <c r="L215" s="15"/>
      <c r="M215" s="15"/>
      <c r="N215" s="15"/>
      <c r="P215" s="15"/>
      <c r="Q215" s="15"/>
      <c r="R215" s="15"/>
      <c r="S215" s="15"/>
      <c r="T215" s="15"/>
      <c r="U215" s="15"/>
      <c r="V215" s="15"/>
      <c r="X215" s="14"/>
      <c r="Y215" s="14"/>
      <c r="Z215" s="14"/>
      <c r="AA215" s="14"/>
      <c r="AB215" s="14"/>
      <c r="AC215" s="14"/>
      <c r="AD215" s="14"/>
      <c r="AF215" s="15"/>
      <c r="AG215" s="15"/>
      <c r="AH215" s="15"/>
      <c r="AI215" s="15"/>
      <c r="AJ215" s="15"/>
      <c r="AK215" s="15"/>
      <c r="AL215" s="18"/>
      <c r="AM215" s="15"/>
      <c r="AO215" s="15"/>
      <c r="AP215" s="15"/>
      <c r="AQ215" s="15"/>
      <c r="AR215" s="15"/>
      <c r="AS215" s="15"/>
      <c r="AT215" s="15"/>
      <c r="AU215" s="15"/>
      <c r="AW215" s="24"/>
      <c r="AX215" s="24"/>
      <c r="AY215" s="24"/>
      <c r="AZ215" s="24"/>
      <c r="BA215" s="24"/>
      <c r="BB215" s="24"/>
      <c r="BC215" s="24"/>
    </row>
    <row r="216" spans="2:55" x14ac:dyDescent="0.25">
      <c r="B216" t="s">
        <v>609</v>
      </c>
      <c r="C216" s="12" t="s">
        <v>611</v>
      </c>
      <c r="D216" s="13"/>
      <c r="E216" s="13"/>
      <c r="F216" s="30"/>
      <c r="H216" s="15"/>
      <c r="I216" s="15"/>
      <c r="J216" s="15"/>
      <c r="K216" s="15"/>
      <c r="L216" s="15"/>
      <c r="M216" s="15"/>
      <c r="N216" s="15"/>
      <c r="P216" s="15"/>
      <c r="Q216" s="15"/>
      <c r="R216" s="15"/>
      <c r="S216" s="15"/>
      <c r="T216" s="15"/>
      <c r="U216" s="15"/>
      <c r="V216" s="15"/>
      <c r="X216" s="14"/>
      <c r="Y216" s="14"/>
      <c r="Z216" s="14"/>
      <c r="AA216" s="14"/>
      <c r="AB216" s="14"/>
      <c r="AC216" s="14"/>
      <c r="AD216" s="14"/>
      <c r="AF216" s="15"/>
      <c r="AG216" s="15"/>
      <c r="AH216" s="15"/>
      <c r="AI216" s="15"/>
      <c r="AJ216" s="15"/>
      <c r="AK216" s="15"/>
      <c r="AL216" s="18"/>
      <c r="AM216" s="15"/>
      <c r="AO216" s="15"/>
      <c r="AP216" s="15"/>
      <c r="AQ216" s="15"/>
      <c r="AR216" s="15"/>
      <c r="AS216" s="15"/>
      <c r="AT216" s="15"/>
      <c r="AU216" s="15"/>
      <c r="AW216" s="24"/>
      <c r="AX216" s="24"/>
      <c r="AY216" s="24"/>
      <c r="AZ216" s="24"/>
      <c r="BA216" s="24"/>
      <c r="BB216" s="24"/>
      <c r="BC216" s="24"/>
    </row>
    <row r="217" spans="2:55" x14ac:dyDescent="0.25">
      <c r="B217" t="s">
        <v>612</v>
      </c>
      <c r="C217" s="12" t="s">
        <v>614</v>
      </c>
      <c r="D217" s="13"/>
      <c r="E217" s="13"/>
      <c r="F217" s="30"/>
      <c r="H217" s="15"/>
      <c r="I217" s="15"/>
      <c r="J217" s="15"/>
      <c r="K217" s="15"/>
      <c r="L217" s="15"/>
      <c r="M217" s="15"/>
      <c r="N217" s="15"/>
      <c r="P217" s="15"/>
      <c r="Q217" s="15"/>
      <c r="R217" s="15"/>
      <c r="S217" s="15"/>
      <c r="T217" s="15"/>
      <c r="U217" s="15"/>
      <c r="V217" s="15"/>
      <c r="X217" s="14"/>
      <c r="Y217" s="14"/>
      <c r="Z217" s="14"/>
      <c r="AA217" s="14"/>
      <c r="AB217" s="14"/>
      <c r="AC217" s="14"/>
      <c r="AD217" s="14"/>
      <c r="AF217" s="15"/>
      <c r="AG217" s="15"/>
      <c r="AH217" s="15"/>
      <c r="AI217" s="15"/>
      <c r="AJ217" s="15"/>
      <c r="AK217" s="15"/>
      <c r="AL217" s="18"/>
      <c r="AM217" s="15"/>
      <c r="AO217" s="15"/>
      <c r="AP217" s="15"/>
      <c r="AQ217" s="15"/>
      <c r="AR217" s="15"/>
      <c r="AS217" s="15"/>
      <c r="AT217" s="15"/>
      <c r="AU217" s="15"/>
      <c r="AW217" s="24"/>
      <c r="AX217" s="24"/>
      <c r="AY217" s="24"/>
      <c r="AZ217" s="24"/>
      <c r="BA217" s="24"/>
      <c r="BB217" s="24"/>
      <c r="BC217" s="24"/>
    </row>
    <row r="218" spans="2:55" x14ac:dyDescent="0.25">
      <c r="B218" t="s">
        <v>615</v>
      </c>
      <c r="C218" s="12" t="s">
        <v>617</v>
      </c>
      <c r="D218" s="13"/>
      <c r="E218" s="13"/>
      <c r="F218" s="30"/>
      <c r="H218" s="15"/>
      <c r="I218" s="15"/>
      <c r="J218" s="15"/>
      <c r="K218" s="15"/>
      <c r="L218" s="15"/>
      <c r="M218" s="15"/>
      <c r="N218" s="15"/>
      <c r="P218" s="15"/>
      <c r="Q218" s="15"/>
      <c r="R218" s="15"/>
      <c r="S218" s="15"/>
      <c r="T218" s="15"/>
      <c r="U218" s="15"/>
      <c r="V218" s="15"/>
      <c r="X218" s="14"/>
      <c r="Y218" s="14"/>
      <c r="Z218" s="14"/>
      <c r="AA218" s="14"/>
      <c r="AB218" s="14"/>
      <c r="AC218" s="14"/>
      <c r="AD218" s="14"/>
      <c r="AF218" s="15"/>
      <c r="AG218" s="15"/>
      <c r="AH218" s="15"/>
      <c r="AI218" s="15"/>
      <c r="AJ218" s="15"/>
      <c r="AK218" s="15"/>
      <c r="AL218" s="18"/>
      <c r="AM218" s="15"/>
      <c r="AO218" s="15"/>
      <c r="AP218" s="15"/>
      <c r="AQ218" s="15"/>
      <c r="AR218" s="15"/>
      <c r="AS218" s="15"/>
      <c r="AT218" s="15"/>
      <c r="AU218" s="15"/>
      <c r="AW218" s="24"/>
      <c r="AX218" s="24"/>
      <c r="AY218" s="24"/>
      <c r="AZ218" s="24"/>
      <c r="BA218" s="24"/>
      <c r="BB218" s="24"/>
      <c r="BC218" s="24"/>
    </row>
    <row r="219" spans="2:55" x14ac:dyDescent="0.25">
      <c r="B219" t="s">
        <v>618</v>
      </c>
      <c r="C219" s="12" t="s">
        <v>620</v>
      </c>
      <c r="D219" s="13"/>
      <c r="E219" s="13"/>
      <c r="F219" s="30"/>
      <c r="H219" s="15"/>
      <c r="I219" s="15"/>
      <c r="J219" s="15"/>
      <c r="K219" s="15"/>
      <c r="L219" s="15"/>
      <c r="M219" s="15"/>
      <c r="N219" s="15"/>
      <c r="P219" s="15"/>
      <c r="Q219" s="15"/>
      <c r="R219" s="15"/>
      <c r="S219" s="15"/>
      <c r="T219" s="15"/>
      <c r="U219" s="15"/>
      <c r="V219" s="15"/>
      <c r="X219" s="14"/>
      <c r="Y219" s="14"/>
      <c r="Z219" s="14"/>
      <c r="AA219" s="14"/>
      <c r="AB219" s="14"/>
      <c r="AC219" s="14"/>
      <c r="AD219" s="14"/>
      <c r="AF219" s="15"/>
      <c r="AG219" s="15"/>
      <c r="AH219" s="15"/>
      <c r="AI219" s="15"/>
      <c r="AJ219" s="15"/>
      <c r="AK219" s="15"/>
      <c r="AL219" s="18"/>
      <c r="AM219" s="15"/>
      <c r="AO219" s="15"/>
      <c r="AP219" s="15"/>
      <c r="AQ219" s="15"/>
      <c r="AR219" s="15"/>
      <c r="AS219" s="15"/>
      <c r="AT219" s="15"/>
      <c r="AU219" s="15"/>
      <c r="AW219" s="24"/>
      <c r="AX219" s="24"/>
      <c r="AY219" s="24"/>
      <c r="AZ219" s="24"/>
      <c r="BA219" s="24"/>
      <c r="BB219" s="24"/>
      <c r="BC219" s="24"/>
    </row>
    <row r="220" spans="2:55" x14ac:dyDescent="0.25">
      <c r="B220" t="s">
        <v>621</v>
      </c>
      <c r="C220" s="12" t="s">
        <v>623</v>
      </c>
      <c r="D220" s="13"/>
      <c r="E220" s="13"/>
      <c r="F220" s="30"/>
      <c r="H220" s="15"/>
      <c r="I220" s="15"/>
      <c r="J220" s="15"/>
      <c r="K220" s="15"/>
      <c r="L220" s="15"/>
      <c r="M220" s="15"/>
      <c r="N220" s="15"/>
      <c r="P220" s="15"/>
      <c r="Q220" s="15"/>
      <c r="R220" s="15"/>
      <c r="S220" s="15"/>
      <c r="T220" s="15"/>
      <c r="U220" s="15"/>
      <c r="V220" s="15"/>
      <c r="X220" s="14"/>
      <c r="Y220" s="14"/>
      <c r="Z220" s="14"/>
      <c r="AA220" s="14"/>
      <c r="AB220" s="14"/>
      <c r="AC220" s="14"/>
      <c r="AD220" s="14"/>
      <c r="AF220" s="15"/>
      <c r="AG220" s="15"/>
      <c r="AH220" s="15"/>
      <c r="AI220" s="15"/>
      <c r="AJ220" s="15"/>
      <c r="AK220" s="15"/>
      <c r="AL220" s="18"/>
      <c r="AM220" s="15"/>
      <c r="AO220" s="15"/>
      <c r="AP220" s="15"/>
      <c r="AQ220" s="15"/>
      <c r="AR220" s="15"/>
      <c r="AS220" s="15"/>
      <c r="AT220" s="15"/>
      <c r="AU220" s="15"/>
      <c r="AW220" s="24"/>
      <c r="AX220" s="24"/>
      <c r="AY220" s="24"/>
      <c r="AZ220" s="24"/>
      <c r="BA220" s="24"/>
      <c r="BB220" s="24"/>
      <c r="BC220" s="24"/>
    </row>
    <row r="221" spans="2:55" x14ac:dyDescent="0.25">
      <c r="B221" t="s">
        <v>624</v>
      </c>
      <c r="C221" s="12" t="s">
        <v>626</v>
      </c>
      <c r="D221" s="13"/>
      <c r="E221" s="13"/>
      <c r="F221" s="30"/>
      <c r="H221" s="15"/>
      <c r="I221" s="15"/>
      <c r="J221" s="15"/>
      <c r="K221" s="15"/>
      <c r="L221" s="15"/>
      <c r="M221" s="15"/>
      <c r="N221" s="15"/>
      <c r="P221" s="15"/>
      <c r="Q221" s="15"/>
      <c r="R221" s="15"/>
      <c r="S221" s="15"/>
      <c r="T221" s="15"/>
      <c r="U221" s="15"/>
      <c r="V221" s="15"/>
      <c r="X221" s="14"/>
      <c r="Y221" s="14"/>
      <c r="Z221" s="14"/>
      <c r="AA221" s="14"/>
      <c r="AB221" s="14"/>
      <c r="AC221" s="14"/>
      <c r="AD221" s="14"/>
      <c r="AF221" s="15"/>
      <c r="AG221" s="15"/>
      <c r="AH221" s="15"/>
      <c r="AI221" s="15"/>
      <c r="AJ221" s="15"/>
      <c r="AK221" s="15"/>
      <c r="AL221" s="18"/>
      <c r="AM221" s="15"/>
      <c r="AO221" s="15"/>
      <c r="AP221" s="15"/>
      <c r="AQ221" s="15"/>
      <c r="AR221" s="15"/>
      <c r="AS221" s="15"/>
      <c r="AT221" s="15"/>
      <c r="AU221" s="15"/>
      <c r="AW221" s="24"/>
      <c r="AX221" s="24"/>
      <c r="AY221" s="24"/>
      <c r="AZ221" s="24"/>
      <c r="BA221" s="24"/>
      <c r="BB221" s="24"/>
      <c r="BC221" s="24"/>
    </row>
    <row r="222" spans="2:55" x14ac:dyDescent="0.25">
      <c r="B222" t="s">
        <v>627</v>
      </c>
      <c r="C222" s="12" t="s">
        <v>629</v>
      </c>
      <c r="D222" s="13"/>
      <c r="E222" s="13"/>
      <c r="F222" s="30"/>
      <c r="H222" s="15"/>
      <c r="I222" s="15"/>
      <c r="J222" s="15"/>
      <c r="K222" s="15"/>
      <c r="L222" s="15"/>
      <c r="M222" s="15"/>
      <c r="N222" s="15"/>
      <c r="P222" s="15"/>
      <c r="Q222" s="15"/>
      <c r="R222" s="15"/>
      <c r="S222" s="15"/>
      <c r="T222" s="15"/>
      <c r="U222" s="15"/>
      <c r="V222" s="15"/>
      <c r="X222" s="14"/>
      <c r="Y222" s="14"/>
      <c r="Z222" s="14"/>
      <c r="AA222" s="14"/>
      <c r="AB222" s="14"/>
      <c r="AC222" s="14"/>
      <c r="AD222" s="14"/>
      <c r="AF222" s="15"/>
      <c r="AG222" s="15"/>
      <c r="AH222" s="15"/>
      <c r="AI222" s="15"/>
      <c r="AJ222" s="15"/>
      <c r="AK222" s="15"/>
      <c r="AL222" s="18"/>
      <c r="AM222" s="15"/>
      <c r="AO222" s="15"/>
      <c r="AP222" s="15"/>
      <c r="AQ222" s="15"/>
      <c r="AR222" s="15"/>
      <c r="AS222" s="15"/>
      <c r="AT222" s="15"/>
      <c r="AU222" s="15"/>
      <c r="AW222" s="24"/>
      <c r="AX222" s="24"/>
      <c r="AY222" s="24"/>
      <c r="AZ222" s="24"/>
      <c r="BA222" s="24"/>
      <c r="BB222" s="24"/>
      <c r="BC222" s="24"/>
    </row>
    <row r="223" spans="2:55" x14ac:dyDescent="0.25">
      <c r="B223" t="s">
        <v>630</v>
      </c>
      <c r="C223" s="12" t="s">
        <v>632</v>
      </c>
      <c r="D223" s="13"/>
      <c r="E223" s="13"/>
      <c r="F223" s="30"/>
      <c r="H223" s="15"/>
      <c r="I223" s="15"/>
      <c r="J223" s="15"/>
      <c r="K223" s="15"/>
      <c r="L223" s="15"/>
      <c r="M223" s="15"/>
      <c r="N223" s="15"/>
      <c r="P223" s="15"/>
      <c r="Q223" s="15"/>
      <c r="R223" s="15"/>
      <c r="S223" s="15"/>
      <c r="T223" s="15"/>
      <c r="U223" s="15"/>
      <c r="V223" s="15"/>
      <c r="X223" s="14"/>
      <c r="Y223" s="14"/>
      <c r="Z223" s="14"/>
      <c r="AA223" s="14"/>
      <c r="AB223" s="14"/>
      <c r="AC223" s="14"/>
      <c r="AD223" s="14"/>
      <c r="AF223" s="15"/>
      <c r="AG223" s="15"/>
      <c r="AH223" s="15"/>
      <c r="AI223" s="15"/>
      <c r="AJ223" s="15"/>
      <c r="AK223" s="15"/>
      <c r="AL223" s="18"/>
      <c r="AM223" s="15"/>
      <c r="AO223" s="15"/>
      <c r="AP223" s="15"/>
      <c r="AQ223" s="15"/>
      <c r="AR223" s="15"/>
      <c r="AS223" s="15"/>
      <c r="AT223" s="15"/>
      <c r="AU223" s="15"/>
      <c r="AW223" s="24"/>
      <c r="AX223" s="24"/>
      <c r="AY223" s="24"/>
      <c r="AZ223" s="24"/>
      <c r="BA223" s="24"/>
      <c r="BB223" s="24"/>
      <c r="BC223" s="24"/>
    </row>
    <row r="224" spans="2:55" x14ac:dyDescent="0.25">
      <c r="B224" t="s">
        <v>633</v>
      </c>
      <c r="C224" s="12" t="s">
        <v>634</v>
      </c>
      <c r="D224" s="13"/>
      <c r="E224" s="13"/>
      <c r="F224" s="30"/>
      <c r="H224" s="15"/>
      <c r="I224" s="15"/>
      <c r="J224" s="15"/>
      <c r="K224" s="15"/>
      <c r="L224" s="15"/>
      <c r="M224" s="15"/>
      <c r="N224" s="15"/>
      <c r="P224" s="15"/>
      <c r="Q224" s="15"/>
      <c r="R224" s="15"/>
      <c r="S224" s="15"/>
      <c r="T224" s="15"/>
      <c r="U224" s="15"/>
      <c r="V224" s="15"/>
      <c r="X224" s="14"/>
      <c r="Y224" s="14"/>
      <c r="Z224" s="14"/>
      <c r="AA224" s="14"/>
      <c r="AB224" s="14"/>
      <c r="AC224" s="14"/>
      <c r="AD224" s="14"/>
      <c r="AF224" s="15"/>
      <c r="AG224" s="15"/>
      <c r="AH224" s="15"/>
      <c r="AI224" s="15"/>
      <c r="AJ224" s="15"/>
      <c r="AK224" s="15"/>
      <c r="AL224" s="18"/>
      <c r="AM224" s="15"/>
      <c r="AO224" s="15"/>
      <c r="AP224" s="15"/>
      <c r="AQ224" s="15"/>
      <c r="AR224" s="15"/>
      <c r="AS224" s="15"/>
      <c r="AT224" s="15"/>
      <c r="AU224" s="15"/>
      <c r="AW224" s="24"/>
      <c r="AX224" s="24"/>
      <c r="AY224" s="24"/>
      <c r="AZ224" s="24"/>
      <c r="BA224" s="24"/>
      <c r="BB224" s="24"/>
      <c r="BC224" s="24"/>
    </row>
    <row r="225" spans="2:55" x14ac:dyDescent="0.25">
      <c r="B225" t="s">
        <v>635</v>
      </c>
      <c r="C225" s="12" t="s">
        <v>637</v>
      </c>
      <c r="D225" s="13"/>
      <c r="E225" s="13"/>
      <c r="F225" s="30"/>
      <c r="H225" s="15"/>
      <c r="I225" s="15"/>
      <c r="J225" s="15"/>
      <c r="K225" s="15"/>
      <c r="L225" s="15"/>
      <c r="M225" s="15"/>
      <c r="N225" s="15"/>
      <c r="P225" s="15"/>
      <c r="Q225" s="15"/>
      <c r="R225" s="15"/>
      <c r="S225" s="15"/>
      <c r="T225" s="15"/>
      <c r="U225" s="15"/>
      <c r="V225" s="15"/>
      <c r="X225" s="14"/>
      <c r="Y225" s="14"/>
      <c r="Z225" s="14"/>
      <c r="AA225" s="14"/>
      <c r="AB225" s="14"/>
      <c r="AC225" s="14"/>
      <c r="AD225" s="14"/>
      <c r="AF225" s="15"/>
      <c r="AG225" s="15"/>
      <c r="AH225" s="15"/>
      <c r="AI225" s="15"/>
      <c r="AJ225" s="15"/>
      <c r="AK225" s="15"/>
      <c r="AL225" s="18"/>
      <c r="AM225" s="15"/>
      <c r="AO225" s="15"/>
      <c r="AP225" s="15"/>
      <c r="AQ225" s="15"/>
      <c r="AR225" s="15"/>
      <c r="AS225" s="15"/>
      <c r="AT225" s="15"/>
      <c r="AU225" s="15"/>
      <c r="AW225" s="24"/>
      <c r="AX225" s="24"/>
      <c r="AY225" s="24"/>
      <c r="AZ225" s="24"/>
      <c r="BA225" s="24"/>
      <c r="BB225" s="24"/>
      <c r="BC225" s="24"/>
    </row>
    <row r="226" spans="2:55" x14ac:dyDescent="0.25">
      <c r="B226" t="s">
        <v>638</v>
      </c>
      <c r="C226" s="12" t="s">
        <v>640</v>
      </c>
      <c r="D226" s="13"/>
      <c r="E226" s="13"/>
      <c r="F226" s="30"/>
      <c r="H226" s="15"/>
      <c r="I226" s="15"/>
      <c r="J226" s="15"/>
      <c r="K226" s="15"/>
      <c r="L226" s="15"/>
      <c r="M226" s="15"/>
      <c r="N226" s="15"/>
      <c r="P226" s="15"/>
      <c r="Q226" s="15"/>
      <c r="R226" s="15"/>
      <c r="S226" s="15"/>
      <c r="T226" s="15"/>
      <c r="U226" s="15"/>
      <c r="V226" s="15"/>
      <c r="X226" s="14"/>
      <c r="Y226" s="14"/>
      <c r="Z226" s="14"/>
      <c r="AA226" s="14"/>
      <c r="AB226" s="14"/>
      <c r="AC226" s="14"/>
      <c r="AD226" s="14"/>
      <c r="AF226" s="15"/>
      <c r="AG226" s="15"/>
      <c r="AH226" s="15"/>
      <c r="AI226" s="15"/>
      <c r="AJ226" s="15"/>
      <c r="AK226" s="15"/>
      <c r="AL226" s="18"/>
      <c r="AM226" s="15"/>
      <c r="AO226" s="15"/>
      <c r="AP226" s="15"/>
      <c r="AQ226" s="15"/>
      <c r="AR226" s="15"/>
      <c r="AS226" s="15"/>
      <c r="AT226" s="15"/>
      <c r="AU226" s="15"/>
      <c r="AW226" s="24"/>
      <c r="AX226" s="24"/>
      <c r="AY226" s="24"/>
      <c r="AZ226" s="24"/>
      <c r="BA226" s="24"/>
      <c r="BB226" s="24"/>
      <c r="BC226" s="24"/>
    </row>
  </sheetData>
  <mergeCells count="8">
    <mergeCell ref="B7:F7"/>
    <mergeCell ref="AW5:BC5"/>
    <mergeCell ref="AO5:AU5"/>
    <mergeCell ref="AF5:AM5"/>
    <mergeCell ref="X5:AD5"/>
    <mergeCell ref="P5:V5"/>
    <mergeCell ref="H5:N5"/>
    <mergeCell ref="E4:F5"/>
  </mergeCells>
  <conditionalFormatting sqref="B10:F202 H10:N226 P10:V226 AF10:AM226 X10:AD226 AW10:BC226 AO10:AU226 C10:F226">
    <cfRule type="expression" dxfId="0" priority="6">
      <formula>EVEN(ROW())=ROW()</formula>
    </cfRule>
  </conditionalFormatting>
  <dataValidations disablePrompts="1" count="2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S10:AS201" xr:uid="{00000000-0002-0000-0000-000000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O10:AR201 X10:AB201 H10:L201 P10:T201 AF10:AJ201 D10:F201" xr:uid="{00000000-0002-0000-0000-000001000000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5F00-E19A-4AB1-BE0A-797A9ADC3587}">
  <dimension ref="A1:D219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19.5703125" bestFit="1" customWidth="1"/>
    <col min="2" max="2" width="45.28515625" bestFit="1" customWidth="1"/>
    <col min="3" max="3" width="13" bestFit="1" customWidth="1"/>
    <col min="4" max="4" width="9.140625" bestFit="1" customWidth="1"/>
  </cols>
  <sheetData>
    <row r="1" spans="1:4" ht="70.150000000000006" customHeight="1" thickBot="1" x14ac:dyDescent="0.3"/>
    <row r="2" spans="1:4" ht="15.75" thickBot="1" x14ac:dyDescent="0.3">
      <c r="A2" s="25" t="str">
        <f>+_xll.ECOSECURITIES("stock","active",,"chl","xsgo","true","Acciones Chilenas")</f>
        <v>Acciones Chilenas</v>
      </c>
      <c r="B2" s="26" t="str">
        <f>+_xll.ECONOMATICA(A3:A500,"name",,,,,,,,"true")</f>
        <v>Nombre</v>
      </c>
      <c r="C2" s="26" t="str">
        <f>+_xll.ECONOMATICA($A$3:$A$500,"Ticker",,,,,,,,"true")</f>
        <v>Codigo</v>
      </c>
      <c r="D2" s="27" t="str">
        <f>+_xll.ECONOMATICA($A$3:$A$500,"Class",,,,,,,,"true")</f>
        <v>Clase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 t="s">
        <v>6</v>
      </c>
      <c r="C4" t="s">
        <v>7</v>
      </c>
      <c r="D4" t="s">
        <v>4</v>
      </c>
    </row>
    <row r="5" spans="1:4" x14ac:dyDescent="0.25">
      <c r="A5" t="s">
        <v>8</v>
      </c>
      <c r="B5" t="s">
        <v>9</v>
      </c>
      <c r="C5" t="s">
        <v>10</v>
      </c>
      <c r="D5" t="s">
        <v>4</v>
      </c>
    </row>
    <row r="6" spans="1:4" x14ac:dyDescent="0.25">
      <c r="A6" t="s">
        <v>11</v>
      </c>
      <c r="B6" t="s">
        <v>12</v>
      </c>
      <c r="C6" t="s">
        <v>13</v>
      </c>
      <c r="D6" t="s">
        <v>4</v>
      </c>
    </row>
    <row r="7" spans="1:4" x14ac:dyDescent="0.25">
      <c r="A7" t="s">
        <v>14</v>
      </c>
      <c r="B7" t="s">
        <v>15</v>
      </c>
      <c r="C7" t="s">
        <v>16</v>
      </c>
      <c r="D7" t="s">
        <v>4</v>
      </c>
    </row>
    <row r="8" spans="1:4" x14ac:dyDescent="0.25">
      <c r="A8" t="s">
        <v>17</v>
      </c>
      <c r="B8" t="s">
        <v>18</v>
      </c>
      <c r="C8" t="s">
        <v>19</v>
      </c>
      <c r="D8" t="s">
        <v>4</v>
      </c>
    </row>
    <row r="9" spans="1:4" x14ac:dyDescent="0.25">
      <c r="A9" t="s">
        <v>20</v>
      </c>
      <c r="B9" t="s">
        <v>21</v>
      </c>
      <c r="C9" t="s">
        <v>22</v>
      </c>
      <c r="D9" t="s">
        <v>4</v>
      </c>
    </row>
    <row r="10" spans="1:4" x14ac:dyDescent="0.25">
      <c r="A10" t="s">
        <v>23</v>
      </c>
      <c r="B10" t="s">
        <v>24</v>
      </c>
      <c r="C10" t="s">
        <v>25</v>
      </c>
      <c r="D10" t="s">
        <v>4</v>
      </c>
    </row>
    <row r="11" spans="1:4" x14ac:dyDescent="0.25">
      <c r="A11" t="s">
        <v>26</v>
      </c>
      <c r="B11" t="s">
        <v>27</v>
      </c>
      <c r="C11" t="s">
        <v>28</v>
      </c>
      <c r="D11" t="s">
        <v>29</v>
      </c>
    </row>
    <row r="12" spans="1:4" x14ac:dyDescent="0.25">
      <c r="A12" t="s">
        <v>30</v>
      </c>
      <c r="B12" t="s">
        <v>27</v>
      </c>
      <c r="C12" t="s">
        <v>31</v>
      </c>
      <c r="D12" t="s">
        <v>32</v>
      </c>
    </row>
    <row r="13" spans="1:4" x14ac:dyDescent="0.25">
      <c r="A13" t="s">
        <v>33</v>
      </c>
      <c r="B13" t="s">
        <v>34</v>
      </c>
      <c r="C13" t="s">
        <v>35</v>
      </c>
      <c r="D13" t="s">
        <v>4</v>
      </c>
    </row>
    <row r="14" spans="1:4" x14ac:dyDescent="0.25">
      <c r="A14" t="s">
        <v>36</v>
      </c>
      <c r="B14" t="s">
        <v>37</v>
      </c>
      <c r="C14" t="s">
        <v>38</v>
      </c>
      <c r="D14" t="s">
        <v>4</v>
      </c>
    </row>
    <row r="15" spans="1:4" x14ac:dyDescent="0.25">
      <c r="A15" t="s">
        <v>39</v>
      </c>
      <c r="B15" t="s">
        <v>40</v>
      </c>
      <c r="C15" t="s">
        <v>41</v>
      </c>
      <c r="D15" t="s">
        <v>4</v>
      </c>
    </row>
    <row r="16" spans="1:4" x14ac:dyDescent="0.25">
      <c r="A16" t="s">
        <v>42</v>
      </c>
      <c r="B16" t="s">
        <v>43</v>
      </c>
      <c r="C16" t="s">
        <v>44</v>
      </c>
      <c r="D16" t="s">
        <v>4</v>
      </c>
    </row>
    <row r="17" spans="1:4" x14ac:dyDescent="0.25">
      <c r="A17" t="s">
        <v>45</v>
      </c>
      <c r="B17" t="s">
        <v>46</v>
      </c>
      <c r="C17" t="s">
        <v>47</v>
      </c>
      <c r="D17" t="s">
        <v>4</v>
      </c>
    </row>
    <row r="18" spans="1:4" x14ac:dyDescent="0.25">
      <c r="A18" t="s">
        <v>48</v>
      </c>
      <c r="B18" t="s">
        <v>49</v>
      </c>
      <c r="C18" t="s">
        <v>50</v>
      </c>
      <c r="D18" t="s">
        <v>4</v>
      </c>
    </row>
    <row r="19" spans="1:4" x14ac:dyDescent="0.25">
      <c r="A19" t="s">
        <v>51</v>
      </c>
      <c r="B19" t="s">
        <v>52</v>
      </c>
      <c r="C19" t="s">
        <v>53</v>
      </c>
      <c r="D19" t="s">
        <v>4</v>
      </c>
    </row>
    <row r="20" spans="1:4" x14ac:dyDescent="0.25">
      <c r="A20" t="s">
        <v>54</v>
      </c>
      <c r="B20" t="s">
        <v>55</v>
      </c>
      <c r="C20" t="s">
        <v>56</v>
      </c>
      <c r="D20" t="s">
        <v>4</v>
      </c>
    </row>
    <row r="21" spans="1:4" x14ac:dyDescent="0.25">
      <c r="A21" t="s">
        <v>57</v>
      </c>
      <c r="B21" t="s">
        <v>58</v>
      </c>
      <c r="C21" t="s">
        <v>59</v>
      </c>
      <c r="D21" t="s">
        <v>4</v>
      </c>
    </row>
    <row r="22" spans="1:4" x14ac:dyDescent="0.25">
      <c r="A22" t="s">
        <v>60</v>
      </c>
      <c r="B22" t="s">
        <v>61</v>
      </c>
      <c r="C22" t="s">
        <v>62</v>
      </c>
      <c r="D22" t="s">
        <v>4</v>
      </c>
    </row>
    <row r="23" spans="1:4" x14ac:dyDescent="0.25">
      <c r="A23" t="s">
        <v>63</v>
      </c>
      <c r="B23" t="s">
        <v>64</v>
      </c>
      <c r="C23" t="s">
        <v>65</v>
      </c>
      <c r="D23" t="s">
        <v>4</v>
      </c>
    </row>
    <row r="24" spans="1:4" x14ac:dyDescent="0.25">
      <c r="A24" t="s">
        <v>66</v>
      </c>
      <c r="B24" t="s">
        <v>67</v>
      </c>
      <c r="C24" t="s">
        <v>68</v>
      </c>
      <c r="D24" t="s">
        <v>4</v>
      </c>
    </row>
    <row r="25" spans="1:4" x14ac:dyDescent="0.25">
      <c r="A25" t="s">
        <v>69</v>
      </c>
      <c r="B25" t="s">
        <v>70</v>
      </c>
      <c r="C25" t="s">
        <v>71</v>
      </c>
      <c r="D25" t="s">
        <v>4</v>
      </c>
    </row>
    <row r="26" spans="1:4" x14ac:dyDescent="0.25">
      <c r="A26" t="s">
        <v>72</v>
      </c>
      <c r="B26" t="s">
        <v>73</v>
      </c>
      <c r="C26" t="s">
        <v>74</v>
      </c>
      <c r="D26" t="s">
        <v>4</v>
      </c>
    </row>
    <row r="27" spans="1:4" x14ac:dyDescent="0.25">
      <c r="A27" t="s">
        <v>75</v>
      </c>
      <c r="B27" t="s">
        <v>76</v>
      </c>
      <c r="C27" t="s">
        <v>77</v>
      </c>
      <c r="D27" t="s">
        <v>4</v>
      </c>
    </row>
    <row r="28" spans="1:4" x14ac:dyDescent="0.25">
      <c r="A28" t="s">
        <v>78</v>
      </c>
      <c r="B28" t="s">
        <v>79</v>
      </c>
      <c r="C28" t="s">
        <v>80</v>
      </c>
      <c r="D28" t="s">
        <v>4</v>
      </c>
    </row>
    <row r="29" spans="1:4" x14ac:dyDescent="0.25">
      <c r="A29" t="s">
        <v>81</v>
      </c>
      <c r="B29" t="s">
        <v>82</v>
      </c>
      <c r="C29" t="s">
        <v>83</v>
      </c>
      <c r="D29" t="s">
        <v>4</v>
      </c>
    </row>
    <row r="30" spans="1:4" x14ac:dyDescent="0.25">
      <c r="A30" t="s">
        <v>84</v>
      </c>
      <c r="B30" t="s">
        <v>85</v>
      </c>
      <c r="C30" t="s">
        <v>86</v>
      </c>
      <c r="D30" t="s">
        <v>4</v>
      </c>
    </row>
    <row r="31" spans="1:4" x14ac:dyDescent="0.25">
      <c r="A31" t="s">
        <v>87</v>
      </c>
      <c r="B31" t="s">
        <v>88</v>
      </c>
      <c r="C31" t="s">
        <v>89</v>
      </c>
      <c r="D31" t="s">
        <v>4</v>
      </c>
    </row>
    <row r="32" spans="1:4" x14ac:dyDescent="0.25">
      <c r="A32" t="s">
        <v>90</v>
      </c>
      <c r="B32" t="s">
        <v>91</v>
      </c>
      <c r="C32" t="s">
        <v>92</v>
      </c>
      <c r="D32" t="s">
        <v>4</v>
      </c>
    </row>
    <row r="33" spans="1:4" x14ac:dyDescent="0.25">
      <c r="A33" t="s">
        <v>93</v>
      </c>
      <c r="B33" t="s">
        <v>94</v>
      </c>
      <c r="C33" t="s">
        <v>95</v>
      </c>
      <c r="D33" t="s">
        <v>4</v>
      </c>
    </row>
    <row r="34" spans="1:4" x14ac:dyDescent="0.25">
      <c r="A34" t="s">
        <v>96</v>
      </c>
      <c r="B34" t="s">
        <v>97</v>
      </c>
      <c r="C34" t="s">
        <v>98</v>
      </c>
      <c r="D34" t="s">
        <v>4</v>
      </c>
    </row>
    <row r="35" spans="1:4" x14ac:dyDescent="0.25">
      <c r="A35" t="s">
        <v>99</v>
      </c>
      <c r="B35" t="s">
        <v>100</v>
      </c>
      <c r="C35" t="s">
        <v>101</v>
      </c>
      <c r="D35" t="s">
        <v>4</v>
      </c>
    </row>
    <row r="36" spans="1:4" x14ac:dyDescent="0.25">
      <c r="A36" t="s">
        <v>102</v>
      </c>
      <c r="B36" t="s">
        <v>103</v>
      </c>
      <c r="C36" t="s">
        <v>104</v>
      </c>
      <c r="D36" t="s">
        <v>4</v>
      </c>
    </row>
    <row r="37" spans="1:4" x14ac:dyDescent="0.25">
      <c r="A37" t="s">
        <v>105</v>
      </c>
      <c r="B37" t="s">
        <v>106</v>
      </c>
      <c r="C37" t="s">
        <v>107</v>
      </c>
      <c r="D37" t="s">
        <v>4</v>
      </c>
    </row>
    <row r="38" spans="1:4" x14ac:dyDescent="0.25">
      <c r="A38" t="s">
        <v>108</v>
      </c>
      <c r="B38" t="s">
        <v>109</v>
      </c>
      <c r="C38" t="s">
        <v>110</v>
      </c>
      <c r="D38" t="s">
        <v>4</v>
      </c>
    </row>
    <row r="39" spans="1:4" x14ac:dyDescent="0.25">
      <c r="A39" t="s">
        <v>111</v>
      </c>
      <c r="B39" t="s">
        <v>112</v>
      </c>
      <c r="C39" t="s">
        <v>113</v>
      </c>
      <c r="D39" t="s">
        <v>4</v>
      </c>
    </row>
    <row r="40" spans="1:4" x14ac:dyDescent="0.25">
      <c r="A40" t="s">
        <v>114</v>
      </c>
      <c r="B40" t="s">
        <v>115</v>
      </c>
      <c r="C40" t="s">
        <v>116</v>
      </c>
      <c r="D40" t="s">
        <v>4</v>
      </c>
    </row>
    <row r="41" spans="1:4" x14ac:dyDescent="0.25">
      <c r="A41" t="s">
        <v>117</v>
      </c>
      <c r="B41" t="s">
        <v>118</v>
      </c>
      <c r="C41" t="s">
        <v>119</v>
      </c>
      <c r="D41" t="s">
        <v>4</v>
      </c>
    </row>
    <row r="42" spans="1:4" x14ac:dyDescent="0.25">
      <c r="A42" t="s">
        <v>120</v>
      </c>
      <c r="B42" t="s">
        <v>121</v>
      </c>
      <c r="C42" t="s">
        <v>122</v>
      </c>
      <c r="D42" t="s">
        <v>4</v>
      </c>
    </row>
    <row r="43" spans="1:4" x14ac:dyDescent="0.25">
      <c r="A43" t="s">
        <v>123</v>
      </c>
      <c r="B43" t="s">
        <v>124</v>
      </c>
      <c r="C43" t="s">
        <v>125</v>
      </c>
      <c r="D43" t="s">
        <v>4</v>
      </c>
    </row>
    <row r="44" spans="1:4" x14ac:dyDescent="0.25">
      <c r="A44" t="s">
        <v>126</v>
      </c>
      <c r="B44" t="s">
        <v>127</v>
      </c>
      <c r="C44" t="s">
        <v>128</v>
      </c>
      <c r="D44" t="s">
        <v>4</v>
      </c>
    </row>
    <row r="45" spans="1:4" x14ac:dyDescent="0.25">
      <c r="A45" t="s">
        <v>129</v>
      </c>
      <c r="B45" t="s">
        <v>130</v>
      </c>
      <c r="C45" t="s">
        <v>131</v>
      </c>
      <c r="D45" t="s">
        <v>4</v>
      </c>
    </row>
    <row r="46" spans="1:4" x14ac:dyDescent="0.25">
      <c r="A46" t="s">
        <v>132</v>
      </c>
      <c r="B46" t="s">
        <v>133</v>
      </c>
      <c r="C46" t="s">
        <v>134</v>
      </c>
      <c r="D46" t="s">
        <v>4</v>
      </c>
    </row>
    <row r="47" spans="1:4" x14ac:dyDescent="0.25">
      <c r="A47" t="s">
        <v>135</v>
      </c>
      <c r="B47" t="s">
        <v>136</v>
      </c>
      <c r="C47" t="s">
        <v>137</v>
      </c>
      <c r="D47" t="s">
        <v>29</v>
      </c>
    </row>
    <row r="48" spans="1:4" x14ac:dyDescent="0.25">
      <c r="A48" t="s">
        <v>138</v>
      </c>
      <c r="B48" t="s">
        <v>136</v>
      </c>
      <c r="C48" t="s">
        <v>139</v>
      </c>
      <c r="D48" t="s">
        <v>32</v>
      </c>
    </row>
    <row r="49" spans="1:4" x14ac:dyDescent="0.25">
      <c r="A49" t="s">
        <v>140</v>
      </c>
      <c r="B49" t="s">
        <v>141</v>
      </c>
      <c r="C49" t="s">
        <v>142</v>
      </c>
      <c r="D49" t="s">
        <v>4</v>
      </c>
    </row>
    <row r="50" spans="1:4" x14ac:dyDescent="0.25">
      <c r="A50" t="s">
        <v>143</v>
      </c>
      <c r="B50" t="s">
        <v>144</v>
      </c>
      <c r="C50" t="s">
        <v>145</v>
      </c>
      <c r="D50" t="s">
        <v>4</v>
      </c>
    </row>
    <row r="51" spans="1:4" x14ac:dyDescent="0.25">
      <c r="A51" t="s">
        <v>146</v>
      </c>
      <c r="B51" t="s">
        <v>147</v>
      </c>
      <c r="C51" t="s">
        <v>148</v>
      </c>
      <c r="D51" t="s">
        <v>4</v>
      </c>
    </row>
    <row r="52" spans="1:4" x14ac:dyDescent="0.25">
      <c r="A52" t="s">
        <v>149</v>
      </c>
      <c r="B52" t="s">
        <v>150</v>
      </c>
      <c r="C52" t="s">
        <v>151</v>
      </c>
      <c r="D52" t="s">
        <v>4</v>
      </c>
    </row>
    <row r="53" spans="1:4" x14ac:dyDescent="0.25">
      <c r="A53" t="s">
        <v>152</v>
      </c>
      <c r="B53" t="s">
        <v>153</v>
      </c>
      <c r="C53" t="s">
        <v>154</v>
      </c>
      <c r="D53" t="s">
        <v>4</v>
      </c>
    </row>
    <row r="54" spans="1:4" x14ac:dyDescent="0.25">
      <c r="A54" t="s">
        <v>155</v>
      </c>
      <c r="B54" t="s">
        <v>156</v>
      </c>
      <c r="C54" t="s">
        <v>157</v>
      </c>
      <c r="D54" t="s">
        <v>4</v>
      </c>
    </row>
    <row r="55" spans="1:4" x14ac:dyDescent="0.25">
      <c r="A55" t="s">
        <v>158</v>
      </c>
      <c r="B55" t="s">
        <v>159</v>
      </c>
      <c r="C55" t="s">
        <v>160</v>
      </c>
      <c r="D55" t="s">
        <v>4</v>
      </c>
    </row>
    <row r="56" spans="1:4" x14ac:dyDescent="0.25">
      <c r="A56" t="s">
        <v>161</v>
      </c>
      <c r="B56" t="s">
        <v>162</v>
      </c>
      <c r="C56" t="s">
        <v>163</v>
      </c>
      <c r="D56" t="s">
        <v>4</v>
      </c>
    </row>
    <row r="57" spans="1:4" x14ac:dyDescent="0.25">
      <c r="A57" t="s">
        <v>164</v>
      </c>
      <c r="B57" t="s">
        <v>165</v>
      </c>
      <c r="C57" t="s">
        <v>166</v>
      </c>
      <c r="D57" t="s">
        <v>4</v>
      </c>
    </row>
    <row r="58" spans="1:4" x14ac:dyDescent="0.25">
      <c r="A58" t="s">
        <v>167</v>
      </c>
      <c r="B58" t="s">
        <v>168</v>
      </c>
      <c r="C58" t="s">
        <v>169</v>
      </c>
      <c r="D58" t="s">
        <v>4</v>
      </c>
    </row>
    <row r="59" spans="1:4" x14ac:dyDescent="0.25">
      <c r="A59" t="s">
        <v>170</v>
      </c>
      <c r="B59" t="s">
        <v>171</v>
      </c>
      <c r="C59" t="s">
        <v>172</v>
      </c>
      <c r="D59" t="s">
        <v>4</v>
      </c>
    </row>
    <row r="60" spans="1:4" x14ac:dyDescent="0.25">
      <c r="A60" t="s">
        <v>173</v>
      </c>
      <c r="B60" t="s">
        <v>174</v>
      </c>
      <c r="C60" t="s">
        <v>175</v>
      </c>
      <c r="D60" t="s">
        <v>4</v>
      </c>
    </row>
    <row r="61" spans="1:4" x14ac:dyDescent="0.25">
      <c r="A61" t="s">
        <v>176</v>
      </c>
      <c r="B61" t="s">
        <v>177</v>
      </c>
      <c r="C61" t="s">
        <v>178</v>
      </c>
      <c r="D61" t="s">
        <v>4</v>
      </c>
    </row>
    <row r="62" spans="1:4" x14ac:dyDescent="0.25">
      <c r="A62" t="s">
        <v>179</v>
      </c>
      <c r="B62" t="s">
        <v>180</v>
      </c>
      <c r="C62" t="s">
        <v>181</v>
      </c>
      <c r="D62" t="s">
        <v>4</v>
      </c>
    </row>
    <row r="63" spans="1:4" x14ac:dyDescent="0.25">
      <c r="A63" t="s">
        <v>182</v>
      </c>
      <c r="B63" t="s">
        <v>183</v>
      </c>
      <c r="C63" t="s">
        <v>184</v>
      </c>
      <c r="D63" t="s">
        <v>4</v>
      </c>
    </row>
    <row r="64" spans="1:4" x14ac:dyDescent="0.25">
      <c r="A64" t="s">
        <v>185</v>
      </c>
      <c r="B64" t="s">
        <v>186</v>
      </c>
      <c r="C64" t="s">
        <v>187</v>
      </c>
      <c r="D64" t="s">
        <v>4</v>
      </c>
    </row>
    <row r="65" spans="1:4" x14ac:dyDescent="0.25">
      <c r="A65" t="s">
        <v>188</v>
      </c>
      <c r="B65" t="s">
        <v>189</v>
      </c>
      <c r="C65" t="s">
        <v>190</v>
      </c>
      <c r="D65" t="s">
        <v>4</v>
      </c>
    </row>
    <row r="66" spans="1:4" x14ac:dyDescent="0.25">
      <c r="A66" t="s">
        <v>191</v>
      </c>
      <c r="B66" t="s">
        <v>192</v>
      </c>
      <c r="C66" t="s">
        <v>193</v>
      </c>
      <c r="D66" t="s">
        <v>4</v>
      </c>
    </row>
    <row r="67" spans="1:4" x14ac:dyDescent="0.25">
      <c r="A67" t="s">
        <v>194</v>
      </c>
      <c r="B67" t="s">
        <v>195</v>
      </c>
      <c r="C67" t="s">
        <v>196</v>
      </c>
      <c r="D67" t="s">
        <v>4</v>
      </c>
    </row>
    <row r="68" spans="1:4" x14ac:dyDescent="0.25">
      <c r="A68" t="s">
        <v>197</v>
      </c>
      <c r="B68" t="s">
        <v>198</v>
      </c>
      <c r="C68" t="s">
        <v>199</v>
      </c>
      <c r="D68" t="s">
        <v>4</v>
      </c>
    </row>
    <row r="69" spans="1:4" x14ac:dyDescent="0.25">
      <c r="A69" t="s">
        <v>200</v>
      </c>
      <c r="B69" t="s">
        <v>201</v>
      </c>
      <c r="C69" t="s">
        <v>202</v>
      </c>
      <c r="D69" t="s">
        <v>4</v>
      </c>
    </row>
    <row r="70" spans="1:4" x14ac:dyDescent="0.25">
      <c r="A70" t="s">
        <v>203</v>
      </c>
      <c r="B70" t="s">
        <v>204</v>
      </c>
      <c r="C70" t="s">
        <v>205</v>
      </c>
      <c r="D70" t="s">
        <v>4</v>
      </c>
    </row>
    <row r="71" spans="1:4" x14ac:dyDescent="0.25">
      <c r="A71" t="s">
        <v>206</v>
      </c>
      <c r="B71" t="s">
        <v>207</v>
      </c>
      <c r="C71" t="s">
        <v>208</v>
      </c>
      <c r="D71" t="s">
        <v>4</v>
      </c>
    </row>
    <row r="72" spans="1:4" x14ac:dyDescent="0.25">
      <c r="A72" t="s">
        <v>209</v>
      </c>
      <c r="B72" t="s">
        <v>210</v>
      </c>
      <c r="C72" t="s">
        <v>211</v>
      </c>
      <c r="D72" t="s">
        <v>29</v>
      </c>
    </row>
    <row r="73" spans="1:4" x14ac:dyDescent="0.25">
      <c r="A73" t="s">
        <v>212</v>
      </c>
      <c r="B73" t="s">
        <v>210</v>
      </c>
      <c r="C73" t="s">
        <v>213</v>
      </c>
      <c r="D73" t="s">
        <v>32</v>
      </c>
    </row>
    <row r="74" spans="1:4" x14ac:dyDescent="0.25">
      <c r="A74" t="s">
        <v>214</v>
      </c>
      <c r="B74" t="s">
        <v>215</v>
      </c>
      <c r="C74" t="s">
        <v>216</v>
      </c>
      <c r="D74" t="s">
        <v>29</v>
      </c>
    </row>
    <row r="75" spans="1:4" x14ac:dyDescent="0.25">
      <c r="A75" t="s">
        <v>217</v>
      </c>
      <c r="B75" t="s">
        <v>215</v>
      </c>
      <c r="C75" t="s">
        <v>218</v>
      </c>
      <c r="D75" t="s">
        <v>32</v>
      </c>
    </row>
    <row r="76" spans="1:4" x14ac:dyDescent="0.25">
      <c r="A76" t="s">
        <v>219</v>
      </c>
      <c r="B76" t="s">
        <v>220</v>
      </c>
      <c r="C76" t="s">
        <v>221</v>
      </c>
      <c r="D76" t="s">
        <v>4</v>
      </c>
    </row>
    <row r="77" spans="1:4" x14ac:dyDescent="0.25">
      <c r="A77" t="s">
        <v>222</v>
      </c>
      <c r="B77" t="s">
        <v>223</v>
      </c>
      <c r="C77" t="s">
        <v>224</v>
      </c>
      <c r="D77" t="s">
        <v>4</v>
      </c>
    </row>
    <row r="78" spans="1:4" x14ac:dyDescent="0.25">
      <c r="A78" t="s">
        <v>225</v>
      </c>
      <c r="B78" t="s">
        <v>226</v>
      </c>
      <c r="C78" t="s">
        <v>227</v>
      </c>
      <c r="D78" t="s">
        <v>4</v>
      </c>
    </row>
    <row r="79" spans="1:4" x14ac:dyDescent="0.25">
      <c r="A79" t="s">
        <v>228</v>
      </c>
      <c r="B79" t="s">
        <v>229</v>
      </c>
      <c r="C79" t="s">
        <v>230</v>
      </c>
      <c r="D79" t="s">
        <v>4</v>
      </c>
    </row>
    <row r="80" spans="1:4" x14ac:dyDescent="0.25">
      <c r="A80" t="s">
        <v>231</v>
      </c>
      <c r="B80" t="s">
        <v>232</v>
      </c>
      <c r="C80" t="s">
        <v>233</v>
      </c>
      <c r="D80" t="s">
        <v>4</v>
      </c>
    </row>
    <row r="81" spans="1:4" x14ac:dyDescent="0.25">
      <c r="A81" t="s">
        <v>234</v>
      </c>
      <c r="B81" t="s">
        <v>235</v>
      </c>
      <c r="C81" t="s">
        <v>236</v>
      </c>
      <c r="D81" t="s">
        <v>4</v>
      </c>
    </row>
    <row r="82" spans="1:4" x14ac:dyDescent="0.25">
      <c r="A82" t="s">
        <v>237</v>
      </c>
      <c r="B82" t="s">
        <v>238</v>
      </c>
      <c r="C82" t="s">
        <v>239</v>
      </c>
      <c r="D82" t="s">
        <v>4</v>
      </c>
    </row>
    <row r="83" spans="1:4" x14ac:dyDescent="0.25">
      <c r="A83" t="s">
        <v>240</v>
      </c>
      <c r="B83" t="s">
        <v>241</v>
      </c>
      <c r="C83" t="s">
        <v>242</v>
      </c>
      <c r="D83" t="s">
        <v>4</v>
      </c>
    </row>
    <row r="84" spans="1:4" x14ac:dyDescent="0.25">
      <c r="A84" t="s">
        <v>243</v>
      </c>
      <c r="B84" t="s">
        <v>244</v>
      </c>
      <c r="C84" t="s">
        <v>245</v>
      </c>
      <c r="D84" t="s">
        <v>4</v>
      </c>
    </row>
    <row r="85" spans="1:4" x14ac:dyDescent="0.25">
      <c r="A85" t="s">
        <v>246</v>
      </c>
      <c r="B85" t="s">
        <v>247</v>
      </c>
      <c r="C85" t="s">
        <v>248</v>
      </c>
      <c r="D85" t="s">
        <v>4</v>
      </c>
    </row>
    <row r="86" spans="1:4" x14ac:dyDescent="0.25">
      <c r="A86" t="s">
        <v>249</v>
      </c>
      <c r="B86" t="s">
        <v>250</v>
      </c>
      <c r="C86" t="s">
        <v>251</v>
      </c>
      <c r="D86" t="s">
        <v>4</v>
      </c>
    </row>
    <row r="87" spans="1:4" x14ac:dyDescent="0.25">
      <c r="A87" t="s">
        <v>252</v>
      </c>
      <c r="B87" t="s">
        <v>253</v>
      </c>
      <c r="C87" t="s">
        <v>254</v>
      </c>
      <c r="D87" t="s">
        <v>4</v>
      </c>
    </row>
    <row r="88" spans="1:4" x14ac:dyDescent="0.25">
      <c r="A88" t="s">
        <v>255</v>
      </c>
      <c r="B88" t="s">
        <v>256</v>
      </c>
      <c r="C88" t="s">
        <v>257</v>
      </c>
      <c r="D88" t="s">
        <v>4</v>
      </c>
    </row>
    <row r="89" spans="1:4" x14ac:dyDescent="0.25">
      <c r="A89" t="s">
        <v>258</v>
      </c>
      <c r="B89" t="s">
        <v>259</v>
      </c>
      <c r="C89" t="s">
        <v>260</v>
      </c>
      <c r="D89" t="s">
        <v>4</v>
      </c>
    </row>
    <row r="90" spans="1:4" x14ac:dyDescent="0.25">
      <c r="A90" t="s">
        <v>261</v>
      </c>
      <c r="B90" t="s">
        <v>262</v>
      </c>
      <c r="C90" t="s">
        <v>263</v>
      </c>
      <c r="D90" t="s">
        <v>4</v>
      </c>
    </row>
    <row r="91" spans="1:4" x14ac:dyDescent="0.25">
      <c r="A91" t="s">
        <v>264</v>
      </c>
      <c r="B91" t="s">
        <v>265</v>
      </c>
      <c r="C91" t="s">
        <v>266</v>
      </c>
      <c r="D91" t="s">
        <v>4</v>
      </c>
    </row>
    <row r="92" spans="1:4" x14ac:dyDescent="0.25">
      <c r="A92" t="s">
        <v>267</v>
      </c>
      <c r="B92" t="s">
        <v>268</v>
      </c>
      <c r="C92" t="s">
        <v>269</v>
      </c>
      <c r="D92" t="s">
        <v>4</v>
      </c>
    </row>
    <row r="93" spans="1:4" x14ac:dyDescent="0.25">
      <c r="A93" t="s">
        <v>270</v>
      </c>
      <c r="B93" t="s">
        <v>271</v>
      </c>
      <c r="C93" t="s">
        <v>272</v>
      </c>
      <c r="D93" t="s">
        <v>4</v>
      </c>
    </row>
    <row r="94" spans="1:4" x14ac:dyDescent="0.25">
      <c r="A94" t="s">
        <v>273</v>
      </c>
      <c r="B94" t="s">
        <v>274</v>
      </c>
      <c r="C94" t="s">
        <v>275</v>
      </c>
      <c r="D94" t="s">
        <v>4</v>
      </c>
    </row>
    <row r="95" spans="1:4" x14ac:dyDescent="0.25">
      <c r="A95" t="s">
        <v>276</v>
      </c>
      <c r="B95" t="s">
        <v>277</v>
      </c>
      <c r="C95" t="s">
        <v>278</v>
      </c>
      <c r="D95" t="s">
        <v>4</v>
      </c>
    </row>
    <row r="96" spans="1:4" x14ac:dyDescent="0.25">
      <c r="A96" t="s">
        <v>279</v>
      </c>
      <c r="B96" t="s">
        <v>280</v>
      </c>
      <c r="C96" t="s">
        <v>281</v>
      </c>
      <c r="D96" t="s">
        <v>4</v>
      </c>
    </row>
    <row r="97" spans="1:4" x14ac:dyDescent="0.25">
      <c r="A97" t="s">
        <v>282</v>
      </c>
      <c r="B97" t="s">
        <v>283</v>
      </c>
      <c r="C97" t="s">
        <v>284</v>
      </c>
      <c r="D97" t="s">
        <v>4</v>
      </c>
    </row>
    <row r="98" spans="1:4" x14ac:dyDescent="0.25">
      <c r="A98" t="s">
        <v>285</v>
      </c>
      <c r="B98" t="s">
        <v>286</v>
      </c>
      <c r="C98" t="s">
        <v>287</v>
      </c>
      <c r="D98" t="s">
        <v>4</v>
      </c>
    </row>
    <row r="99" spans="1:4" x14ac:dyDescent="0.25">
      <c r="A99" t="s">
        <v>288</v>
      </c>
      <c r="B99" t="s">
        <v>289</v>
      </c>
      <c r="C99" t="s">
        <v>290</v>
      </c>
      <c r="D99" t="s">
        <v>4</v>
      </c>
    </row>
    <row r="100" spans="1:4" x14ac:dyDescent="0.25">
      <c r="A100" t="s">
        <v>291</v>
      </c>
      <c r="B100" t="s">
        <v>292</v>
      </c>
      <c r="C100" t="s">
        <v>293</v>
      </c>
      <c r="D100" t="s">
        <v>29</v>
      </c>
    </row>
    <row r="101" spans="1:4" x14ac:dyDescent="0.25">
      <c r="A101" t="s">
        <v>294</v>
      </c>
      <c r="B101" t="s">
        <v>292</v>
      </c>
      <c r="C101" t="s">
        <v>295</v>
      </c>
      <c r="D101" t="s">
        <v>32</v>
      </c>
    </row>
    <row r="102" spans="1:4" x14ac:dyDescent="0.25">
      <c r="A102" t="s">
        <v>296</v>
      </c>
      <c r="B102" t="s">
        <v>292</v>
      </c>
      <c r="C102" t="s">
        <v>297</v>
      </c>
      <c r="D102" t="s">
        <v>298</v>
      </c>
    </row>
    <row r="103" spans="1:4" x14ac:dyDescent="0.25">
      <c r="A103" t="s">
        <v>299</v>
      </c>
      <c r="B103" t="s">
        <v>300</v>
      </c>
      <c r="C103" t="s">
        <v>301</v>
      </c>
      <c r="D103" t="s">
        <v>4</v>
      </c>
    </row>
    <row r="104" spans="1:4" x14ac:dyDescent="0.25">
      <c r="A104" t="s">
        <v>302</v>
      </c>
      <c r="B104" t="s">
        <v>303</v>
      </c>
      <c r="C104" t="s">
        <v>304</v>
      </c>
      <c r="D104" t="s">
        <v>29</v>
      </c>
    </row>
    <row r="105" spans="1:4" x14ac:dyDescent="0.25">
      <c r="A105" t="s">
        <v>305</v>
      </c>
      <c r="B105" t="s">
        <v>303</v>
      </c>
      <c r="C105" t="s">
        <v>306</v>
      </c>
      <c r="D105" t="s">
        <v>32</v>
      </c>
    </row>
    <row r="106" spans="1:4" x14ac:dyDescent="0.25">
      <c r="A106" t="s">
        <v>307</v>
      </c>
      <c r="B106" t="s">
        <v>303</v>
      </c>
      <c r="C106" t="s">
        <v>308</v>
      </c>
      <c r="D106" t="s">
        <v>298</v>
      </c>
    </row>
    <row r="107" spans="1:4" x14ac:dyDescent="0.25">
      <c r="A107" t="s">
        <v>309</v>
      </c>
      <c r="B107" t="s">
        <v>310</v>
      </c>
      <c r="C107" t="s">
        <v>311</v>
      </c>
      <c r="D107" t="s">
        <v>4</v>
      </c>
    </row>
    <row r="108" spans="1:4" x14ac:dyDescent="0.25">
      <c r="A108" t="s">
        <v>312</v>
      </c>
      <c r="B108" t="s">
        <v>313</v>
      </c>
      <c r="C108" t="s">
        <v>314</v>
      </c>
      <c r="D108" t="s">
        <v>4</v>
      </c>
    </row>
    <row r="109" spans="1:4" x14ac:dyDescent="0.25">
      <c r="A109" t="s">
        <v>315</v>
      </c>
      <c r="B109" t="s">
        <v>316</v>
      </c>
      <c r="C109" t="s">
        <v>317</v>
      </c>
      <c r="D109" t="s">
        <v>4</v>
      </c>
    </row>
    <row r="110" spans="1:4" x14ac:dyDescent="0.25">
      <c r="A110" t="s">
        <v>318</v>
      </c>
      <c r="B110" t="s">
        <v>319</v>
      </c>
      <c r="C110" t="s">
        <v>320</v>
      </c>
      <c r="D110" t="s">
        <v>4</v>
      </c>
    </row>
    <row r="111" spans="1:4" x14ac:dyDescent="0.25">
      <c r="A111" t="s">
        <v>321</v>
      </c>
      <c r="B111" t="s">
        <v>322</v>
      </c>
      <c r="C111" t="s">
        <v>323</v>
      </c>
      <c r="D111" t="s">
        <v>4</v>
      </c>
    </row>
    <row r="112" spans="1:4" x14ac:dyDescent="0.25">
      <c r="A112" t="s">
        <v>324</v>
      </c>
      <c r="B112" t="s">
        <v>325</v>
      </c>
      <c r="C112" t="s">
        <v>326</v>
      </c>
      <c r="D112" t="s">
        <v>4</v>
      </c>
    </row>
    <row r="113" spans="1:4" x14ac:dyDescent="0.25">
      <c r="A113" t="s">
        <v>327</v>
      </c>
      <c r="B113" t="s">
        <v>328</v>
      </c>
      <c r="C113" t="s">
        <v>329</v>
      </c>
      <c r="D113" t="s">
        <v>4</v>
      </c>
    </row>
    <row r="114" spans="1:4" x14ac:dyDescent="0.25">
      <c r="A114" t="s">
        <v>330</v>
      </c>
      <c r="B114" t="s">
        <v>331</v>
      </c>
      <c r="C114" t="s">
        <v>332</v>
      </c>
      <c r="D114" t="s">
        <v>4</v>
      </c>
    </row>
    <row r="115" spans="1:4" x14ac:dyDescent="0.25">
      <c r="A115" t="s">
        <v>333</v>
      </c>
      <c r="B115" t="s">
        <v>334</v>
      </c>
      <c r="C115" t="s">
        <v>335</v>
      </c>
      <c r="D115" t="s">
        <v>4</v>
      </c>
    </row>
    <row r="116" spans="1:4" x14ac:dyDescent="0.25">
      <c r="A116" t="s">
        <v>336</v>
      </c>
      <c r="B116" t="s">
        <v>337</v>
      </c>
      <c r="C116" t="s">
        <v>338</v>
      </c>
      <c r="D116" t="s">
        <v>4</v>
      </c>
    </row>
    <row r="117" spans="1:4" x14ac:dyDescent="0.25">
      <c r="A117" t="s">
        <v>339</v>
      </c>
      <c r="B117" t="s">
        <v>340</v>
      </c>
      <c r="C117" t="s">
        <v>341</v>
      </c>
      <c r="D117" t="s">
        <v>4</v>
      </c>
    </row>
    <row r="118" spans="1:4" x14ac:dyDescent="0.25">
      <c r="A118" t="s">
        <v>342</v>
      </c>
      <c r="B118" t="s">
        <v>343</v>
      </c>
      <c r="C118" t="s">
        <v>344</v>
      </c>
      <c r="D118" t="s">
        <v>4</v>
      </c>
    </row>
    <row r="119" spans="1:4" x14ac:dyDescent="0.25">
      <c r="A119" t="s">
        <v>345</v>
      </c>
      <c r="B119" t="s">
        <v>346</v>
      </c>
      <c r="C119" t="s">
        <v>347</v>
      </c>
    </row>
    <row r="120" spans="1:4" x14ac:dyDescent="0.25">
      <c r="A120" t="s">
        <v>348</v>
      </c>
      <c r="B120" t="s">
        <v>349</v>
      </c>
      <c r="C120" t="s">
        <v>350</v>
      </c>
      <c r="D120" t="s">
        <v>4</v>
      </c>
    </row>
    <row r="121" spans="1:4" x14ac:dyDescent="0.25">
      <c r="A121" t="s">
        <v>351</v>
      </c>
      <c r="B121" t="s">
        <v>352</v>
      </c>
      <c r="C121" t="s">
        <v>353</v>
      </c>
      <c r="D121" t="s">
        <v>4</v>
      </c>
    </row>
    <row r="122" spans="1:4" x14ac:dyDescent="0.25">
      <c r="A122" t="s">
        <v>354</v>
      </c>
      <c r="B122" t="s">
        <v>355</v>
      </c>
      <c r="C122" t="s">
        <v>356</v>
      </c>
      <c r="D122" t="s">
        <v>4</v>
      </c>
    </row>
    <row r="123" spans="1:4" x14ac:dyDescent="0.25">
      <c r="A123" t="s">
        <v>357</v>
      </c>
      <c r="B123" t="s">
        <v>358</v>
      </c>
      <c r="C123" t="s">
        <v>359</v>
      </c>
      <c r="D123" t="s">
        <v>4</v>
      </c>
    </row>
    <row r="124" spans="1:4" x14ac:dyDescent="0.25">
      <c r="A124" t="s">
        <v>360</v>
      </c>
      <c r="B124" t="s">
        <v>361</v>
      </c>
      <c r="C124" t="s">
        <v>362</v>
      </c>
      <c r="D124" t="s">
        <v>4</v>
      </c>
    </row>
    <row r="125" spans="1:4" x14ac:dyDescent="0.25">
      <c r="A125" t="s">
        <v>363</v>
      </c>
      <c r="B125" t="s">
        <v>364</v>
      </c>
      <c r="C125" t="s">
        <v>365</v>
      </c>
      <c r="D125" t="s">
        <v>4</v>
      </c>
    </row>
    <row r="126" spans="1:4" x14ac:dyDescent="0.25">
      <c r="A126" t="s">
        <v>366</v>
      </c>
      <c r="B126" t="s">
        <v>367</v>
      </c>
      <c r="C126" t="s">
        <v>368</v>
      </c>
      <c r="D126" t="s">
        <v>4</v>
      </c>
    </row>
    <row r="127" spans="1:4" x14ac:dyDescent="0.25">
      <c r="A127" t="s">
        <v>369</v>
      </c>
      <c r="B127" t="s">
        <v>370</v>
      </c>
      <c r="C127" t="s">
        <v>371</v>
      </c>
      <c r="D127" t="s">
        <v>4</v>
      </c>
    </row>
    <row r="128" spans="1:4" x14ac:dyDescent="0.25">
      <c r="A128" t="s">
        <v>372</v>
      </c>
      <c r="B128" t="s">
        <v>373</v>
      </c>
      <c r="C128" t="s">
        <v>374</v>
      </c>
      <c r="D128" t="s">
        <v>4</v>
      </c>
    </row>
    <row r="129" spans="1:4" x14ac:dyDescent="0.25">
      <c r="A129" t="s">
        <v>375</v>
      </c>
      <c r="B129" t="s">
        <v>376</v>
      </c>
      <c r="C129" t="s">
        <v>377</v>
      </c>
      <c r="D129" t="s">
        <v>32</v>
      </c>
    </row>
    <row r="130" spans="1:4" x14ac:dyDescent="0.25">
      <c r="A130" t="s">
        <v>378</v>
      </c>
      <c r="B130" t="s">
        <v>379</v>
      </c>
      <c r="C130" t="s">
        <v>380</v>
      </c>
      <c r="D130" t="s">
        <v>4</v>
      </c>
    </row>
    <row r="131" spans="1:4" x14ac:dyDescent="0.25">
      <c r="A131" t="s">
        <v>381</v>
      </c>
      <c r="B131" t="s">
        <v>382</v>
      </c>
      <c r="C131" t="s">
        <v>383</v>
      </c>
      <c r="D131" t="s">
        <v>4</v>
      </c>
    </row>
    <row r="132" spans="1:4" x14ac:dyDescent="0.25">
      <c r="A132" t="s">
        <v>384</v>
      </c>
      <c r="B132" t="s">
        <v>385</v>
      </c>
      <c r="C132" t="s">
        <v>386</v>
      </c>
      <c r="D132" t="s">
        <v>4</v>
      </c>
    </row>
    <row r="133" spans="1:4" x14ac:dyDescent="0.25">
      <c r="A133" t="s">
        <v>387</v>
      </c>
      <c r="B133" t="s">
        <v>388</v>
      </c>
      <c r="C133" t="s">
        <v>389</v>
      </c>
      <c r="D133" t="s">
        <v>4</v>
      </c>
    </row>
    <row r="134" spans="1:4" x14ac:dyDescent="0.25">
      <c r="A134" t="s">
        <v>390</v>
      </c>
      <c r="B134" t="s">
        <v>391</v>
      </c>
      <c r="C134" t="s">
        <v>392</v>
      </c>
      <c r="D134" t="s">
        <v>4</v>
      </c>
    </row>
    <row r="135" spans="1:4" x14ac:dyDescent="0.25">
      <c r="A135" t="s">
        <v>393</v>
      </c>
      <c r="B135" t="s">
        <v>394</v>
      </c>
      <c r="C135" t="s">
        <v>395</v>
      </c>
      <c r="D135" t="s">
        <v>4</v>
      </c>
    </row>
    <row r="136" spans="1:4" x14ac:dyDescent="0.25">
      <c r="A136" t="s">
        <v>396</v>
      </c>
      <c r="B136" t="s">
        <v>397</v>
      </c>
      <c r="C136" t="s">
        <v>398</v>
      </c>
      <c r="D136" t="s">
        <v>4</v>
      </c>
    </row>
    <row r="137" spans="1:4" x14ac:dyDescent="0.25">
      <c r="A137" t="s">
        <v>399</v>
      </c>
      <c r="B137" t="s">
        <v>400</v>
      </c>
      <c r="C137" t="s">
        <v>401</v>
      </c>
      <c r="D137" t="s">
        <v>4</v>
      </c>
    </row>
    <row r="138" spans="1:4" x14ac:dyDescent="0.25">
      <c r="A138" t="s">
        <v>402</v>
      </c>
      <c r="B138" t="s">
        <v>403</v>
      </c>
      <c r="C138" t="s">
        <v>404</v>
      </c>
      <c r="D138" t="s">
        <v>4</v>
      </c>
    </row>
    <row r="139" spans="1:4" x14ac:dyDescent="0.25">
      <c r="A139" t="s">
        <v>405</v>
      </c>
      <c r="B139" t="s">
        <v>406</v>
      </c>
      <c r="C139" t="s">
        <v>407</v>
      </c>
      <c r="D139" t="s">
        <v>4</v>
      </c>
    </row>
    <row r="140" spans="1:4" x14ac:dyDescent="0.25">
      <c r="A140" t="s">
        <v>408</v>
      </c>
      <c r="B140" t="s">
        <v>409</v>
      </c>
      <c r="C140" t="s">
        <v>410</v>
      </c>
      <c r="D140" t="s">
        <v>4</v>
      </c>
    </row>
    <row r="141" spans="1:4" x14ac:dyDescent="0.25">
      <c r="A141" t="s">
        <v>411</v>
      </c>
      <c r="B141" t="s">
        <v>412</v>
      </c>
      <c r="C141" t="s">
        <v>413</v>
      </c>
      <c r="D141" t="s">
        <v>4</v>
      </c>
    </row>
    <row r="142" spans="1:4" x14ac:dyDescent="0.25">
      <c r="A142" t="s">
        <v>414</v>
      </c>
      <c r="B142" t="s">
        <v>415</v>
      </c>
      <c r="C142" t="s">
        <v>416</v>
      </c>
      <c r="D142" t="s">
        <v>4</v>
      </c>
    </row>
    <row r="143" spans="1:4" x14ac:dyDescent="0.25">
      <c r="A143" t="s">
        <v>417</v>
      </c>
      <c r="B143" t="s">
        <v>418</v>
      </c>
      <c r="C143" t="s">
        <v>419</v>
      </c>
      <c r="D143" t="s">
        <v>4</v>
      </c>
    </row>
    <row r="144" spans="1:4" x14ac:dyDescent="0.25">
      <c r="A144" t="s">
        <v>420</v>
      </c>
      <c r="B144" t="s">
        <v>421</v>
      </c>
      <c r="C144" t="s">
        <v>422</v>
      </c>
      <c r="D144" t="s">
        <v>4</v>
      </c>
    </row>
    <row r="145" spans="1:4" x14ac:dyDescent="0.25">
      <c r="A145" t="s">
        <v>423</v>
      </c>
      <c r="B145" t="s">
        <v>424</v>
      </c>
      <c r="C145" t="s">
        <v>425</v>
      </c>
      <c r="D145" t="s">
        <v>4</v>
      </c>
    </row>
    <row r="146" spans="1:4" x14ac:dyDescent="0.25">
      <c r="A146" t="s">
        <v>426</v>
      </c>
      <c r="B146" t="s">
        <v>427</v>
      </c>
      <c r="C146" t="s">
        <v>428</v>
      </c>
      <c r="D146" t="s">
        <v>4</v>
      </c>
    </row>
    <row r="147" spans="1:4" x14ac:dyDescent="0.25">
      <c r="A147" t="s">
        <v>429</v>
      </c>
      <c r="B147" t="s">
        <v>430</v>
      </c>
      <c r="C147" t="s">
        <v>431</v>
      </c>
      <c r="D147" t="s">
        <v>4</v>
      </c>
    </row>
    <row r="148" spans="1:4" x14ac:dyDescent="0.25">
      <c r="A148" t="s">
        <v>432</v>
      </c>
      <c r="B148" t="s">
        <v>433</v>
      </c>
      <c r="C148" t="s">
        <v>434</v>
      </c>
      <c r="D148" t="s">
        <v>4</v>
      </c>
    </row>
    <row r="149" spans="1:4" x14ac:dyDescent="0.25">
      <c r="A149" t="s">
        <v>435</v>
      </c>
      <c r="B149" t="s">
        <v>436</v>
      </c>
      <c r="C149" t="s">
        <v>437</v>
      </c>
      <c r="D149" t="s">
        <v>4</v>
      </c>
    </row>
    <row r="150" spans="1:4" x14ac:dyDescent="0.25">
      <c r="A150" t="s">
        <v>438</v>
      </c>
      <c r="B150" t="s">
        <v>439</v>
      </c>
      <c r="C150" t="s">
        <v>440</v>
      </c>
      <c r="D150" t="s">
        <v>4</v>
      </c>
    </row>
    <row r="151" spans="1:4" x14ac:dyDescent="0.25">
      <c r="A151" t="s">
        <v>441</v>
      </c>
      <c r="B151" t="s">
        <v>442</v>
      </c>
      <c r="C151" t="s">
        <v>443</v>
      </c>
      <c r="D151" t="s">
        <v>4</v>
      </c>
    </row>
    <row r="152" spans="1:4" x14ac:dyDescent="0.25">
      <c r="A152" t="s">
        <v>444</v>
      </c>
      <c r="B152" t="s">
        <v>445</v>
      </c>
      <c r="C152" t="s">
        <v>446</v>
      </c>
    </row>
    <row r="153" spans="1:4" x14ac:dyDescent="0.25">
      <c r="A153" t="s">
        <v>447</v>
      </c>
      <c r="B153" t="s">
        <v>448</v>
      </c>
      <c r="C153" t="s">
        <v>449</v>
      </c>
      <c r="D153" t="s">
        <v>4</v>
      </c>
    </row>
    <row r="154" spans="1:4" x14ac:dyDescent="0.25">
      <c r="A154" t="s">
        <v>450</v>
      </c>
      <c r="B154" t="s">
        <v>451</v>
      </c>
      <c r="C154" t="s">
        <v>452</v>
      </c>
      <c r="D154" t="s">
        <v>4</v>
      </c>
    </row>
    <row r="155" spans="1:4" x14ac:dyDescent="0.25">
      <c r="A155" t="s">
        <v>453</v>
      </c>
      <c r="B155" t="s">
        <v>454</v>
      </c>
      <c r="C155" t="s">
        <v>455</v>
      </c>
      <c r="D155" t="s">
        <v>4</v>
      </c>
    </row>
    <row r="156" spans="1:4" x14ac:dyDescent="0.25">
      <c r="A156" t="s">
        <v>456</v>
      </c>
      <c r="B156" t="s">
        <v>457</v>
      </c>
      <c r="C156" t="s">
        <v>458</v>
      </c>
      <c r="D156" t="s">
        <v>4</v>
      </c>
    </row>
    <row r="157" spans="1:4" x14ac:dyDescent="0.25">
      <c r="A157" t="s">
        <v>459</v>
      </c>
      <c r="B157" t="s">
        <v>460</v>
      </c>
      <c r="C157" t="s">
        <v>461</v>
      </c>
      <c r="D157" t="s">
        <v>4</v>
      </c>
    </row>
    <row r="158" spans="1:4" x14ac:dyDescent="0.25">
      <c r="A158" t="s">
        <v>462</v>
      </c>
      <c r="B158" t="s">
        <v>463</v>
      </c>
      <c r="C158" t="s">
        <v>464</v>
      </c>
      <c r="D158" t="s">
        <v>4</v>
      </c>
    </row>
    <row r="159" spans="1:4" x14ac:dyDescent="0.25">
      <c r="A159" t="s">
        <v>465</v>
      </c>
      <c r="B159" t="s">
        <v>466</v>
      </c>
      <c r="C159" t="s">
        <v>467</v>
      </c>
      <c r="D159" t="s">
        <v>4</v>
      </c>
    </row>
    <row r="160" spans="1:4" x14ac:dyDescent="0.25">
      <c r="A160" t="s">
        <v>468</v>
      </c>
      <c r="B160" t="s">
        <v>469</v>
      </c>
      <c r="C160" t="s">
        <v>470</v>
      </c>
      <c r="D160" t="s">
        <v>4</v>
      </c>
    </row>
    <row r="161" spans="1:4" x14ac:dyDescent="0.25">
      <c r="A161" t="s">
        <v>471</v>
      </c>
      <c r="B161" t="s">
        <v>472</v>
      </c>
      <c r="C161" t="s">
        <v>473</v>
      </c>
      <c r="D161" t="s">
        <v>4</v>
      </c>
    </row>
    <row r="162" spans="1:4" x14ac:dyDescent="0.25">
      <c r="A162" t="s">
        <v>474</v>
      </c>
      <c r="B162" t="s">
        <v>475</v>
      </c>
      <c r="C162" t="s">
        <v>476</v>
      </c>
    </row>
    <row r="163" spans="1:4" x14ac:dyDescent="0.25">
      <c r="A163" t="s">
        <v>477</v>
      </c>
      <c r="B163" t="s">
        <v>478</v>
      </c>
      <c r="C163" t="s">
        <v>479</v>
      </c>
      <c r="D163" t="s">
        <v>4</v>
      </c>
    </row>
    <row r="164" spans="1:4" x14ac:dyDescent="0.25">
      <c r="A164" t="s">
        <v>480</v>
      </c>
      <c r="B164" t="s">
        <v>481</v>
      </c>
      <c r="C164" t="s">
        <v>482</v>
      </c>
      <c r="D164" t="s">
        <v>4</v>
      </c>
    </row>
    <row r="165" spans="1:4" x14ac:dyDescent="0.25">
      <c r="A165" t="s">
        <v>483</v>
      </c>
      <c r="B165" t="s">
        <v>484</v>
      </c>
      <c r="C165" t="s">
        <v>485</v>
      </c>
      <c r="D165" t="s">
        <v>29</v>
      </c>
    </row>
    <row r="166" spans="1:4" x14ac:dyDescent="0.25">
      <c r="A166" t="s">
        <v>486</v>
      </c>
      <c r="B166" t="s">
        <v>484</v>
      </c>
      <c r="C166" t="s">
        <v>487</v>
      </c>
      <c r="D166" t="s">
        <v>32</v>
      </c>
    </row>
    <row r="167" spans="1:4" x14ac:dyDescent="0.25">
      <c r="A167" t="s">
        <v>488</v>
      </c>
      <c r="B167" t="s">
        <v>489</v>
      </c>
      <c r="C167" t="s">
        <v>490</v>
      </c>
      <c r="D167" t="s">
        <v>29</v>
      </c>
    </row>
    <row r="168" spans="1:4" x14ac:dyDescent="0.25">
      <c r="A168" t="s">
        <v>491</v>
      </c>
      <c r="B168" t="s">
        <v>489</v>
      </c>
      <c r="C168" t="s">
        <v>492</v>
      </c>
      <c r="D168" t="s">
        <v>32</v>
      </c>
    </row>
    <row r="169" spans="1:4" x14ac:dyDescent="0.25">
      <c r="A169" t="s">
        <v>493</v>
      </c>
      <c r="B169" t="s">
        <v>489</v>
      </c>
      <c r="C169" t="s">
        <v>494</v>
      </c>
      <c r="D169" t="s">
        <v>495</v>
      </c>
    </row>
    <row r="170" spans="1:4" x14ac:dyDescent="0.25">
      <c r="A170" t="s">
        <v>496</v>
      </c>
      <c r="B170" t="s">
        <v>497</v>
      </c>
      <c r="C170" t="s">
        <v>498</v>
      </c>
      <c r="D170" t="s">
        <v>4</v>
      </c>
    </row>
    <row r="171" spans="1:4" x14ac:dyDescent="0.25">
      <c r="A171" t="s">
        <v>499</v>
      </c>
      <c r="B171" t="s">
        <v>500</v>
      </c>
      <c r="C171" t="s">
        <v>501</v>
      </c>
      <c r="D171" t="s">
        <v>4</v>
      </c>
    </row>
    <row r="172" spans="1:4" x14ac:dyDescent="0.25">
      <c r="A172" t="s">
        <v>502</v>
      </c>
      <c r="B172" t="s">
        <v>503</v>
      </c>
      <c r="C172" t="s">
        <v>504</v>
      </c>
      <c r="D172" t="s">
        <v>4</v>
      </c>
    </row>
    <row r="173" spans="1:4" x14ac:dyDescent="0.25">
      <c r="A173" t="s">
        <v>505</v>
      </c>
      <c r="B173" t="s">
        <v>506</v>
      </c>
      <c r="C173" t="s">
        <v>507</v>
      </c>
      <c r="D173" t="s">
        <v>4</v>
      </c>
    </row>
    <row r="174" spans="1:4" x14ac:dyDescent="0.25">
      <c r="A174" t="s">
        <v>508</v>
      </c>
      <c r="B174" t="s">
        <v>509</v>
      </c>
      <c r="C174" t="s">
        <v>510</v>
      </c>
      <c r="D174" t="s">
        <v>4</v>
      </c>
    </row>
    <row r="175" spans="1:4" x14ac:dyDescent="0.25">
      <c r="A175" t="s">
        <v>511</v>
      </c>
      <c r="B175" t="s">
        <v>512</v>
      </c>
      <c r="C175" t="s">
        <v>513</v>
      </c>
    </row>
    <row r="176" spans="1:4" x14ac:dyDescent="0.25">
      <c r="A176" t="s">
        <v>514</v>
      </c>
      <c r="B176" t="s">
        <v>515</v>
      </c>
      <c r="C176" t="s">
        <v>516</v>
      </c>
      <c r="D176" t="s">
        <v>29</v>
      </c>
    </row>
    <row r="177" spans="1:4" x14ac:dyDescent="0.25">
      <c r="A177" t="s">
        <v>517</v>
      </c>
      <c r="B177" t="s">
        <v>515</v>
      </c>
      <c r="C177" t="s">
        <v>518</v>
      </c>
      <c r="D177" t="s">
        <v>32</v>
      </c>
    </row>
    <row r="178" spans="1:4" x14ac:dyDescent="0.25">
      <c r="A178" t="s">
        <v>519</v>
      </c>
      <c r="B178" t="s">
        <v>520</v>
      </c>
      <c r="C178" t="s">
        <v>521</v>
      </c>
      <c r="D178" t="s">
        <v>4</v>
      </c>
    </row>
    <row r="179" spans="1:4" x14ac:dyDescent="0.25">
      <c r="A179" t="s">
        <v>522</v>
      </c>
      <c r="B179" t="s">
        <v>523</v>
      </c>
      <c r="C179" t="s">
        <v>524</v>
      </c>
      <c r="D179" t="s">
        <v>4</v>
      </c>
    </row>
    <row r="180" spans="1:4" x14ac:dyDescent="0.25">
      <c r="A180" t="s">
        <v>525</v>
      </c>
      <c r="B180" t="s">
        <v>526</v>
      </c>
      <c r="C180" t="s">
        <v>527</v>
      </c>
      <c r="D180" t="s">
        <v>4</v>
      </c>
    </row>
    <row r="181" spans="1:4" x14ac:dyDescent="0.25">
      <c r="A181" t="s">
        <v>528</v>
      </c>
      <c r="B181" t="s">
        <v>529</v>
      </c>
      <c r="C181" t="s">
        <v>530</v>
      </c>
    </row>
    <row r="182" spans="1:4" x14ac:dyDescent="0.25">
      <c r="A182" t="s">
        <v>531</v>
      </c>
      <c r="B182" t="s">
        <v>532</v>
      </c>
      <c r="C182" t="s">
        <v>533</v>
      </c>
      <c r="D182" t="s">
        <v>4</v>
      </c>
    </row>
    <row r="183" spans="1:4" x14ac:dyDescent="0.25">
      <c r="A183" t="s">
        <v>534</v>
      </c>
      <c r="B183" t="s">
        <v>535</v>
      </c>
      <c r="C183" t="s">
        <v>536</v>
      </c>
      <c r="D183" t="s">
        <v>4</v>
      </c>
    </row>
    <row r="184" spans="1:4" x14ac:dyDescent="0.25">
      <c r="A184" t="s">
        <v>537</v>
      </c>
      <c r="B184" t="s">
        <v>538</v>
      </c>
      <c r="C184" t="s">
        <v>539</v>
      </c>
      <c r="D184" t="s">
        <v>29</v>
      </c>
    </row>
    <row r="185" spans="1:4" x14ac:dyDescent="0.25">
      <c r="A185" t="s">
        <v>540</v>
      </c>
      <c r="B185" t="s">
        <v>541</v>
      </c>
      <c r="C185" t="s">
        <v>542</v>
      </c>
      <c r="D185" t="s">
        <v>4</v>
      </c>
    </row>
    <row r="186" spans="1:4" x14ac:dyDescent="0.25">
      <c r="A186" t="s">
        <v>543</v>
      </c>
      <c r="B186" t="s">
        <v>544</v>
      </c>
      <c r="C186" t="s">
        <v>545</v>
      </c>
      <c r="D186" t="s">
        <v>4</v>
      </c>
    </row>
    <row r="187" spans="1:4" x14ac:dyDescent="0.25">
      <c r="A187" t="s">
        <v>546</v>
      </c>
      <c r="B187" t="s">
        <v>547</v>
      </c>
      <c r="C187" t="s">
        <v>548</v>
      </c>
      <c r="D187" t="s">
        <v>4</v>
      </c>
    </row>
    <row r="188" spans="1:4" x14ac:dyDescent="0.25">
      <c r="A188" t="s">
        <v>549</v>
      </c>
      <c r="B188" t="s">
        <v>550</v>
      </c>
      <c r="C188" t="s">
        <v>551</v>
      </c>
      <c r="D188" t="s">
        <v>4</v>
      </c>
    </row>
    <row r="189" spans="1:4" x14ac:dyDescent="0.25">
      <c r="A189" t="s">
        <v>552</v>
      </c>
      <c r="B189" t="s">
        <v>553</v>
      </c>
      <c r="C189" t="s">
        <v>554</v>
      </c>
      <c r="D189" t="s">
        <v>4</v>
      </c>
    </row>
    <row r="190" spans="1:4" x14ac:dyDescent="0.25">
      <c r="A190" t="s">
        <v>555</v>
      </c>
      <c r="B190" t="s">
        <v>556</v>
      </c>
      <c r="C190" t="s">
        <v>557</v>
      </c>
      <c r="D190" t="s">
        <v>4</v>
      </c>
    </row>
    <row r="191" spans="1:4" x14ac:dyDescent="0.25">
      <c r="A191" t="s">
        <v>558</v>
      </c>
      <c r="B191" t="s">
        <v>559</v>
      </c>
      <c r="C191" t="s">
        <v>560</v>
      </c>
      <c r="D191" t="s">
        <v>4</v>
      </c>
    </row>
    <row r="192" spans="1:4" x14ac:dyDescent="0.25">
      <c r="A192" t="s">
        <v>561</v>
      </c>
      <c r="B192" t="s">
        <v>562</v>
      </c>
      <c r="C192" t="s">
        <v>563</v>
      </c>
      <c r="D192" t="s">
        <v>4</v>
      </c>
    </row>
    <row r="193" spans="1:4" x14ac:dyDescent="0.25">
      <c r="A193" t="s">
        <v>564</v>
      </c>
      <c r="B193" t="s">
        <v>565</v>
      </c>
      <c r="C193" t="s">
        <v>566</v>
      </c>
      <c r="D193" t="s">
        <v>4</v>
      </c>
    </row>
    <row r="194" spans="1:4" x14ac:dyDescent="0.25">
      <c r="A194" t="s">
        <v>567</v>
      </c>
      <c r="B194" t="s">
        <v>568</v>
      </c>
      <c r="C194" t="s">
        <v>569</v>
      </c>
      <c r="D194" t="s">
        <v>4</v>
      </c>
    </row>
    <row r="195" spans="1:4" x14ac:dyDescent="0.25">
      <c r="A195" t="s">
        <v>570</v>
      </c>
      <c r="B195" t="s">
        <v>571</v>
      </c>
      <c r="C195" t="s">
        <v>572</v>
      </c>
      <c r="D195" t="s">
        <v>29</v>
      </c>
    </row>
    <row r="196" spans="1:4" x14ac:dyDescent="0.25">
      <c r="A196" t="s">
        <v>573</v>
      </c>
      <c r="B196" t="s">
        <v>571</v>
      </c>
      <c r="C196" t="s">
        <v>574</v>
      </c>
      <c r="D196" t="s">
        <v>32</v>
      </c>
    </row>
    <row r="197" spans="1:4" x14ac:dyDescent="0.25">
      <c r="A197" t="s">
        <v>575</v>
      </c>
      <c r="B197" t="s">
        <v>576</v>
      </c>
      <c r="C197" t="s">
        <v>577</v>
      </c>
      <c r="D197" t="s">
        <v>29</v>
      </c>
    </row>
    <row r="198" spans="1:4" x14ac:dyDescent="0.25">
      <c r="A198" t="s">
        <v>578</v>
      </c>
      <c r="B198" t="s">
        <v>576</v>
      </c>
      <c r="C198" t="s">
        <v>579</v>
      </c>
      <c r="D198" t="s">
        <v>32</v>
      </c>
    </row>
    <row r="199" spans="1:4" x14ac:dyDescent="0.25">
      <c r="A199" t="s">
        <v>580</v>
      </c>
      <c r="B199" t="s">
        <v>581</v>
      </c>
      <c r="C199" t="s">
        <v>582</v>
      </c>
      <c r="D199" t="s">
        <v>4</v>
      </c>
    </row>
    <row r="200" spans="1:4" x14ac:dyDescent="0.25">
      <c r="A200" t="s">
        <v>583</v>
      </c>
      <c r="B200" t="s">
        <v>584</v>
      </c>
      <c r="C200" t="s">
        <v>585</v>
      </c>
      <c r="D200" t="s">
        <v>4</v>
      </c>
    </row>
    <row r="201" spans="1:4" x14ac:dyDescent="0.25">
      <c r="A201" t="s">
        <v>586</v>
      </c>
      <c r="B201" t="s">
        <v>587</v>
      </c>
      <c r="C201" t="s">
        <v>588</v>
      </c>
      <c r="D201" t="s">
        <v>4</v>
      </c>
    </row>
    <row r="202" spans="1:4" x14ac:dyDescent="0.25">
      <c r="A202" t="s">
        <v>589</v>
      </c>
      <c r="B202" t="s">
        <v>590</v>
      </c>
      <c r="C202" t="s">
        <v>591</v>
      </c>
      <c r="D202" t="s">
        <v>4</v>
      </c>
    </row>
    <row r="203" spans="1:4" x14ac:dyDescent="0.25">
      <c r="A203" t="s">
        <v>592</v>
      </c>
      <c r="B203" t="s">
        <v>593</v>
      </c>
      <c r="C203" t="s">
        <v>594</v>
      </c>
      <c r="D203" t="s">
        <v>29</v>
      </c>
    </row>
    <row r="204" spans="1:4" x14ac:dyDescent="0.25">
      <c r="A204" t="s">
        <v>595</v>
      </c>
      <c r="B204" t="s">
        <v>593</v>
      </c>
      <c r="C204" t="s">
        <v>596</v>
      </c>
      <c r="D204" t="s">
        <v>32</v>
      </c>
    </row>
    <row r="205" spans="1:4" x14ac:dyDescent="0.25">
      <c r="A205" t="s">
        <v>597</v>
      </c>
      <c r="B205" t="s">
        <v>598</v>
      </c>
      <c r="C205" t="s">
        <v>599</v>
      </c>
      <c r="D205" t="s">
        <v>4</v>
      </c>
    </row>
    <row r="206" spans="1:4" x14ac:dyDescent="0.25">
      <c r="A206" t="s">
        <v>600</v>
      </c>
      <c r="B206" t="s">
        <v>601</v>
      </c>
      <c r="C206" t="s">
        <v>602</v>
      </c>
      <c r="D206" t="s">
        <v>4</v>
      </c>
    </row>
    <row r="207" spans="1:4" x14ac:dyDescent="0.25">
      <c r="A207" t="s">
        <v>603</v>
      </c>
      <c r="B207" t="s">
        <v>604</v>
      </c>
      <c r="C207" t="s">
        <v>605</v>
      </c>
      <c r="D207" t="s">
        <v>4</v>
      </c>
    </row>
    <row r="208" spans="1:4" x14ac:dyDescent="0.25">
      <c r="A208" t="s">
        <v>606</v>
      </c>
      <c r="B208" t="s">
        <v>607</v>
      </c>
      <c r="C208" t="s">
        <v>608</v>
      </c>
      <c r="D208" t="s">
        <v>4</v>
      </c>
    </row>
    <row r="209" spans="1:4" x14ac:dyDescent="0.25">
      <c r="A209" t="s">
        <v>609</v>
      </c>
      <c r="B209" t="s">
        <v>610</v>
      </c>
      <c r="C209" t="s">
        <v>611</v>
      </c>
      <c r="D209" t="s">
        <v>4</v>
      </c>
    </row>
    <row r="210" spans="1:4" x14ac:dyDescent="0.25">
      <c r="A210" t="s">
        <v>612</v>
      </c>
      <c r="B210" t="s">
        <v>613</v>
      </c>
      <c r="C210" t="s">
        <v>614</v>
      </c>
      <c r="D210" t="s">
        <v>4</v>
      </c>
    </row>
    <row r="211" spans="1:4" x14ac:dyDescent="0.25">
      <c r="A211" t="s">
        <v>615</v>
      </c>
      <c r="B211" t="s">
        <v>616</v>
      </c>
      <c r="C211" t="s">
        <v>617</v>
      </c>
      <c r="D211" t="s">
        <v>4</v>
      </c>
    </row>
    <row r="212" spans="1:4" x14ac:dyDescent="0.25">
      <c r="A212" t="s">
        <v>618</v>
      </c>
      <c r="B212" t="s">
        <v>619</v>
      </c>
      <c r="C212" t="s">
        <v>620</v>
      </c>
      <c r="D212" t="s">
        <v>4</v>
      </c>
    </row>
    <row r="213" spans="1:4" x14ac:dyDescent="0.25">
      <c r="A213" t="s">
        <v>621</v>
      </c>
      <c r="B213" t="s">
        <v>622</v>
      </c>
      <c r="C213" t="s">
        <v>623</v>
      </c>
      <c r="D213" t="s">
        <v>4</v>
      </c>
    </row>
    <row r="214" spans="1:4" x14ac:dyDescent="0.25">
      <c r="A214" t="s">
        <v>624</v>
      </c>
      <c r="B214" t="s">
        <v>625</v>
      </c>
      <c r="C214" t="s">
        <v>626</v>
      </c>
      <c r="D214" t="s">
        <v>4</v>
      </c>
    </row>
    <row r="215" spans="1:4" x14ac:dyDescent="0.25">
      <c r="A215" t="s">
        <v>627</v>
      </c>
      <c r="B215" t="s">
        <v>628</v>
      </c>
      <c r="C215" t="s">
        <v>629</v>
      </c>
      <c r="D215" t="s">
        <v>4</v>
      </c>
    </row>
    <row r="216" spans="1:4" x14ac:dyDescent="0.25">
      <c r="A216" t="s">
        <v>630</v>
      </c>
      <c r="B216" t="s">
        <v>631</v>
      </c>
      <c r="C216" t="s">
        <v>632</v>
      </c>
    </row>
    <row r="217" spans="1:4" x14ac:dyDescent="0.25">
      <c r="A217" t="s">
        <v>633</v>
      </c>
      <c r="B217" t="s">
        <v>631</v>
      </c>
      <c r="C217" t="s">
        <v>634</v>
      </c>
    </row>
    <row r="218" spans="1:4" x14ac:dyDescent="0.25">
      <c r="A218" t="s">
        <v>635</v>
      </c>
      <c r="B218" t="s">
        <v>636</v>
      </c>
      <c r="C218" t="s">
        <v>637</v>
      </c>
      <c r="D218" t="s">
        <v>4</v>
      </c>
    </row>
    <row r="219" spans="1:4" x14ac:dyDescent="0.25">
      <c r="A219" t="s">
        <v>638</v>
      </c>
      <c r="B219" t="s">
        <v>639</v>
      </c>
      <c r="C219" t="s">
        <v>640</v>
      </c>
      <c r="D219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de Mercado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Marcelo Sepulveda P.</cp:lastModifiedBy>
  <cp:lastPrinted>2018-11-14T17:54:14Z</cp:lastPrinted>
  <dcterms:created xsi:type="dcterms:W3CDTF">2018-09-20T20:49:08Z</dcterms:created>
  <dcterms:modified xsi:type="dcterms:W3CDTF">2020-06-17T23:17:16Z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1276901633</vt:lpwstr>
  </property>
  <property fmtid="{D5CDD505-2E9C-101B-9397-08002B2CF9AE}" pid="3" name="EcoUpdateMessage">
    <vt:lpwstr>2020/06/17-22:53:53</vt:lpwstr>
  </property>
  <property fmtid="{D5CDD505-2E9C-101B-9397-08002B2CF9AE}" pid="4" name="EcoUpdateStatus">
    <vt:lpwstr>2020-06-17=BRA:St,ME,Fd;USA:St,ME;ARG:St,ME,TP;MEX:St,ME,Fd;CHL:St,ME;COL:St,ME;PER:St,ME,Fd|2020-06-16=BRA:TP;ARG:Fd;MEX:TP;CHL:Fd;COL:Fd;PER:TP|2000-07-28=USA:TP|2019-10-28=CHL:TP|2014-02-26=VEN:St|2002-11-08=JPN:St|2020-06-15=GBR:St,ME|2016-08-18=NNN:S</vt:lpwstr>
  </property>
</Properties>
</file>