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marce\Desktop\Planillas\"/>
    </mc:Choice>
  </mc:AlternateContent>
  <xr:revisionPtr revIDLastSave="0" documentId="13_ncr:1_{75B67261-B60D-4F66-8E5F-9143E83E9D9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nforme comparativo de Acciones" sheetId="1" r:id="rId1"/>
    <sheet name="Base" sheetId="2" r:id="rId2"/>
    <sheet name="Base_Gráficos" sheetId="3" r:id="rId3"/>
  </sheets>
  <functionGroups builtInGroupCount="19"/>
  <definedNames>
    <definedName name="_ECO_RANGE_ID12c72448904d46b79cf9d22e7869d342" localSheetId="2" hidden="1">Base_Gráficos!$E$10:$E$532</definedName>
    <definedName name="_ECO_RANGE_ID160cb99269714901937b39c2c82b4488" localSheetId="2" hidden="1">Base_Gráficos!$D$10:$D$532</definedName>
    <definedName name="_ECO_RANGE_ID2386c72772334502816b83a9760905d9" localSheetId="2" hidden="1">Base_Gráficos!$M$9:$M$17</definedName>
    <definedName name="_ECO_RANGE_ID481b9b6be4fa4aebaf3281fc85aff983" localSheetId="2" hidden="1">Base_Gráficos!$C$10:$C$532</definedName>
    <definedName name="_ECO_RANGE_ID4a0df3af9dab44b9ba023d7bbc2eea34" localSheetId="2" hidden="1">Base_Gráficos!$J$10:$J$532</definedName>
    <definedName name="_ECO_RANGE_ID4caf1f774849490b95c9da6c16e0a9b3" localSheetId="2" hidden="1">Base_Gráficos!$B$9</definedName>
    <definedName name="_ECO_RANGE_ID54f444a1806245919196315c02499f59" localSheetId="2" hidden="1">Base_Gráficos!$F$10:$F$532</definedName>
    <definedName name="_ECO_RANGE_ID5acdde9f0ff747a0b34bd8edf3027da1" localSheetId="2" hidden="1">Base_Gráficos!$G$10:$G$532</definedName>
    <definedName name="_ECO_RANGE_ID5c627feab0a043a4ad2015dfe4d2ab45" localSheetId="1" hidden="1">Base!$B$3:$B$201</definedName>
    <definedName name="_ECO_RANGE_ID8d26d303fe48470aab84768b70878afb" localSheetId="1" hidden="1">Base!$A$3:$A$219</definedName>
    <definedName name="_ECO_RANGE_ID8d374d117e4c4e8b85376abe15bbfb17" localSheetId="1" hidden="1">Base!$D$3:$D$201</definedName>
    <definedName name="_ECO_RANGE_ID8ff3c2ccacc746419f4204cfd7a316f9" localSheetId="2" hidden="1">Base_Gráficos!$N$9:$N$17</definedName>
    <definedName name="_ECO_RANGE_ID933307f6e35d43e4ad8b09f316841e28" localSheetId="1" hidden="1">Base!$C$3:$C$201</definedName>
    <definedName name="_ECO_RANGE_IDa1418f8810db48c1a1066f0ea7d0d70c" localSheetId="2" hidden="1">Base_Gráficos!$I$10:$I$532</definedName>
    <definedName name="_ECO_RANGE_IDde383ee47dde48bda4db6e0ebdbb5263" localSheetId="2" hidden="1">Base_Gráficos!$H$10:$H$532</definedName>
    <definedName name="_ECO_RANGE_IDe46a74ab5659493b9974d08c4b952426" localSheetId="2" hidden="1">Base_Gráficos!$A$10:$B$532</definedName>
    <definedName name="_xlnm.Print_Area" localSheetId="0">'Informe comparativo de Acciones'!$B$1:$S$66</definedName>
    <definedName name="Ativo1">OFFSET(Base_Gráficos!$B$9,0,0,MAX(1,COUNTA(Base_Gráficos!$A$9:$A$1048576)))</definedName>
    <definedName name="Ativo2">OFFSET(Base_Gráficos!$C$9,0,0,MAX(1,COUNTA(Base_Gráficos!$A$9:$A$1048576)))</definedName>
    <definedName name="Ativo3">OFFSET(Base_Gráficos!$D$9,0,0,MAX(1,COUNTA(Base_Gráficos!$A$9:$A$1048576)))</definedName>
    <definedName name="Ativo4">OFFSET(Base_Gráficos!$E$9,0,0,MAX(1,COUNTA(Base_Gráficos!$A$9:$A$1048576)))</definedName>
    <definedName name="Ativo5">OFFSET(Base_Gráficos!$F$9,0,0,MAX(1,COUNTA(Base_Gráficos!$A$9:$A$1048576)))</definedName>
    <definedName name="Ativo6">OFFSET(Base_Gráficos!$G$9,0,0,MAX(1,COUNTA(Base_Gráficos!$A$9:$A$1048576)))</definedName>
    <definedName name="Ativo7">OFFSET(Base_Gráficos!$H$9,0,0,MAX(1,COUNTA(Base_Gráficos!$A$9:$A$1048576)))</definedName>
    <definedName name="Ativo8">OFFSET(Base_Gráficos!$I$9,0,0,MAX(1,COUNTA(Base_Gráficos!$A$9:$A$1048576)))</definedName>
    <definedName name="Data">OFFSET(Base_Gráficos!$A$9,0,0,MAX(1,COUNTA(Base_Gráficos!$A$9:$A$1048576)))</definedName>
    <definedName name="Indices">OFFSET(Base_Gráficos!$J$9,0,0,MAX(1,COUNTA(Base_Gráficos!$A$9:$A$1048576)))</definedName>
    <definedName name="Lista">OFFSET(Base!$E$3,0,0,MAX(1,COUNTA(Base!$A$3:$A$1048576)))</definedName>
    <definedName name="_xlnm.Print_Titles" localSheetId="0">'Informe comparativo de Acciones'!$1:$1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3" i="2"/>
  <c r="C2" i="2"/>
  <c r="M27" i="1"/>
  <c r="A2" i="2"/>
  <c r="B2" i="2"/>
  <c r="N27" i="1"/>
  <c r="S3" i="1"/>
  <c r="G27" i="1"/>
  <c r="L27" i="1"/>
  <c r="J4" i="2"/>
  <c r="J27" i="1"/>
  <c r="S27" i="1"/>
  <c r="R27" i="1"/>
  <c r="Q27" i="1"/>
  <c r="O27" i="1"/>
  <c r="K27" i="1"/>
  <c r="P27" i="1"/>
  <c r="P19" i="1"/>
  <c r="C17" i="1" l="1"/>
  <c r="C53" i="1"/>
  <c r="B6" i="3"/>
  <c r="B5" i="3"/>
  <c r="I27" i="1"/>
  <c r="H27" i="1"/>
  <c r="D2" i="2"/>
  <c r="B4" i="3" l="1"/>
  <c r="M4" i="3" s="1"/>
  <c r="J8" i="3" l="1"/>
  <c r="J9" i="3"/>
  <c r="L17" i="3" l="1"/>
  <c r="C32" i="1"/>
  <c r="C33" i="1"/>
  <c r="C34" i="1"/>
  <c r="C35" i="1"/>
  <c r="C36" i="1"/>
  <c r="C37" i="1"/>
  <c r="C38" i="1"/>
  <c r="C31" i="1"/>
  <c r="C20" i="1"/>
  <c r="C21" i="1"/>
  <c r="C22" i="1"/>
  <c r="C23" i="1"/>
  <c r="C24" i="1"/>
  <c r="C25" i="1"/>
  <c r="C26" i="1"/>
  <c r="C19" i="1"/>
  <c r="H10" i="2"/>
  <c r="G10" i="2" s="1"/>
  <c r="H4" i="2"/>
  <c r="G4" i="2" s="1"/>
  <c r="H5" i="2"/>
  <c r="G5" i="2" s="1"/>
  <c r="H6" i="2"/>
  <c r="G6" i="2" s="1"/>
  <c r="H7" i="2"/>
  <c r="G7" i="2" s="1"/>
  <c r="H8" i="2"/>
  <c r="G8" i="2" s="1"/>
  <c r="H9" i="2"/>
  <c r="G9" i="2" s="1"/>
  <c r="H3" i="2"/>
  <c r="G3" i="2" s="1"/>
  <c r="J3" i="2"/>
  <c r="E8" i="3" l="1"/>
  <c r="C8" i="3"/>
  <c r="H8" i="3"/>
  <c r="D8" i="3"/>
  <c r="B8" i="3"/>
  <c r="F8" i="3"/>
  <c r="G8" i="3"/>
  <c r="F8" i="1"/>
  <c r="I8" i="3"/>
  <c r="F13" i="1"/>
  <c r="F11" i="1"/>
  <c r="F12" i="1"/>
  <c r="F9" i="1"/>
  <c r="F15" i="1"/>
  <c r="F14" i="1"/>
  <c r="F10" i="1"/>
  <c r="G9" i="1"/>
  <c r="F26" i="1"/>
  <c r="R33" i="1"/>
  <c r="O36" i="1"/>
  <c r="Q32" i="1"/>
  <c r="K11" i="1"/>
  <c r="N38" i="1"/>
  <c r="O35" i="1"/>
  <c r="L38" i="1"/>
  <c r="R38" i="1"/>
  <c r="G14" i="1"/>
  <c r="N34" i="1"/>
  <c r="O33" i="1"/>
  <c r="L34" i="1"/>
  <c r="G26" i="1"/>
  <c r="L20" i="1"/>
  <c r="J19" i="1"/>
  <c r="H22" i="1"/>
  <c r="S11" i="1"/>
  <c r="S20" i="1"/>
  <c r="P8" i="1"/>
  <c r="F38" i="1"/>
  <c r="L36" i="1"/>
  <c r="N10" i="1"/>
  <c r="I9" i="3"/>
  <c r="P9" i="1"/>
  <c r="N36" i="1"/>
  <c r="O31" i="1"/>
  <c r="F9" i="3"/>
  <c r="R9" i="1"/>
  <c r="N35" i="1"/>
  <c r="I32" i="1"/>
  <c r="L35" i="1"/>
  <c r="R32" i="1"/>
  <c r="Q11" i="1"/>
  <c r="N33" i="1"/>
  <c r="H36" i="1"/>
  <c r="L33" i="1"/>
  <c r="R23" i="1"/>
  <c r="J25" i="1"/>
  <c r="S21" i="1"/>
  <c r="N23" i="1"/>
  <c r="S34" i="1"/>
  <c r="L23" i="1"/>
  <c r="K26" i="1"/>
  <c r="M22" i="1"/>
  <c r="F24" i="1"/>
  <c r="S26" i="1"/>
  <c r="L32" i="1"/>
  <c r="H21" i="1"/>
  <c r="S12" i="1"/>
  <c r="R37" i="1"/>
  <c r="K8" i="1"/>
  <c r="H23" i="1"/>
  <c r="R31" i="1"/>
  <c r="P38" i="1"/>
  <c r="R11" i="1"/>
  <c r="S35" i="1"/>
  <c r="F32" i="1"/>
  <c r="P14" i="1"/>
  <c r="P10" i="1"/>
  <c r="Q31" i="1"/>
  <c r="S15" i="1"/>
  <c r="K37" i="1"/>
  <c r="F31" i="1"/>
  <c r="P31" i="1"/>
  <c r="F21" i="1"/>
  <c r="I31" i="1"/>
  <c r="F35" i="1"/>
  <c r="H37" i="1"/>
  <c r="M32" i="1"/>
  <c r="N11" i="1"/>
  <c r="N15" i="1"/>
  <c r="K12" i="1"/>
  <c r="S9" i="1"/>
  <c r="P33" i="1"/>
  <c r="R13" i="1"/>
  <c r="J38" i="1"/>
  <c r="G37" i="1"/>
  <c r="M34" i="1"/>
  <c r="L12" i="1"/>
  <c r="J37" i="1"/>
  <c r="R24" i="1"/>
  <c r="H20" i="1"/>
  <c r="M37" i="1"/>
  <c r="R14" i="1"/>
  <c r="I35" i="1"/>
  <c r="R25" i="1"/>
  <c r="K23" i="1"/>
  <c r="M19" i="1"/>
  <c r="G12" i="1"/>
  <c r="Q38" i="1"/>
  <c r="P15" i="1"/>
  <c r="I34" i="1"/>
  <c r="G15" i="1"/>
  <c r="I22" i="1"/>
  <c r="M23" i="1"/>
  <c r="J26" i="1"/>
  <c r="G34" i="1"/>
  <c r="M38" i="1"/>
  <c r="P11" i="1"/>
  <c r="F37" i="1"/>
  <c r="G23" i="1"/>
  <c r="M33" i="1"/>
  <c r="S14" i="1"/>
  <c r="Q24" i="1"/>
  <c r="K20" i="1"/>
  <c r="N25" i="1"/>
  <c r="K38" i="1"/>
  <c r="G10" i="1"/>
  <c r="Q25" i="1"/>
  <c r="O20" i="1"/>
  <c r="K33" i="1"/>
  <c r="J22" i="1"/>
  <c r="S32" i="1"/>
  <c r="R34" i="1"/>
  <c r="L15" i="1"/>
  <c r="L26" i="1"/>
  <c r="O21" i="1"/>
  <c r="I36" i="1"/>
  <c r="H24" i="1"/>
  <c r="P35" i="1"/>
  <c r="G35" i="1"/>
  <c r="C9" i="3"/>
  <c r="L11" i="1"/>
  <c r="N31" i="1"/>
  <c r="K31" i="1"/>
  <c r="R35" i="1"/>
  <c r="G11" i="1"/>
  <c r="H32" i="1"/>
  <c r="J31" i="1"/>
  <c r="L19" i="1"/>
  <c r="P34" i="1"/>
  <c r="Q34" i="1"/>
  <c r="O34" i="1"/>
  <c r="N26" i="1"/>
  <c r="G32" i="1"/>
  <c r="L10" i="1"/>
  <c r="Q21" i="1"/>
  <c r="M24" i="1"/>
  <c r="G33" i="1"/>
  <c r="F33" i="1"/>
  <c r="P24" i="1"/>
  <c r="M25" i="1"/>
  <c r="Q9" i="1"/>
  <c r="F34" i="1"/>
  <c r="J33" i="1"/>
  <c r="K19" i="1"/>
  <c r="H31" i="1"/>
  <c r="H38" i="1"/>
  <c r="L24" i="1"/>
  <c r="I25" i="1"/>
  <c r="H35" i="1"/>
  <c r="Q26" i="1"/>
  <c r="L25" i="1"/>
  <c r="J21" i="1"/>
  <c r="Q12" i="1"/>
  <c r="G25" i="1"/>
  <c r="Q23" i="1"/>
  <c r="P25" i="1"/>
  <c r="N21" i="1"/>
  <c r="S37" i="1"/>
  <c r="P13" i="1"/>
  <c r="N37" i="1"/>
  <c r="K36" i="1"/>
  <c r="L37" i="1"/>
  <c r="J32" i="1"/>
  <c r="N20" i="1"/>
  <c r="K24" i="1"/>
  <c r="O26" i="1"/>
  <c r="S25" i="1"/>
  <c r="O37" i="1"/>
  <c r="I37" i="1"/>
  <c r="G24" i="1"/>
  <c r="H25" i="1"/>
  <c r="O19" i="1"/>
  <c r="R26" i="1"/>
  <c r="H26" i="1"/>
  <c r="I21" i="1"/>
  <c r="P22" i="1"/>
  <c r="G20" i="1"/>
  <c r="R22" i="1"/>
  <c r="P26" i="1"/>
  <c r="M21" i="1"/>
  <c r="J23" i="1"/>
  <c r="S38" i="1"/>
  <c r="K15" i="1"/>
  <c r="K35" i="1"/>
  <c r="G38" i="1"/>
  <c r="K32" i="1"/>
  <c r="S22" i="1"/>
  <c r="G36" i="1"/>
  <c r="Q33" i="1"/>
  <c r="H34" i="1"/>
  <c r="J35" i="1"/>
  <c r="N32" i="1"/>
  <c r="M35" i="1"/>
  <c r="K9" i="1"/>
  <c r="G22" i="1"/>
  <c r="R21" i="1"/>
  <c r="F36" i="1"/>
  <c r="R12" i="1"/>
  <c r="J20" i="1"/>
  <c r="S24" i="1"/>
  <c r="N9" i="1"/>
  <c r="Q35" i="1"/>
  <c r="O32" i="1"/>
  <c r="P37" i="1"/>
  <c r="Q13" i="1"/>
  <c r="I20" i="1"/>
  <c r="H19" i="1"/>
  <c r="K22" i="1"/>
  <c r="F20" i="1"/>
  <c r="I26" i="1"/>
  <c r="F19" i="1"/>
  <c r="F22" i="1"/>
  <c r="K13" i="1"/>
  <c r="Q15" i="1"/>
  <c r="M26" i="1"/>
  <c r="N8" i="1"/>
  <c r="M36" i="1"/>
  <c r="L14" i="1"/>
  <c r="E9" i="3"/>
  <c r="H33" i="1"/>
  <c r="O24" i="1"/>
  <c r="O23" i="1"/>
  <c r="S23" i="1"/>
  <c r="N12" i="1"/>
  <c r="O25" i="1"/>
  <c r="S10" i="1"/>
  <c r="L9" i="1"/>
  <c r="S13" i="1"/>
  <c r="R10" i="1"/>
  <c r="I19" i="1"/>
  <c r="R8" i="1"/>
  <c r="D9" i="3"/>
  <c r="R15" i="1"/>
  <c r="M31" i="1"/>
  <c r="Q14" i="1"/>
  <c r="G19" i="1"/>
  <c r="R19" i="1"/>
  <c r="N24" i="1"/>
  <c r="J36" i="1"/>
  <c r="I33" i="1"/>
  <c r="L8" i="1"/>
  <c r="G31" i="1"/>
  <c r="A9" i="3"/>
  <c r="Q20" i="1"/>
  <c r="K25" i="1"/>
  <c r="S8" i="1"/>
  <c r="K10" i="1"/>
  <c r="L13" i="1"/>
  <c r="L21" i="1"/>
  <c r="H9" i="3"/>
  <c r="S31" i="1"/>
  <c r="G13" i="1"/>
  <c r="Q22" i="1"/>
  <c r="P21" i="1"/>
  <c r="G9" i="3"/>
  <c r="Q36" i="1"/>
  <c r="Q8" i="1"/>
  <c r="K34" i="1"/>
  <c r="P12" i="1"/>
  <c r="Q19" i="1"/>
  <c r="I24" i="1"/>
  <c r="K21" i="1"/>
  <c r="S36" i="1"/>
  <c r="I23" i="1"/>
  <c r="P23" i="1"/>
  <c r="R36" i="1"/>
  <c r="P20" i="1"/>
  <c r="G21" i="1"/>
  <c r="R20" i="1"/>
  <c r="J24" i="1"/>
  <c r="N19" i="1"/>
  <c r="L22" i="1"/>
  <c r="M20" i="1"/>
  <c r="S19" i="1"/>
  <c r="O22" i="1"/>
  <c r="F25" i="1"/>
  <c r="Q10" i="1"/>
  <c r="I38" i="1"/>
  <c r="N14" i="1"/>
  <c r="J34" i="1"/>
  <c r="L31" i="1"/>
  <c r="N22" i="1"/>
  <c r="Q37" i="1"/>
  <c r="S33" i="1"/>
  <c r="G8" i="1"/>
  <c r="F23" i="1"/>
  <c r="P36" i="1"/>
  <c r="O38" i="1"/>
  <c r="P32" i="1"/>
  <c r="N13" i="1"/>
  <c r="K14" i="1"/>
  <c r="L11" i="3" l="1"/>
  <c r="L15" i="3"/>
  <c r="L13" i="3"/>
  <c r="L10" i="3"/>
  <c r="L16" i="3"/>
  <c r="L9" i="3"/>
  <c r="L12" i="3"/>
  <c r="M14" i="1"/>
  <c r="O14" i="1"/>
  <c r="M15" i="1"/>
  <c r="O15" i="1"/>
  <c r="M13" i="1"/>
  <c r="O13" i="1"/>
  <c r="M12" i="1"/>
  <c r="O12" i="1"/>
  <c r="M11" i="1"/>
  <c r="O11" i="1"/>
  <c r="M10" i="1"/>
  <c r="O10" i="1"/>
  <c r="M8" i="1"/>
  <c r="O8" i="1"/>
  <c r="M9" i="1"/>
  <c r="O9" i="1"/>
  <c r="E4" i="3"/>
  <c r="E3" i="3"/>
  <c r="L14" i="3"/>
  <c r="D5" i="3"/>
  <c r="N8" i="3"/>
  <c r="M8" i="3"/>
</calcChain>
</file>

<file path=xl/sharedStrings.xml><?xml version="1.0" encoding="utf-8"?>
<sst xmlns="http://schemas.openxmlformats.org/spreadsheetml/2006/main" count="900" uniqueCount="690">
  <si>
    <t>VAR de 1M
95%</t>
  </si>
  <si>
    <t>ROE</t>
  </si>
  <si>
    <t>ROA</t>
  </si>
  <si>
    <t>Mínimo:</t>
  </si>
  <si>
    <t>Máximo:</t>
  </si>
  <si>
    <t>Gráfico de Retorno (base 100)</t>
  </si>
  <si>
    <t>12M</t>
  </si>
  <si>
    <t>D</t>
  </si>
  <si>
    <t>Cencosud S.A. Ord</t>
  </si>
  <si>
    <t>DATOS GENERALES</t>
  </si>
  <si>
    <t>NOMBRE</t>
  </si>
  <si>
    <t>CODIGO</t>
  </si>
  <si>
    <t>Falabella S.A. Ord</t>
  </si>
  <si>
    <t>Parque Arauco S.A. Ord</t>
  </si>
  <si>
    <t>AFPCAPITAL&lt;XSGO&gt;</t>
  </si>
  <si>
    <t>CUPRUM&lt;XSGO&gt;</t>
  </si>
  <si>
    <t>HABITAT&lt;XSGO&gt;</t>
  </si>
  <si>
    <t>PLANVITAL&lt;XSGO&gt;</t>
  </si>
  <si>
    <t>PROVIDA&lt;XSGO&gt;</t>
  </si>
  <si>
    <t>AESGENER&lt;XSGO&gt;</t>
  </si>
  <si>
    <t>AGUNSA&lt;XSGO&gt;</t>
  </si>
  <si>
    <t>ANASAC&lt;XSGO&gt;</t>
  </si>
  <si>
    <t>AGUAS-A&lt;XSGO&gt;</t>
  </si>
  <si>
    <t>AGUAS-B&lt;XSGO&gt;</t>
  </si>
  <si>
    <t>ALMENDRAL&lt;XSGO&gt;</t>
  </si>
  <si>
    <t>ANDACOR&lt;XSGO&gt;</t>
  </si>
  <si>
    <t>ANTARCHILE&lt;XSGO&gt;</t>
  </si>
  <si>
    <t>AUSTRALIS&lt;XSGO&gt;</t>
  </si>
  <si>
    <t>ATSA&lt;XSGO&gt;</t>
  </si>
  <si>
    <t>AXXION&lt;XSGO&gt;</t>
  </si>
  <si>
    <t>AZUL AZUL&lt;XSGO&gt;</t>
  </si>
  <si>
    <t>CHILE&lt;XSGO&gt;</t>
  </si>
  <si>
    <t>BCI&lt;XSGO&gt;</t>
  </si>
  <si>
    <t>BINT&lt;XSGO&gt;</t>
  </si>
  <si>
    <t>ITAUCORP&lt;XSGO&gt;</t>
  </si>
  <si>
    <t>BSANTANDER&lt;XSGO&gt;</t>
  </si>
  <si>
    <t>BANMEDICA&lt;XSGO&gt;</t>
  </si>
  <si>
    <t>BANVIDA&lt;XSGO&gt;</t>
  </si>
  <si>
    <t>BESALCO&lt;XSGO&gt;</t>
  </si>
  <si>
    <t>BETLAN DOS&lt;XSGO&gt;</t>
  </si>
  <si>
    <t>BICECORP&lt;XSGO&gt;</t>
  </si>
  <si>
    <t>COLO COLO&lt;XSGO&gt;</t>
  </si>
  <si>
    <t>BLUMAR&lt;XSGO&gt;</t>
  </si>
  <si>
    <t>BOLSASTGO&lt;XSGO&gt;</t>
  </si>
  <si>
    <t>CAP&lt;XSGO&gt;</t>
  </si>
  <si>
    <t>CAROZZI&lt;XSGO&gt;</t>
  </si>
  <si>
    <t>CEM&lt;XSGO&gt;</t>
  </si>
  <si>
    <t>POLPAICO&lt;XSGO&gt;</t>
  </si>
  <si>
    <t>CEMENTOS&lt;XSGO&gt;</t>
  </si>
  <si>
    <t>CENCOSUD&lt;XSGO&gt;</t>
  </si>
  <si>
    <t>CENCOSHOPP&lt;XSGO&gt;</t>
  </si>
  <si>
    <t>CGEGAS&lt;XSGO&gt;</t>
  </si>
  <si>
    <t>CONSOGRAL&lt;XSGO&gt;</t>
  </si>
  <si>
    <t>CINTAC&lt;XSGO&gt;</t>
  </si>
  <si>
    <t>LAS CONDES&lt;XSGO&gt;</t>
  </si>
  <si>
    <t>POLO&lt;XSGO&gt;</t>
  </si>
  <si>
    <t>ESPANOLVAL&lt;XSGO&gt;</t>
  </si>
  <si>
    <t>HIPICO&lt;XSGO&gt;</t>
  </si>
  <si>
    <t>EMBONOR-A&lt;XSGO&gt;</t>
  </si>
  <si>
    <t>EMBONOR-B&lt;XSGO&gt;</t>
  </si>
  <si>
    <t>COLBUN&lt;XSGO&gt;</t>
  </si>
  <si>
    <t>MARGARET'S&lt;XSGO&gt;</t>
  </si>
  <si>
    <t>MAISONNETT&lt;XSGO&gt;</t>
  </si>
  <si>
    <t>UNESPA&lt;XSGO&gt;</t>
  </si>
  <si>
    <t>COPEVAL&lt;XSGO&gt;</t>
  </si>
  <si>
    <t>CCU&lt;XSGO&gt;</t>
  </si>
  <si>
    <t>FOSFOROS&lt;XSGO&gt;</t>
  </si>
  <si>
    <t>ESPANOLA&lt;XSGO&gt;</t>
  </si>
  <si>
    <t>LITORAL&lt;XSGO&gt;</t>
  </si>
  <si>
    <t>ELECMETAL&lt;XSGO&gt;</t>
  </si>
  <si>
    <t>CGE&lt;XSGO&gt;</t>
  </si>
  <si>
    <t>VOLCAN&lt;XSGO&gt;</t>
  </si>
  <si>
    <t>INTEROCEAN&lt;XSGO&gt;</t>
  </si>
  <si>
    <t>CAMANCHACA&lt;XSGO&gt;</t>
  </si>
  <si>
    <t>VAPORES&lt;XSGO&gt;</t>
  </si>
  <si>
    <t>CIC&lt;XSGO&gt;</t>
  </si>
  <si>
    <t>CVA&lt;XSGO&gt;</t>
  </si>
  <si>
    <t>CRISTALES&lt;XSGO&gt;</t>
  </si>
  <si>
    <t>CRUZADOS&lt;XSGO&gt;</t>
  </si>
  <si>
    <t>DUNCANFOX&lt;XSGO&gt;</t>
  </si>
  <si>
    <t>EISA&lt;XSGO&gt;</t>
  </si>
  <si>
    <t>PUNTILLA&lt;XSGO&gt;</t>
  </si>
  <si>
    <t>ELUXSA&lt;XSGO&gt;</t>
  </si>
  <si>
    <t>ANDINA-A&lt;XSGO&gt;</t>
  </si>
  <si>
    <t>ANDINA-B&lt;XSGO&gt;</t>
  </si>
  <si>
    <t>ESSAL-A&lt;XSGO&gt;</t>
  </si>
  <si>
    <t>ESSAL-B&lt;XSGO&gt;</t>
  </si>
  <si>
    <t>MOLLER&lt;XSGO&gt;</t>
  </si>
  <si>
    <t>EDELMAG&lt;XSGO&gt;</t>
  </si>
  <si>
    <t>PEHUENCHE&lt;XSGO&gt;</t>
  </si>
  <si>
    <t>ENTEL&lt;XSGO&gt;</t>
  </si>
  <si>
    <t>EPERVA&lt;XSGO&gt;</t>
  </si>
  <si>
    <t>AQUACHILE&lt;XSGO&gt;</t>
  </si>
  <si>
    <t>HORNOS&lt;XSGO&gt;</t>
  </si>
  <si>
    <t>CMPC&lt;XSGO&gt;</t>
  </si>
  <si>
    <t>COPEC&lt;XSGO&gt;</t>
  </si>
  <si>
    <t>HITES&lt;XSGO&gt;</t>
  </si>
  <si>
    <t>IANSA&lt;XSGO&gt;</t>
  </si>
  <si>
    <t>NUEVAPOLAR&lt;XSGO&gt;</t>
  </si>
  <si>
    <t>LIPIGAS&lt;XSGO&gt;</t>
  </si>
  <si>
    <t>TRICOT&lt;XSGO&gt;</t>
  </si>
  <si>
    <t>ENAEX&lt;XSGO&gt;</t>
  </si>
  <si>
    <t>ENELAM&lt;XSGO&gt;</t>
  </si>
  <si>
    <t>ENELCHILE&lt;XSGO&gt;</t>
  </si>
  <si>
    <t>ENELDXCH&lt;XSGO&gt;</t>
  </si>
  <si>
    <t>ENELGXCH&lt;XSGO&gt;</t>
  </si>
  <si>
    <t>CASABLANCA&lt;XSGO&gt;</t>
  </si>
  <si>
    <t>ENLASA&lt;XSGO&gt;</t>
  </si>
  <si>
    <t>ECL&lt;XSGO&gt;</t>
  </si>
  <si>
    <t>Enjoy&lt;XSGO&gt;</t>
  </si>
  <si>
    <t>EDELPA&lt;XSGO&gt;</t>
  </si>
  <si>
    <t>ESSBIO-A&lt;XSGO&gt;</t>
  </si>
  <si>
    <t>ESSBIO-B&lt;XSGO&gt;</t>
  </si>
  <si>
    <t>ESSBIO-C&lt;XSGO&gt;</t>
  </si>
  <si>
    <t>OXIQUIM&lt;XSGO&gt;</t>
  </si>
  <si>
    <t>ESVAL-A&lt;XSGO&gt;</t>
  </si>
  <si>
    <t>ESVAL-B&lt;XSGO&gt;</t>
  </si>
  <si>
    <t>ESVAL-C&lt;XSGO&gt;</t>
  </si>
  <si>
    <t>FALABELLA&lt;XSGO&gt;</t>
  </si>
  <si>
    <t>FERIAOSOR&lt;XSGO&gt;</t>
  </si>
  <si>
    <t>FEPASA&lt;XSGO&gt;</t>
  </si>
  <si>
    <t>PASUR&lt;XSGO&gt;</t>
  </si>
  <si>
    <t>FORUS&lt;XSGO&gt;</t>
  </si>
  <si>
    <t>VICONTO&lt;XSGO&gt;</t>
  </si>
  <si>
    <t>GASCO&lt;XSGO&gt;</t>
  </si>
  <si>
    <t>GRANADILLA&lt;XSGO&gt;</t>
  </si>
  <si>
    <t>NAVIERA&lt;XSGO&gt;</t>
  </si>
  <si>
    <t>SECURITY&lt;XSGO&gt;</t>
  </si>
  <si>
    <t>HIPERMARC&lt;XSGO&gt;</t>
  </si>
  <si>
    <t>HF&lt;XSGO&gt;</t>
  </si>
  <si>
    <t>HWM&lt;XSGO&gt;</t>
  </si>
  <si>
    <t>INFODEMA&lt;XSGO&gt;</t>
  </si>
  <si>
    <t>INGEVEC&lt;XSGO&gt;</t>
  </si>
  <si>
    <t>ESTACIONAM&lt;XSGO&gt;</t>
  </si>
  <si>
    <t>CLUBCAMPO&lt;XSGO&gt;</t>
  </si>
  <si>
    <t>MANQUEHUE&lt;XSGO&gt;</t>
  </si>
  <si>
    <t>ISANPA&lt;XSGO&gt;</t>
  </si>
  <si>
    <t>SIXTERRA&lt;XSGO&gt;</t>
  </si>
  <si>
    <t>STADITALIA&lt;XSGO&gt;</t>
  </si>
  <si>
    <t>YUGOSLAVA&lt;XSGO&gt;</t>
  </si>
  <si>
    <t>INDISA&lt;XSGO&gt;</t>
  </si>
  <si>
    <t>INTASA&lt;XSGO&gt;</t>
  </si>
  <si>
    <t>INVERCAP&lt;XSGO&gt;</t>
  </si>
  <si>
    <t>INVERMAR&lt;XSGO&gt;</t>
  </si>
  <si>
    <t>INVERNOVA&lt;XSGO&gt;</t>
  </si>
  <si>
    <t>IACSA&lt;XSGO&gt;</t>
  </si>
  <si>
    <t>IAM&lt;XSGO&gt;</t>
  </si>
  <si>
    <t>COVADONGA&lt;XSGO&gt;</t>
  </si>
  <si>
    <t>ILC&lt;XSGO&gt;</t>
  </si>
  <si>
    <t>NUEVAREG&lt;XSGO&gt;</t>
  </si>
  <si>
    <t>SIEMEL&lt;XSGO&gt;</t>
  </si>
  <si>
    <t>TRICAHUE&lt;XSGO&gt;</t>
  </si>
  <si>
    <t>INVIESPA&lt;XSGO&gt;</t>
  </si>
  <si>
    <t>INVERFOODS&lt;XSGO&gt;</t>
  </si>
  <si>
    <t>INVEXANS&lt;XSGO&gt;</t>
  </si>
  <si>
    <t>IPAL&lt;XSGO&gt;</t>
  </si>
  <si>
    <t>LTM&lt;XSGO&gt;</t>
  </si>
  <si>
    <t>MARBELLACC&lt;XSGO&gt;</t>
  </si>
  <si>
    <t>MARINSA&lt;XSGO&gt;</t>
  </si>
  <si>
    <t>MASISA&lt;XSGO&gt;</t>
  </si>
  <si>
    <t>MELON&lt;XSGO&gt;</t>
  </si>
  <si>
    <t>MINERA&lt;XSGO&gt;</t>
  </si>
  <si>
    <t>MOLYMET&lt;XSGO&gt;</t>
  </si>
  <si>
    <t>MS&lt;XSGO&gt;</t>
  </si>
  <si>
    <t>MUELLES&lt;XSGO&gt;</t>
  </si>
  <si>
    <t>MULTIFOODS&lt;XSGO&gt;</t>
  </si>
  <si>
    <t>NAVARINO&lt;XSGO&gt;</t>
  </si>
  <si>
    <t>NIBSA&lt;XSGO&gt;</t>
  </si>
  <si>
    <t>NITRATOS&lt;XSGO&gt;</t>
  </si>
  <si>
    <t>NORTEGRAN&lt;XSGO&gt;</t>
  </si>
  <si>
    <t>OLDBOYS&lt;XSGO&gt;</t>
  </si>
  <si>
    <t>PARAUCO&lt;XSGO&gt;</t>
  </si>
  <si>
    <t>PAZ&lt;XSGO&gt;</t>
  </si>
  <si>
    <t>PPXCL&lt;XSGO&gt;</t>
  </si>
  <si>
    <t>MALLPLAZA&lt;XSGO&gt;</t>
  </si>
  <si>
    <t>FROWARD&lt;XSGO&gt;</t>
  </si>
  <si>
    <t>POTASIOS-A&lt;XSGO&gt;</t>
  </si>
  <si>
    <t>POTASIOS-B&lt;XSGO&gt;</t>
  </si>
  <si>
    <t>COUNTRY-A&lt;XSGO&gt;</t>
  </si>
  <si>
    <t>COUNTRY-B&lt;XSGO&gt;</t>
  </si>
  <si>
    <t>COUNTRY-P&lt;XSGO&gt;</t>
  </si>
  <si>
    <t>VENTANAS&lt;XSGO&gt;</t>
  </si>
  <si>
    <t>PUERTO&lt;XSGO&gt;</t>
  </si>
  <si>
    <t>QUEMCHI&lt;XSGO&gt;</t>
  </si>
  <si>
    <t>QUILICURA&lt;XSGO&gt;</t>
  </si>
  <si>
    <t>QUINENCO&lt;XSGO&gt;</t>
  </si>
  <si>
    <t>RTX&lt;XSGO&gt;</t>
  </si>
  <si>
    <t>REBRISA-A&lt;XSGO&gt;</t>
  </si>
  <si>
    <t>REBRISA-B&lt;XSGO&gt;</t>
  </si>
  <si>
    <t>RIPLEY&lt;XSGO&gt;</t>
  </si>
  <si>
    <t>SPORTFRAN&lt;XSGO&gt;</t>
  </si>
  <si>
    <t>SALFACORP&lt;XSGO&gt;</t>
  </si>
  <si>
    <t>SALMOCAM&lt;XSGO&gt;</t>
  </si>
  <si>
    <t>SANTANA&lt;XSGO&gt;</t>
  </si>
  <si>
    <t>SCHWAGER&lt;XSGO&gt;</t>
  </si>
  <si>
    <t>SCOTIABKCL&lt;XSGO&gt;</t>
  </si>
  <si>
    <t>PREVISION&lt;XSGO&gt;</t>
  </si>
  <si>
    <t>SK&lt;XSGO&gt;</t>
  </si>
  <si>
    <t>SIPSA&lt;XSGO&gt;</t>
  </si>
  <si>
    <t>SMU&lt;XSGO&gt;</t>
  </si>
  <si>
    <t>GOLF&lt;XSGO&gt;</t>
  </si>
  <si>
    <t>CANALISTAS&lt;XSGO&gt;</t>
  </si>
  <si>
    <t>SOFRUCO&lt;XSGO&gt;</t>
  </si>
  <si>
    <t>SANTA RITA&lt;XSGO&gt;</t>
  </si>
  <si>
    <t>CAMPOS&lt;XSGO&gt;</t>
  </si>
  <si>
    <t>ORO BLANCO&lt;XSGO&gt;</t>
  </si>
  <si>
    <t>CALICHERAA&lt;XSGO&gt;</t>
  </si>
  <si>
    <t>CALICHERAB&lt;XSGO&gt;</t>
  </si>
  <si>
    <t>HIPODROMOA&lt;XSGO&gt;</t>
  </si>
  <si>
    <t>HIPODROMOB&lt;XSGO&gt;</t>
  </si>
  <si>
    <t>INMOBVINA&lt;XSGO&gt;</t>
  </si>
  <si>
    <t>SMSAAM&lt;XSGO&gt;</t>
  </si>
  <si>
    <t>COLOSO&lt;XSGO&gt;</t>
  </si>
  <si>
    <t>PUCOBRE&lt;XSGO&gt;</t>
  </si>
  <si>
    <t>SQM-A&lt;XSGO&gt;</t>
  </si>
  <si>
    <t>SQM-B&lt;XSGO&gt;</t>
  </si>
  <si>
    <t>SOCOVESA&lt;XSGO&gt;</t>
  </si>
  <si>
    <t>SONDA&lt;XSGO&gt;</t>
  </si>
  <si>
    <t>SOPROCAL&lt;XSGO&gt;</t>
  </si>
  <si>
    <t>SOQUICOM&lt;XSGO&gt;</t>
  </si>
  <si>
    <t>CTC&lt;XSGO&gt;</t>
  </si>
  <si>
    <t>UNION GOLF&lt;XSGO&gt;</t>
  </si>
  <si>
    <t>CLUBUNION&lt;XSGO&gt;</t>
  </si>
  <si>
    <t>SPORTING&lt;XSGO&gt;</t>
  </si>
  <si>
    <t>CONCHATORO&lt;XSGO&gt;</t>
  </si>
  <si>
    <t>VSPT&lt;XSGO&gt;</t>
  </si>
  <si>
    <t>EMILIANA&lt;XSGO&gt;</t>
  </si>
  <si>
    <t>VCMAC1&lt;XSGO&gt;</t>
  </si>
  <si>
    <t>VCMBC1&lt;XSGO&gt;</t>
  </si>
  <si>
    <t>WATTS&lt;XSGO&gt;</t>
  </si>
  <si>
    <t>ZOFRI&lt;XSGO&gt;</t>
  </si>
  <si>
    <t>Ord</t>
  </si>
  <si>
    <t>A</t>
  </si>
  <si>
    <t>B</t>
  </si>
  <si>
    <t>C</t>
  </si>
  <si>
    <t>P</t>
  </si>
  <si>
    <t>A.F.P. Capital S.A.</t>
  </si>
  <si>
    <t>A.F.P. Cuprum S.A.</t>
  </si>
  <si>
    <t>A.F.P. Habitat S.A.</t>
  </si>
  <si>
    <t>A.F.P. Planvital S.A.</t>
  </si>
  <si>
    <t>A.F.P. Provida S.A.</t>
  </si>
  <si>
    <t>Aes Gener S.A.</t>
  </si>
  <si>
    <t>Agencias Universales S.A.</t>
  </si>
  <si>
    <t>Agricola Nacional S.A.C. E I.</t>
  </si>
  <si>
    <t>Aguas Andinas S.A.</t>
  </si>
  <si>
    <t>Almendral S.A.</t>
  </si>
  <si>
    <t>Andacor S.A.</t>
  </si>
  <si>
    <t>Antarchile S.A.</t>
  </si>
  <si>
    <t>Australis Seafoods S.A.</t>
  </si>
  <si>
    <t>Automovilismo Y Turismo S.A.</t>
  </si>
  <si>
    <t>Axxion S.A.</t>
  </si>
  <si>
    <t>Azul Azul S.A.</t>
  </si>
  <si>
    <t>Banco De Chile</t>
  </si>
  <si>
    <t>Banco De Credito E Inversiones</t>
  </si>
  <si>
    <t>Banco Internacional</t>
  </si>
  <si>
    <t>Banco Itau Corpbanca</t>
  </si>
  <si>
    <t>Banco Santander-Chile</t>
  </si>
  <si>
    <t>Banmedica S.A.</t>
  </si>
  <si>
    <t>Banvida S.A.</t>
  </si>
  <si>
    <t>Besalco S.A.</t>
  </si>
  <si>
    <t>Betlan Dos S.A.</t>
  </si>
  <si>
    <t>Bicecorp S.A.</t>
  </si>
  <si>
    <t>Blanco Y Negro S.A.</t>
  </si>
  <si>
    <t>Blumar S.A.</t>
  </si>
  <si>
    <t>Bolsa De Comercio De Santiago - Bolsa De Valores</t>
  </si>
  <si>
    <t>Cap S.A.</t>
  </si>
  <si>
    <t>Carozzi S.A.</t>
  </si>
  <si>
    <t>Cem S.A.</t>
  </si>
  <si>
    <t>Cemento Polpaico S.A.</t>
  </si>
  <si>
    <t>Cementos Bio Bio S.A.</t>
  </si>
  <si>
    <t>Cencosud S.A.</t>
  </si>
  <si>
    <t>Cencosud Shopping S.A.</t>
  </si>
  <si>
    <t>Cge Gas Natural S.A.</t>
  </si>
  <si>
    <t>Chilena Consolidada Seguros Generales S.A.</t>
  </si>
  <si>
    <t>Cintac S.A.</t>
  </si>
  <si>
    <t>Clinica Las Condes S.A.</t>
  </si>
  <si>
    <t>Club De Polo Y Equitacion San Cristobal S.A.</t>
  </si>
  <si>
    <t>Club Español De Valparaiso S.A.</t>
  </si>
  <si>
    <t>Club Hipico De Santiago S.A.</t>
  </si>
  <si>
    <t>Coca Cola Embonor S.A.</t>
  </si>
  <si>
    <t>Colbun S.A.</t>
  </si>
  <si>
    <t>Colegio Britanico St. Margaret</t>
  </si>
  <si>
    <t>Colegio La Maisonnette S.A.</t>
  </si>
  <si>
    <t>Comp Nac. De Seguros Generales Union Española S.A.</t>
  </si>
  <si>
    <t>Compañia Agropecuaria Copeval S.A.</t>
  </si>
  <si>
    <t>Compañia Cervecerias Unidas S.A.</t>
  </si>
  <si>
    <t>Compañia Chilena De Fosforos S.A.</t>
  </si>
  <si>
    <t>Compañia De Inversiones La Española S.A.</t>
  </si>
  <si>
    <t>Compañia Electrica Del Litoral S.A.</t>
  </si>
  <si>
    <t>Compañia Electro Metalurgica S.A.</t>
  </si>
  <si>
    <t>Compañia General De Electricidad S.A.</t>
  </si>
  <si>
    <t>Compañia Industrial El Volcan S.A.</t>
  </si>
  <si>
    <t>Compañia Maritima Chilena S.A.</t>
  </si>
  <si>
    <t>Compañia Pesquera Camanchaca S.A.</t>
  </si>
  <si>
    <t>Compañia Sud Americana De Vapores S.A.</t>
  </si>
  <si>
    <t>Compañias Cic S.A.</t>
  </si>
  <si>
    <t>Costa Verde Aeronautica S.A.</t>
  </si>
  <si>
    <t>Cristalerias De Chile S.A.</t>
  </si>
  <si>
    <t>Cruzados S.A.D.P.</t>
  </si>
  <si>
    <t>Duncan Fox S.A.</t>
  </si>
  <si>
    <t>Echeverria, Izquierdo S.A.</t>
  </si>
  <si>
    <t>Electrica Puntilla S.A.</t>
  </si>
  <si>
    <t>Electrolux De Chile S.A.</t>
  </si>
  <si>
    <t>Embotelladora Andina S.A.</t>
  </si>
  <si>
    <t>Emp. De Serv. Sanitarios De Los Lagos S.A.</t>
  </si>
  <si>
    <t>Empresa Const Moller Y Perez Cotapos S.A.</t>
  </si>
  <si>
    <t>Empresa Electrica De Magallanes S.A.</t>
  </si>
  <si>
    <t>Empresa Electrica Pehuenche S.A.</t>
  </si>
  <si>
    <t>Empresa Nacional De Telecomunicaciones S.A.</t>
  </si>
  <si>
    <t>Empresa Pesquera Eperva S.A.</t>
  </si>
  <si>
    <t>Empresas Aquachile S.A.</t>
  </si>
  <si>
    <t>Empresas Cabo De Hornos S.A.</t>
  </si>
  <si>
    <t>Empresas Cmpc S.A.</t>
  </si>
  <si>
    <t>Empresas Copec S.A.</t>
  </si>
  <si>
    <t>Empresas Hites S.A.</t>
  </si>
  <si>
    <t>Empresas Iansa S.A.</t>
  </si>
  <si>
    <t>Empresas La Polar S.A.</t>
  </si>
  <si>
    <t>Empresas Lipigas S.A.</t>
  </si>
  <si>
    <t>Empresas Tricot S.A.</t>
  </si>
  <si>
    <t>Enaex S.A.</t>
  </si>
  <si>
    <t>Enel Americas S.A.</t>
  </si>
  <si>
    <t>Enel Chile S.A.</t>
  </si>
  <si>
    <t>Enel Distribucion Chile S.A.</t>
  </si>
  <si>
    <t>Enel Generacion Chile S.A.</t>
  </si>
  <si>
    <t>Energia De Casablanca S.A.</t>
  </si>
  <si>
    <t>Energia Latina S.A.</t>
  </si>
  <si>
    <t>Engie Energia Chile S.A.</t>
  </si>
  <si>
    <t>Enjoy S.A.</t>
  </si>
  <si>
    <t>Envases Del Pacifico S.A.</t>
  </si>
  <si>
    <t>Essbio S.A.</t>
  </si>
  <si>
    <t>Estab Industriales Quimicos Oxiquim S.A.</t>
  </si>
  <si>
    <t>Esval S.A.</t>
  </si>
  <si>
    <t>Falabella S.A.</t>
  </si>
  <si>
    <t>Feria De Osorno S.A.</t>
  </si>
  <si>
    <t>Ferrocarril Del Pacifico S.A.</t>
  </si>
  <si>
    <t>Forestal Const. Y Com. Del Pacifico Sur S.A.</t>
  </si>
  <si>
    <t>Forus S.A.</t>
  </si>
  <si>
    <t>Fruticola Viconto S.A.</t>
  </si>
  <si>
    <t>Gasco S.A.</t>
  </si>
  <si>
    <t>Granadilla Country Club S.A.</t>
  </si>
  <si>
    <t>Grupo Empresas Navieras S.A.</t>
  </si>
  <si>
    <t>Grupo Security S.A.</t>
  </si>
  <si>
    <t>Hipermarc S.A.</t>
  </si>
  <si>
    <t>Hortifrut S.A.</t>
  </si>
  <si>
    <t>Howmet Aerospace Inc.</t>
  </si>
  <si>
    <t>Infodema S. A.</t>
  </si>
  <si>
    <t>Ingevec S.A.</t>
  </si>
  <si>
    <t>Inmob. Central De Estacionamientos Agustinas S.A.</t>
  </si>
  <si>
    <t>Inmobiliaria Club De Campo S.A.</t>
  </si>
  <si>
    <t>Inmobiliaria Manquehue S.A.</t>
  </si>
  <si>
    <t>Inmobiliaria San Patricio S.A.</t>
  </si>
  <si>
    <t>Inmobiliaria Sixterra S.A.</t>
  </si>
  <si>
    <t>Inmobiliaria Stadio Italiano S.A.</t>
  </si>
  <si>
    <t>Inmobiliaria Yugoslava Sociedad Anonima</t>
  </si>
  <si>
    <t>Instituto De Diagnostico S.A.</t>
  </si>
  <si>
    <t>Intasa S.A.</t>
  </si>
  <si>
    <t>Invercap S.A.</t>
  </si>
  <si>
    <t>Invermar S.A.</t>
  </si>
  <si>
    <t>Invernova S.A.</t>
  </si>
  <si>
    <t>Inversiones Agricolas Y Comerciales S.A.</t>
  </si>
  <si>
    <t>Inversiones Aguas Metropolitanas S.A.</t>
  </si>
  <si>
    <t>Inversiones Covadonga S.A.</t>
  </si>
  <si>
    <t>Inversiones La Construccion S.A.</t>
  </si>
  <si>
    <t>Inversiones Nueva Region S.A.</t>
  </si>
  <si>
    <t>Inversiones Siemel S.A.</t>
  </si>
  <si>
    <t>Inversiones Tricahue S.A.</t>
  </si>
  <si>
    <t>Inversiones Union Española S.A.</t>
  </si>
  <si>
    <t>Invertec Foods S.A.</t>
  </si>
  <si>
    <t>Invexans S.A.</t>
  </si>
  <si>
    <t>Ipal S.A.</t>
  </si>
  <si>
    <t>Latam Airlines Group S.A.</t>
  </si>
  <si>
    <t>Marbella Country Club S.A.</t>
  </si>
  <si>
    <t>Maritima De Inversiones S.A.</t>
  </si>
  <si>
    <t>Masisa S.A.</t>
  </si>
  <si>
    <t>Melon S.A.</t>
  </si>
  <si>
    <t>Minera Valparaiso S.A.</t>
  </si>
  <si>
    <t>Molibdenos Y Metales S. A.</t>
  </si>
  <si>
    <t>Morgan Stanley</t>
  </si>
  <si>
    <t>Muelles De Penco S.A.</t>
  </si>
  <si>
    <t>Multiexport Foods S.A.</t>
  </si>
  <si>
    <t>Navarino S.A.</t>
  </si>
  <si>
    <t>Nibsa S.A.</t>
  </si>
  <si>
    <t>Nitratos De Chile S.A.</t>
  </si>
  <si>
    <t>Norte Grande S.A.</t>
  </si>
  <si>
    <t>Old Grangonian Club S.A.</t>
  </si>
  <si>
    <t>Parque Arauco S.A.</t>
  </si>
  <si>
    <t>Paz Corp S.A.</t>
  </si>
  <si>
    <t>Peruvian Precious Metals Corp</t>
  </si>
  <si>
    <t>Plaza S.A.</t>
  </si>
  <si>
    <t>Portuaria Cabo Froward S.A.</t>
  </si>
  <si>
    <t>Potasios De Chile S.A.</t>
  </si>
  <si>
    <t>Prince Of Wales Country Club S.A. Inmobiliaria</t>
  </si>
  <si>
    <t>Puerto Ventanas S.A.</t>
  </si>
  <si>
    <t>Puertos Y Logistica S.A.</t>
  </si>
  <si>
    <t>Quemchi S.A.</t>
  </si>
  <si>
    <t>Quilicura S.A.</t>
  </si>
  <si>
    <t>Quiñenco S.A.</t>
  </si>
  <si>
    <t>Raytheon Technologies Corp.</t>
  </si>
  <si>
    <t>Rebrisa S.A.</t>
  </si>
  <si>
    <t>Ripley Corp S.A.</t>
  </si>
  <si>
    <t>S. A. Inmobiliaria Sport Francais</t>
  </si>
  <si>
    <t>Salfacorp S.A.</t>
  </si>
  <si>
    <t>Salmones Camanchaca S.A.</t>
  </si>
  <si>
    <t>Santana S.A.</t>
  </si>
  <si>
    <t>Schwager Energy S.A.</t>
  </si>
  <si>
    <t>Scotiabank Chile</t>
  </si>
  <si>
    <t>Seguros Vida Security Prevision S.A.</t>
  </si>
  <si>
    <t>Sigdo Koppers S.A.</t>
  </si>
  <si>
    <t>Sipsa Sociedad Anonima</t>
  </si>
  <si>
    <t>Smu S.A.</t>
  </si>
  <si>
    <t>Soc. Anonima De Deportes, Club De Golf Santiago</t>
  </si>
  <si>
    <t>Soc. De Canalistas La Foresta De Apoquindo S.A.</t>
  </si>
  <si>
    <t>Sociedad Agricola La Rosa Sofruco S.A.</t>
  </si>
  <si>
    <t>Sociedad Anonima Viña Santa Rita</t>
  </si>
  <si>
    <t>Sociedad De Inversiones Campos Chilenos S.A.</t>
  </si>
  <si>
    <t>Sociedad De Inversiones Oro Blanco S.A.</t>
  </si>
  <si>
    <t>Sociedad De Inversiones Pampa Calichera S.A.</t>
  </si>
  <si>
    <t>Sociedad Hipodromo Chile S.A.</t>
  </si>
  <si>
    <t>Sociedad Inmobiliaria Viña Del Mar S.A.</t>
  </si>
  <si>
    <t>Sociedad Matriz Saam S.A.</t>
  </si>
  <si>
    <t>AFPCAPITAL</t>
  </si>
  <si>
    <t>CUPRUM</t>
  </si>
  <si>
    <t>HABITAT</t>
  </si>
  <si>
    <t>PLANVITAL</t>
  </si>
  <si>
    <t>PROVIDA</t>
  </si>
  <si>
    <t>AESGENER</t>
  </si>
  <si>
    <t>AGUNSA</t>
  </si>
  <si>
    <t>ANASAC</t>
  </si>
  <si>
    <t>AGUAS-A</t>
  </si>
  <si>
    <t>AGUAS-B</t>
  </si>
  <si>
    <t>ALMENDRAL</t>
  </si>
  <si>
    <t>ANDACOR</t>
  </si>
  <si>
    <t>ANTARCHILE</t>
  </si>
  <si>
    <t>AUSTRALIS</t>
  </si>
  <si>
    <t>ATSA</t>
  </si>
  <si>
    <t>AXXION</t>
  </si>
  <si>
    <t>AZUL AZUL</t>
  </si>
  <si>
    <t>CHILE</t>
  </si>
  <si>
    <t>BCI</t>
  </si>
  <si>
    <t>BINT</t>
  </si>
  <si>
    <t>ITAUCORP</t>
  </si>
  <si>
    <t>BSANTANDER</t>
  </si>
  <si>
    <t>BANMEDICA</t>
  </si>
  <si>
    <t>BANVIDA</t>
  </si>
  <si>
    <t>BESALCO</t>
  </si>
  <si>
    <t>BETLAN DOS</t>
  </si>
  <si>
    <t>BICECORP</t>
  </si>
  <si>
    <t>COLO COLO</t>
  </si>
  <si>
    <t>BLUMAR</t>
  </si>
  <si>
    <t>BOLSASTGO</t>
  </si>
  <si>
    <t>CAP</t>
  </si>
  <si>
    <t>CAROZZI</t>
  </si>
  <si>
    <t>CEM</t>
  </si>
  <si>
    <t>POLPAICO</t>
  </si>
  <si>
    <t>CEMENTOS</t>
  </si>
  <si>
    <t>CENCOSUD</t>
  </si>
  <si>
    <t>CENCOSHOPP</t>
  </si>
  <si>
    <t>CGEGAS</t>
  </si>
  <si>
    <t>CONSOGRAL</t>
  </si>
  <si>
    <t>CINTAC</t>
  </si>
  <si>
    <t>LAS CONDES</t>
  </si>
  <si>
    <t>POLO</t>
  </si>
  <si>
    <t>ESPANOLVAL</t>
  </si>
  <si>
    <t>HIPICO</t>
  </si>
  <si>
    <t>EMBONOR-A</t>
  </si>
  <si>
    <t>EMBONOR-B</t>
  </si>
  <si>
    <t>COLBUN</t>
  </si>
  <si>
    <t>MARGARET'S</t>
  </si>
  <si>
    <t>MAISONNETT</t>
  </si>
  <si>
    <t>UNESPA</t>
  </si>
  <si>
    <t>COPEVAL</t>
  </si>
  <si>
    <t>CCU</t>
  </si>
  <si>
    <t>FOSFOROS</t>
  </si>
  <si>
    <t>ESPANOLA</t>
  </si>
  <si>
    <t>LITORAL</t>
  </si>
  <si>
    <t>ELECMETAL</t>
  </si>
  <si>
    <t>CGE</t>
  </si>
  <si>
    <t>VOLCAN</t>
  </si>
  <si>
    <t>INTEROCEAN</t>
  </si>
  <si>
    <t>CAMANCHACA</t>
  </si>
  <si>
    <t>VAPORES</t>
  </si>
  <si>
    <t>CIC</t>
  </si>
  <si>
    <t>CVA</t>
  </si>
  <si>
    <t>CRISTALES</t>
  </si>
  <si>
    <t>CRUZADOS</t>
  </si>
  <si>
    <t>DUNCANFOX</t>
  </si>
  <si>
    <t>EISA</t>
  </si>
  <si>
    <t>PUNTILLA</t>
  </si>
  <si>
    <t>ELUXSA</t>
  </si>
  <si>
    <t>ANDINA-A</t>
  </si>
  <si>
    <t>ANDINA-B</t>
  </si>
  <si>
    <t>ESSAL-A</t>
  </si>
  <si>
    <t>ESSAL-B</t>
  </si>
  <si>
    <t>MOLLER</t>
  </si>
  <si>
    <t>EDELMAG</t>
  </si>
  <si>
    <t>PEHUENCHE</t>
  </si>
  <si>
    <t>ENTEL</t>
  </si>
  <si>
    <t>EPERVA</t>
  </si>
  <si>
    <t>AQUACHILE</t>
  </si>
  <si>
    <t>HORNOS</t>
  </si>
  <si>
    <t>CMPC</t>
  </si>
  <si>
    <t>COPEC</t>
  </si>
  <si>
    <t>HITES</t>
  </si>
  <si>
    <t>IANSA</t>
  </si>
  <si>
    <t>NUEVAPOLAR</t>
  </si>
  <si>
    <t>LIPIGAS</t>
  </si>
  <si>
    <t>TRICOT</t>
  </si>
  <si>
    <t>ENAEX</t>
  </si>
  <si>
    <t>ENELAM</t>
  </si>
  <si>
    <t>ENELCHILE</t>
  </si>
  <si>
    <t>ENELDXCH</t>
  </si>
  <si>
    <t>ENELGXCH</t>
  </si>
  <si>
    <t>CASABLANCA</t>
  </si>
  <si>
    <t>ENLASA</t>
  </si>
  <si>
    <t>ECL</t>
  </si>
  <si>
    <t>Enjoy</t>
  </si>
  <si>
    <t>EDELPA</t>
  </si>
  <si>
    <t>ESSBIO-A</t>
  </si>
  <si>
    <t>ESSBIO-B</t>
  </si>
  <si>
    <t>ESSBIO-C</t>
  </si>
  <si>
    <t>OXIQUIM</t>
  </si>
  <si>
    <t>ESVAL-A</t>
  </si>
  <si>
    <t>ESVAL-B</t>
  </si>
  <si>
    <t>ESVAL-C</t>
  </si>
  <si>
    <t>FALABELLA</t>
  </si>
  <si>
    <t>FERIAOSOR</t>
  </si>
  <si>
    <t>FEPASA</t>
  </si>
  <si>
    <t>PASUR</t>
  </si>
  <si>
    <t>FORUS</t>
  </si>
  <si>
    <t>VICONTO</t>
  </si>
  <si>
    <t>GASCO</t>
  </si>
  <si>
    <t>GRANADILLA</t>
  </si>
  <si>
    <t>NAVIERA</t>
  </si>
  <si>
    <t>SECURITY</t>
  </si>
  <si>
    <t>HIPERMARC</t>
  </si>
  <si>
    <t>HF</t>
  </si>
  <si>
    <t>HWM</t>
  </si>
  <si>
    <t>INFODEMA</t>
  </si>
  <si>
    <t>INGEVEC</t>
  </si>
  <si>
    <t>ESTACIONAM</t>
  </si>
  <si>
    <t>CLUBCAMPO</t>
  </si>
  <si>
    <t>MANQUEHUE</t>
  </si>
  <si>
    <t>ISANPA</t>
  </si>
  <si>
    <t>SIXTERRA</t>
  </si>
  <si>
    <t>STADITALIA</t>
  </si>
  <si>
    <t>YUGOSLAVA</t>
  </si>
  <si>
    <t>INDISA</t>
  </si>
  <si>
    <t>INTASA</t>
  </si>
  <si>
    <t>INVERCAP</t>
  </si>
  <si>
    <t>INVERMAR</t>
  </si>
  <si>
    <t>INVERNOVA</t>
  </si>
  <si>
    <t>IACSA</t>
  </si>
  <si>
    <t>IAM</t>
  </si>
  <si>
    <t>COVADONGA</t>
  </si>
  <si>
    <t>ILC</t>
  </si>
  <si>
    <t>NUEVAREG</t>
  </si>
  <si>
    <t>SIEMEL</t>
  </si>
  <si>
    <t>TRICAHUE</t>
  </si>
  <si>
    <t>INVIESPA</t>
  </si>
  <si>
    <t>INVERFOODS</t>
  </si>
  <si>
    <t>INVEXANS</t>
  </si>
  <si>
    <t>IPAL</t>
  </si>
  <si>
    <t>LTM</t>
  </si>
  <si>
    <t>MARBELLACC</t>
  </si>
  <si>
    <t>MARINSA</t>
  </si>
  <si>
    <t>MASISA</t>
  </si>
  <si>
    <t>MELON</t>
  </si>
  <si>
    <t>MINERA</t>
  </si>
  <si>
    <t>MOLYMET</t>
  </si>
  <si>
    <t>MS</t>
  </si>
  <si>
    <t>MUELLES</t>
  </si>
  <si>
    <t>MULTIFOODS</t>
  </si>
  <si>
    <t>NAVARINO</t>
  </si>
  <si>
    <t>NIBSA</t>
  </si>
  <si>
    <t>NITRATOS</t>
  </si>
  <si>
    <t>NORTEGRAN</t>
  </si>
  <si>
    <t>OLDBOYS</t>
  </si>
  <si>
    <t>PARAUCO</t>
  </si>
  <si>
    <t>PAZ</t>
  </si>
  <si>
    <t>PPXCL</t>
  </si>
  <si>
    <t>MALLPLAZA</t>
  </si>
  <si>
    <t>FROWARD</t>
  </si>
  <si>
    <t>POTASIOS-A</t>
  </si>
  <si>
    <t>POTASIOS-B</t>
  </si>
  <si>
    <t>COUNTRY-A</t>
  </si>
  <si>
    <t>COUNTRY-B</t>
  </si>
  <si>
    <t>COUNTRY-P</t>
  </si>
  <si>
    <t>VENTANAS</t>
  </si>
  <si>
    <t>PUERTO</t>
  </si>
  <si>
    <t>QUEMCHI</t>
  </si>
  <si>
    <t>QUILICURA</t>
  </si>
  <si>
    <t>QUINENCO</t>
  </si>
  <si>
    <t>RTX</t>
  </si>
  <si>
    <t>REBRISA-A</t>
  </si>
  <si>
    <t>REBRISA-B</t>
  </si>
  <si>
    <t>RIPLEY</t>
  </si>
  <si>
    <t>SPORTFRAN</t>
  </si>
  <si>
    <t>SALFACORP</t>
  </si>
  <si>
    <t>SALMOCAM</t>
  </si>
  <si>
    <t>SANTANA</t>
  </si>
  <si>
    <t>SCHWAGER</t>
  </si>
  <si>
    <t>SCOTIABKCL</t>
  </si>
  <si>
    <t>PREVISION</t>
  </si>
  <si>
    <t>SK</t>
  </si>
  <si>
    <t>SIPSA</t>
  </si>
  <si>
    <t>SMU</t>
  </si>
  <si>
    <t>GOLF</t>
  </si>
  <si>
    <t>CANALISTAS</t>
  </si>
  <si>
    <t>SOFRUCO</t>
  </si>
  <si>
    <t>SANTA RITA</t>
  </si>
  <si>
    <t>CAMPOS</t>
  </si>
  <si>
    <t>ORO BLANCO</t>
  </si>
  <si>
    <t>CALICHERAA</t>
  </si>
  <si>
    <t>CALICHERAB</t>
  </si>
  <si>
    <t>HIPODROMOA</t>
  </si>
  <si>
    <t>HIPODROMOB</t>
  </si>
  <si>
    <t>INMOBVINA</t>
  </si>
  <si>
    <t>SMSAAM</t>
  </si>
  <si>
    <t>SECTOR NAICS (nivel 1)</t>
  </si>
  <si>
    <t>FREE FLOAT</t>
  </si>
  <si>
    <t>CIERRE</t>
  </si>
  <si>
    <t>ACC. POSEIDAS (Inv. Núm 1)</t>
  </si>
  <si>
    <t>CIERRE vs MÁX 52s</t>
  </si>
  <si>
    <t>MÁXIMO (52 s)</t>
  </si>
  <si>
    <t>CANT. ACCIONES (miles)</t>
  </si>
  <si>
    <t>MÍNIMO (52 s)</t>
  </si>
  <si>
    <t>MÍN vs CIERRE 52s</t>
  </si>
  <si>
    <t>VOLUMEN $ (millones)</t>
  </si>
  <si>
    <t>Enel Americas S.A. Ord</t>
  </si>
  <si>
    <t>Enel Chile S.A. Ord</t>
  </si>
  <si>
    <t>Latam Airlines Group S.A. Ord</t>
  </si>
  <si>
    <t>Empresas Copec S.A. Ord</t>
  </si>
  <si>
    <t>Compañia Cervecerias Unidas S.A. Ord</t>
  </si>
  <si>
    <t>SELECCIONE LAS EMPRESAS</t>
  </si>
  <si>
    <t>CLASE</t>
  </si>
  <si>
    <t>VOLATILIDAD
12M</t>
  </si>
  <si>
    <t>SHARPE
12M</t>
  </si>
  <si>
    <t>BETA
60M</t>
  </si>
  <si>
    <t>CORRELACIÓN
60M</t>
  </si>
  <si>
    <t>CANT. PREMIOS SOBRE SP IPSA (mensual)</t>
  </si>
  <si>
    <t>CANT. PREMIOS BAJO SP IPSA (mensual)</t>
  </si>
  <si>
    <t>RETORNO 1D</t>
  </si>
  <si>
    <t>RETORNO 1M</t>
  </si>
  <si>
    <t>RETORNO EN EL AÑO</t>
  </si>
  <si>
    <t>RETORNO 12M</t>
  </si>
  <si>
    <t>RETORNO EN EL MES</t>
  </si>
  <si>
    <t>VOLATILIDAD
1M</t>
  </si>
  <si>
    <t>BENCHMARK</t>
  </si>
  <si>
    <t>SP IPSA</t>
  </si>
  <si>
    <t>MÚLTIPLOS E INDICADORES - 12 M</t>
  </si>
  <si>
    <t>VALOR DE MERCADO (millones)</t>
  </si>
  <si>
    <t>P / VL</t>
  </si>
  <si>
    <t>P / U</t>
  </si>
  <si>
    <t>UPA</t>
  </si>
  <si>
    <t>VL / ACCIÓN</t>
  </si>
  <si>
    <t>INGRESOS NETOS</t>
  </si>
  <si>
    <t>MARGEN NETO</t>
  </si>
  <si>
    <t>LIQUIDEZ CORRIENTE</t>
  </si>
  <si>
    <t>DIVIDEND YIELD
12M</t>
  </si>
  <si>
    <t>DIVIDENDOS POR ACCIÓN 12M</t>
  </si>
  <si>
    <t>FECHA DEL BALANCE</t>
  </si>
  <si>
    <t>RETORNO ACUMULADO</t>
  </si>
  <si>
    <t>ÍNDICE</t>
  </si>
  <si>
    <t>PERIODO</t>
  </si>
  <si>
    <t>AÑO O FECHA</t>
  </si>
  <si>
    <t>2Y</t>
  </si>
  <si>
    <t>FECHA DE PREFERENCIA</t>
  </si>
  <si>
    <t>FECHA DE LA ÚLT. COTIZACIÓN</t>
  </si>
  <si>
    <t>FECHA</t>
  </si>
  <si>
    <t>Periodo</t>
  </si>
  <si>
    <t>Final</t>
  </si>
  <si>
    <t>Fecha</t>
  </si>
  <si>
    <t>HOJA AUXILIAR - NO MODIFICAR</t>
  </si>
  <si>
    <t>Gráfico de Riesgo x Retorno</t>
  </si>
  <si>
    <t>Inicio</t>
  </si>
  <si>
    <t>Activo</t>
  </si>
  <si>
    <t>Nombre y Clase</t>
  </si>
  <si>
    <t>Codigo</t>
  </si>
  <si>
    <t>Nombre</t>
  </si>
  <si>
    <t>Seleccionadas</t>
  </si>
  <si>
    <t>Funciones utilizadas:</t>
  </si>
  <si>
    <t>INFORME COMPARATIVO DE ACCIONES</t>
  </si>
  <si>
    <t>Sociedad Pesquera Coloso S.A.</t>
  </si>
  <si>
    <t>COLOSO</t>
  </si>
  <si>
    <t xml:space="preserve"> </t>
  </si>
  <si>
    <t>NO MODIFICAR</t>
  </si>
  <si>
    <t>INGRESE UNA FECHA DE PREFERENCIA. SI DESEA TRABAJAR CON LA FECHA DE LA ÚLT. COTIZACIÓN, DEJE ESTA CELDA EN BLANCO</t>
  </si>
  <si>
    <t>SELECCIONE EL INDICE</t>
  </si>
  <si>
    <t>INGRESE UNA FECHA DE REFERENCIA. ESTA FECHA REEMPLAZARA A LA FECHA DEL ÚLT. BALANCE</t>
  </si>
  <si>
    <t>EN LA CELDA P40 SELECCIONE EL PERIODO: D=DIAS, W=SEMANAS, M=MESES, Q=TRIMESTRES, Y=AÑOS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</si>
</sst>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&quot;R$&quot;\ * #,##0.00_-;\-&quot;R$&quot;\ * #,##0.00_-;_-&quot;R$&quot;\ * &quot;-&quot;??_-;_-@_-"/>
    <numFmt numFmtId="165" formatCode="_-* #,##0.00_-;\-* #,##0.00_-;_-* &quot;-&quot;??_-;_-@_-"/>
    <numFmt numFmtId="166" formatCode="0.00\ &quot;x&quot;"/>
    <numFmt numFmtId="167" formatCode="0.0"/>
    <numFmt numFmtId="168" formatCode="#,##0.0%;[Red]\-#,##0.0%"/>
    <numFmt numFmtId="169" formatCode="0.0%"/>
    <numFmt numFmtId="170" formatCode="0.00_ ;[Red]\-0.00\ "/>
    <numFmt numFmtId="171" formatCode="0.0_ ;[Red]\-0.0\ "/>
    <numFmt numFmtId="172" formatCode="#,##0.00%;[Red]\-#,##0.00%"/>
    <numFmt numFmtId="173" formatCode="dd\-mm\-yyyy"/>
    <numFmt numFmtId="174" formatCode="&quot;$&quot;#,##0"/>
    <numFmt numFmtId="175" formatCode="&quot;$&quot;#,##0.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6B66"/>
      <name val="Calibri"/>
      <family val="2"/>
      <scheme val="minor"/>
    </font>
    <font>
      <b/>
      <sz val="18"/>
      <color rgb="FFC59C00"/>
      <name val="Calibri"/>
      <family val="2"/>
      <scheme val="minor"/>
    </font>
    <font>
      <sz val="10"/>
      <color rgb="FF006B66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12"/>
      <color rgb="FF006B66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6100"/>
      <name val="Calibri"/>
      <family val="2"/>
      <scheme val="minor"/>
    </font>
    <font>
      <sz val="10"/>
      <color rgb="FF9C57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rgb="FF006B66"/>
      <name val="Calibri"/>
      <family val="2"/>
      <scheme val="minor"/>
    </font>
    <font>
      <b/>
      <sz val="10"/>
      <color rgb="FFC59C00"/>
      <name val="Calibri"/>
      <family val="2"/>
      <scheme val="minor"/>
    </font>
    <font>
      <sz val="10"/>
      <color rgb="FFC59C00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rgb="FF006B66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6B66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DAE2DD"/>
        <bgColor indexed="64"/>
      </patternFill>
    </fill>
    <fill>
      <patternFill patternType="solid">
        <fgColor rgb="FFC59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06B66"/>
      </left>
      <right/>
      <top style="medium">
        <color rgb="FF006B66"/>
      </top>
      <bottom/>
      <diagonal/>
    </border>
    <border>
      <left/>
      <right/>
      <top style="medium">
        <color rgb="FF006B66"/>
      </top>
      <bottom/>
      <diagonal/>
    </border>
    <border>
      <left/>
      <right style="medium">
        <color rgb="FF006B66"/>
      </right>
      <top style="medium">
        <color rgb="FF006B66"/>
      </top>
      <bottom/>
      <diagonal/>
    </border>
    <border>
      <left style="medium">
        <color rgb="FF006B66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006B66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rgb="FF006B66"/>
      </left>
      <right/>
      <top style="thin">
        <color theme="0" tint="-0.24994659260841701"/>
      </top>
      <bottom style="medium">
        <color rgb="FF006B66"/>
      </bottom>
      <diagonal/>
    </border>
    <border>
      <left/>
      <right/>
      <top style="thin">
        <color theme="0" tint="-0.24994659260841701"/>
      </top>
      <bottom style="medium">
        <color rgb="FF006B66"/>
      </bottom>
      <diagonal/>
    </border>
    <border>
      <left/>
      <right style="medium">
        <color rgb="FF006B66"/>
      </right>
      <top style="thin">
        <color theme="0" tint="-0.24994659260841701"/>
      </top>
      <bottom style="medium">
        <color rgb="FF006B66"/>
      </bottom>
      <diagonal/>
    </border>
    <border>
      <left style="medium">
        <color rgb="FF006B66"/>
      </left>
      <right style="medium">
        <color rgb="FF006B66"/>
      </right>
      <top style="medium">
        <color rgb="FF006B66"/>
      </top>
      <bottom/>
      <diagonal/>
    </border>
    <border>
      <left style="medium">
        <color rgb="FF006B66"/>
      </left>
      <right style="medium">
        <color rgb="FF006B66"/>
      </right>
      <top/>
      <bottom/>
      <diagonal/>
    </border>
    <border>
      <left style="medium">
        <color rgb="FF006B66"/>
      </left>
      <right style="medium">
        <color rgb="FF006B66"/>
      </right>
      <top/>
      <bottom style="medium">
        <color rgb="FF006B66"/>
      </bottom>
      <diagonal/>
    </border>
    <border>
      <left style="medium">
        <color rgb="FF006B66"/>
      </left>
      <right/>
      <top style="medium">
        <color rgb="FF006B66"/>
      </top>
      <bottom style="thin">
        <color theme="0" tint="-0.24994659260841701"/>
      </bottom>
      <diagonal/>
    </border>
    <border>
      <left/>
      <right/>
      <top style="medium">
        <color rgb="FF006B66"/>
      </top>
      <bottom style="thin">
        <color theme="0" tint="-0.24994659260841701"/>
      </bottom>
      <diagonal/>
    </border>
    <border>
      <left/>
      <right style="medium">
        <color rgb="FF006B66"/>
      </right>
      <top style="medium">
        <color rgb="FF006B66"/>
      </top>
      <bottom style="thin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rgb="FFC59C00"/>
      </left>
      <right style="medium">
        <color rgb="FFC59C00"/>
      </right>
      <top style="medium">
        <color rgb="FFC59C00"/>
      </top>
      <bottom style="medium">
        <color rgb="FFC59C00"/>
      </bottom>
      <diagonal/>
    </border>
    <border>
      <left style="medium">
        <color rgb="FF006B66"/>
      </left>
      <right style="medium">
        <color rgb="FF006B66"/>
      </right>
      <top style="medium">
        <color rgb="FF006B66"/>
      </top>
      <bottom style="medium">
        <color rgb="FF006B66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</cellStyleXfs>
  <cellXfs count="105">
    <xf numFmtId="0" fontId="0" fillId="0" borderId="0" xfId="0"/>
    <xf numFmtId="0" fontId="7" fillId="0" borderId="0" xfId="0" applyFont="1"/>
    <xf numFmtId="0" fontId="8" fillId="0" borderId="0" xfId="0" applyFont="1"/>
    <xf numFmtId="14" fontId="2" fillId="0" borderId="0" xfId="0" applyNumberFormat="1" applyFont="1"/>
    <xf numFmtId="0" fontId="11" fillId="2" borderId="0" xfId="0" applyFont="1" applyFill="1"/>
    <xf numFmtId="0" fontId="13" fillId="0" borderId="0" xfId="0" applyFont="1" applyAlignment="1">
      <alignment horizontal="left" vertical="center"/>
    </xf>
    <xf numFmtId="0" fontId="12" fillId="6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centerContinuous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169" fontId="15" fillId="0" borderId="1" xfId="0" applyNumberFormat="1" applyFont="1" applyBorder="1" applyAlignment="1">
      <alignment horizontal="center"/>
    </xf>
    <xf numFmtId="169" fontId="15" fillId="0" borderId="1" xfId="1" applyNumberFormat="1" applyFont="1" applyBorder="1" applyAlignment="1">
      <alignment horizontal="center"/>
    </xf>
    <xf numFmtId="171" fontId="15" fillId="0" borderId="1" xfId="0" applyNumberFormat="1" applyFont="1" applyBorder="1" applyAlignment="1">
      <alignment horizontal="center"/>
    </xf>
    <xf numFmtId="170" fontId="15" fillId="0" borderId="1" xfId="0" applyNumberFormat="1" applyFont="1" applyBorder="1" applyAlignment="1">
      <alignment horizontal="center"/>
    </xf>
    <xf numFmtId="2" fontId="15" fillId="0" borderId="1" xfId="0" applyNumberFormat="1" applyFont="1" applyBorder="1" applyAlignment="1">
      <alignment horizontal="center"/>
    </xf>
    <xf numFmtId="168" fontId="15" fillId="0" borderId="1" xfId="2" applyNumberFormat="1" applyFont="1" applyBorder="1" applyAlignment="1">
      <alignment horizontal="center"/>
    </xf>
    <xf numFmtId="166" fontId="15" fillId="0" borderId="1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2" fillId="7" borderId="1" xfId="0" applyFont="1" applyFill="1" applyBorder="1" applyAlignment="1">
      <alignment horizontal="center"/>
    </xf>
    <xf numFmtId="14" fontId="6" fillId="2" borderId="0" xfId="6" applyNumberFormat="1" applyFont="1" applyFill="1" applyAlignment="1">
      <alignment horizontal="left" vertical="center"/>
    </xf>
    <xf numFmtId="0" fontId="6" fillId="2" borderId="0" xfId="0" applyFont="1" applyFill="1"/>
    <xf numFmtId="14" fontId="6" fillId="2" borderId="0" xfId="0" applyNumberFormat="1" applyFont="1" applyFill="1"/>
    <xf numFmtId="0" fontId="12" fillId="7" borderId="0" xfId="0" applyFont="1" applyFill="1" applyAlignment="1">
      <alignment horizontal="center"/>
    </xf>
    <xf numFmtId="0" fontId="11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right" vertical="center"/>
    </xf>
    <xf numFmtId="0" fontId="15" fillId="0" borderId="1" xfId="0" applyFont="1" applyBorder="1" applyAlignment="1">
      <alignment horizontal="left"/>
    </xf>
    <xf numFmtId="14" fontId="7" fillId="0" borderId="0" xfId="0" applyNumberFormat="1" applyFont="1"/>
    <xf numFmtId="0" fontId="18" fillId="0" borderId="0" xfId="0" applyFont="1"/>
    <xf numFmtId="0" fontId="19" fillId="0" borderId="0" xfId="4" applyFont="1" applyFill="1" applyAlignment="1">
      <alignment horizontal="left"/>
    </xf>
    <xf numFmtId="0" fontId="20" fillId="0" borderId="0" xfId="4" applyFont="1" applyFill="1" applyAlignment="1">
      <alignment horizontal="centerContinuous"/>
    </xf>
    <xf numFmtId="0" fontId="20" fillId="0" borderId="0" xfId="4" applyFont="1" applyFill="1" applyAlignment="1">
      <alignment horizontal="right"/>
    </xf>
    <xf numFmtId="0" fontId="20" fillId="0" borderId="0" xfId="4" applyFont="1" applyFill="1" applyAlignment="1">
      <alignment horizontal="center"/>
    </xf>
    <xf numFmtId="0" fontId="20" fillId="0" borderId="0" xfId="4" applyFont="1" applyFill="1" applyAlignment="1">
      <alignment horizontal="left"/>
    </xf>
    <xf numFmtId="0" fontId="20" fillId="0" borderId="0" xfId="4" applyFont="1" applyFill="1"/>
    <xf numFmtId="0" fontId="21" fillId="0" borderId="0" xfId="5" applyFont="1" applyFill="1"/>
    <xf numFmtId="0" fontId="12" fillId="0" borderId="0" xfId="0" applyFont="1"/>
    <xf numFmtId="0" fontId="22" fillId="0" borderId="0" xfId="0" applyFont="1" applyAlignment="1">
      <alignment horizontal="center"/>
    </xf>
    <xf numFmtId="167" fontId="7" fillId="0" borderId="0" xfId="0" applyNumberFormat="1" applyFont="1" applyAlignment="1">
      <alignment horizontal="left"/>
    </xf>
    <xf numFmtId="0" fontId="14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2" fontId="7" fillId="0" borderId="0" xfId="0" applyNumberFormat="1" applyFont="1" applyAlignment="1">
      <alignment horizontal="center"/>
    </xf>
    <xf numFmtId="0" fontId="12" fillId="6" borderId="2" xfId="0" applyFont="1" applyFill="1" applyBorder="1" applyAlignment="1">
      <alignment horizontal="center"/>
    </xf>
    <xf numFmtId="0" fontId="22" fillId="0" borderId="0" xfId="0" applyFont="1"/>
    <xf numFmtId="2" fontId="22" fillId="0" borderId="0" xfId="0" applyNumberFormat="1" applyFont="1" applyAlignment="1">
      <alignment horizontal="center"/>
    </xf>
    <xf numFmtId="0" fontId="23" fillId="0" borderId="0" xfId="0" applyFont="1"/>
    <xf numFmtId="0" fontId="24" fillId="0" borderId="0" xfId="0" applyFont="1"/>
    <xf numFmtId="0" fontId="12" fillId="6" borderId="2" xfId="0" applyFont="1" applyFill="1" applyBorder="1"/>
    <xf numFmtId="10" fontId="15" fillId="0" borderId="1" xfId="0" applyNumberFormat="1" applyFont="1" applyBorder="1" applyAlignment="1">
      <alignment horizontal="center"/>
    </xf>
    <xf numFmtId="172" fontId="15" fillId="0" borderId="1" xfId="2" applyNumberFormat="1" applyFont="1" applyBorder="1" applyAlignment="1">
      <alignment horizontal="center"/>
    </xf>
    <xf numFmtId="14" fontId="12" fillId="7" borderId="0" xfId="0" applyNumberFormat="1" applyFont="1" applyFill="1" applyAlignment="1">
      <alignment horizontal="center"/>
    </xf>
    <xf numFmtId="14" fontId="7" fillId="0" borderId="0" xfId="0" applyNumberFormat="1" applyFont="1" applyAlignment="1">
      <alignment horizontal="center"/>
    </xf>
    <xf numFmtId="0" fontId="6" fillId="2" borderId="0" xfId="0" applyFont="1" applyFill="1" applyAlignment="1">
      <alignment horizontal="right"/>
    </xf>
    <xf numFmtId="14" fontId="7" fillId="0" borderId="0" xfId="0" applyNumberFormat="1" applyFont="1" applyAlignment="1">
      <alignment horizontal="center"/>
    </xf>
    <xf numFmtId="173" fontId="7" fillId="0" borderId="0" xfId="0" applyNumberFormat="1" applyFont="1" applyAlignment="1">
      <alignment horizontal="center"/>
    </xf>
    <xf numFmtId="173" fontId="15" fillId="0" borderId="1" xfId="0" applyNumberFormat="1" applyFont="1" applyBorder="1" applyAlignment="1">
      <alignment horizontal="center"/>
    </xf>
    <xf numFmtId="173" fontId="9" fillId="0" borderId="0" xfId="0" applyNumberFormat="1" applyFont="1" applyAlignment="1">
      <alignment horizontal="center"/>
    </xf>
    <xf numFmtId="0" fontId="25" fillId="0" borderId="0" xfId="0" applyFont="1" applyFill="1" applyAlignment="1">
      <alignment horizontal="left" vertical="center"/>
    </xf>
    <xf numFmtId="0" fontId="8" fillId="0" borderId="0" xfId="0" applyFont="1" applyFill="1"/>
    <xf numFmtId="14" fontId="2" fillId="0" borderId="0" xfId="0" applyNumberFormat="1" applyFont="1" applyFill="1"/>
    <xf numFmtId="0" fontId="12" fillId="6" borderId="0" xfId="0" applyFont="1" applyFill="1" applyAlignment="1">
      <alignment horizontal="left" vertical="center" wrapText="1"/>
    </xf>
    <xf numFmtId="174" fontId="15" fillId="0" borderId="1" xfId="0" applyNumberFormat="1" applyFont="1" applyBorder="1" applyAlignment="1">
      <alignment horizontal="center"/>
    </xf>
    <xf numFmtId="3" fontId="15" fillId="0" borderId="1" xfId="0" applyNumberFormat="1" applyFont="1" applyBorder="1" applyAlignment="1">
      <alignment horizontal="center"/>
    </xf>
    <xf numFmtId="0" fontId="7" fillId="0" borderId="0" xfId="0" applyFont="1" applyFill="1"/>
    <xf numFmtId="0" fontId="12" fillId="0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12" fillId="6" borderId="0" xfId="0" applyFont="1" applyFill="1" applyAlignment="1">
      <alignment horizontal="left" vertical="center"/>
    </xf>
    <xf numFmtId="0" fontId="19" fillId="9" borderId="1" xfId="0" applyFont="1" applyFill="1" applyBorder="1" applyAlignment="1">
      <alignment horizontal="center"/>
    </xf>
    <xf numFmtId="171" fontId="19" fillId="9" borderId="1" xfId="0" applyNumberFormat="1" applyFont="1" applyFill="1" applyBorder="1" applyAlignment="1">
      <alignment horizontal="center"/>
    </xf>
    <xf numFmtId="170" fontId="19" fillId="9" borderId="1" xfId="0" applyNumberFormat="1" applyFont="1" applyFill="1" applyBorder="1" applyAlignment="1">
      <alignment horizontal="center"/>
    </xf>
    <xf numFmtId="2" fontId="19" fillId="9" borderId="1" xfId="0" applyNumberFormat="1" applyFont="1" applyFill="1" applyBorder="1" applyAlignment="1">
      <alignment horizontal="center"/>
    </xf>
    <xf numFmtId="168" fontId="19" fillId="9" borderId="1" xfId="2" applyNumberFormat="1" applyFont="1" applyFill="1" applyBorder="1" applyAlignment="1">
      <alignment horizontal="center"/>
    </xf>
    <xf numFmtId="0" fontId="19" fillId="9" borderId="1" xfId="0" applyFont="1" applyFill="1" applyBorder="1" applyAlignment="1">
      <alignment horizontal="left"/>
    </xf>
    <xf numFmtId="175" fontId="15" fillId="0" borderId="1" xfId="3" applyNumberFormat="1" applyFont="1" applyBorder="1" applyAlignment="1">
      <alignment horizontal="center" wrapText="1"/>
    </xf>
    <xf numFmtId="175" fontId="15" fillId="0" borderId="1" xfId="0" applyNumberFormat="1" applyFont="1" applyBorder="1" applyAlignment="1">
      <alignment horizontal="center"/>
    </xf>
    <xf numFmtId="173" fontId="28" fillId="8" borderId="17" xfId="0" applyNumberFormat="1" applyFont="1" applyFill="1" applyBorder="1" applyAlignment="1">
      <alignment horizontal="center" vertical="center"/>
    </xf>
    <xf numFmtId="0" fontId="19" fillId="8" borderId="18" xfId="0" applyFont="1" applyFill="1" applyBorder="1" applyAlignment="1">
      <alignment horizontal="center"/>
    </xf>
    <xf numFmtId="0" fontId="12" fillId="0" borderId="0" xfId="0" applyFont="1" applyAlignment="1">
      <alignment horizontal="right"/>
    </xf>
    <xf numFmtId="14" fontId="14" fillId="0" borderId="0" xfId="0" quotePrefix="1" applyNumberFormat="1" applyFont="1" applyAlignment="1">
      <alignment horizontal="left"/>
    </xf>
    <xf numFmtId="0" fontId="14" fillId="0" borderId="0" xfId="0" applyFont="1" applyAlignment="1">
      <alignment horizontal="left"/>
    </xf>
    <xf numFmtId="0" fontId="2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19" fillId="8" borderId="19" xfId="0" applyFont="1" applyFill="1" applyBorder="1" applyAlignment="1">
      <alignment horizontal="right"/>
    </xf>
    <xf numFmtId="0" fontId="19" fillId="8" borderId="19" xfId="0" applyFont="1" applyFill="1" applyBorder="1" applyAlignment="1">
      <alignment horizontal="center"/>
    </xf>
    <xf numFmtId="0" fontId="29" fillId="0" borderId="0" xfId="0" applyFont="1" applyFill="1" applyAlignment="1">
      <alignment horizontal="right"/>
    </xf>
    <xf numFmtId="0" fontId="30" fillId="0" borderId="0" xfId="0" applyFont="1" applyAlignment="1">
      <alignment vertical="top"/>
    </xf>
    <xf numFmtId="0" fontId="31" fillId="0" borderId="0" xfId="0" applyFont="1"/>
    <xf numFmtId="0" fontId="30" fillId="0" borderId="0" xfId="0" applyFont="1" applyAlignment="1">
      <alignment horizontal="left" vertical="top" wrapText="1"/>
    </xf>
    <xf numFmtId="0" fontId="12" fillId="6" borderId="3" xfId="0" applyFont="1" applyFill="1" applyBorder="1" applyAlignment="1">
      <alignment horizontal="left" vertical="center" wrapText="1"/>
    </xf>
    <xf numFmtId="0" fontId="12" fillId="6" borderId="4" xfId="0" applyFont="1" applyFill="1" applyBorder="1" applyAlignment="1">
      <alignment horizontal="left" vertical="center" wrapText="1"/>
    </xf>
    <xf numFmtId="0" fontId="12" fillId="6" borderId="5" xfId="0" applyFont="1" applyFill="1" applyBorder="1" applyAlignment="1">
      <alignment horizontal="left" vertical="center" wrapText="1"/>
    </xf>
    <xf numFmtId="0" fontId="27" fillId="0" borderId="14" xfId="0" applyFont="1" applyBorder="1" applyAlignment="1">
      <alignment horizontal="left"/>
    </xf>
    <xf numFmtId="0" fontId="27" fillId="0" borderId="15" xfId="0" applyFont="1" applyBorder="1" applyAlignment="1">
      <alignment horizontal="left"/>
    </xf>
    <xf numFmtId="0" fontId="27" fillId="0" borderId="16" xfId="0" applyFont="1" applyBorder="1" applyAlignment="1">
      <alignment horizontal="left"/>
    </xf>
    <xf numFmtId="0" fontId="27" fillId="0" borderId="6" xfId="0" applyFont="1" applyBorder="1" applyAlignment="1">
      <alignment horizontal="left"/>
    </xf>
    <xf numFmtId="0" fontId="27" fillId="0" borderId="1" xfId="0" applyFont="1" applyBorder="1" applyAlignment="1">
      <alignment horizontal="left"/>
    </xf>
    <xf numFmtId="0" fontId="27" fillId="0" borderId="7" xfId="0" applyFont="1" applyBorder="1" applyAlignment="1">
      <alignment horizontal="left"/>
    </xf>
    <xf numFmtId="0" fontId="26" fillId="8" borderId="11" xfId="0" applyFont="1" applyFill="1" applyBorder="1" applyAlignment="1">
      <alignment horizontal="center" vertical="center" textRotation="90"/>
    </xf>
    <xf numFmtId="0" fontId="26" fillId="8" borderId="12" xfId="0" applyFont="1" applyFill="1" applyBorder="1" applyAlignment="1">
      <alignment horizontal="center" vertical="center" textRotation="90"/>
    </xf>
    <xf numFmtId="0" fontId="26" fillId="8" borderId="13" xfId="0" applyFont="1" applyFill="1" applyBorder="1" applyAlignment="1">
      <alignment horizontal="center" vertical="center" textRotation="90"/>
    </xf>
    <xf numFmtId="0" fontId="27" fillId="0" borderId="8" xfId="0" applyFont="1" applyBorder="1" applyAlignment="1">
      <alignment horizontal="left"/>
    </xf>
    <xf numFmtId="0" fontId="27" fillId="0" borderId="9" xfId="0" applyFont="1" applyBorder="1" applyAlignment="1">
      <alignment horizontal="left"/>
    </xf>
    <xf numFmtId="0" fontId="27" fillId="0" borderId="10" xfId="0" applyFont="1" applyBorder="1" applyAlignment="1">
      <alignment horizontal="left"/>
    </xf>
    <xf numFmtId="0" fontId="30" fillId="0" borderId="0" xfId="0" applyFont="1" applyAlignment="1">
      <alignment horizontal="left" vertical="center"/>
    </xf>
  </cellXfs>
  <cellStyles count="7">
    <cellStyle name="Bueno" xfId="4" builtinId="26"/>
    <cellStyle name="Incorrecto" xfId="6" builtinId="27"/>
    <cellStyle name="Millares" xfId="2" builtinId="3"/>
    <cellStyle name="Moneda" xfId="3" builtinId="4"/>
    <cellStyle name="Neutral" xfId="5" builtinId="28"/>
    <cellStyle name="Normal" xfId="0" builtinId="0"/>
    <cellStyle name="Porcentaje" xfId="1" builtinId="5"/>
  </cellStyles>
  <dxfs count="20">
    <dxf>
      <fill>
        <patternFill>
          <bgColor theme="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-0.24994659260841701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colors>
    <mruColors>
      <color rgb="FF006B66"/>
      <color rgb="FFC59C00"/>
      <color rgb="FFDAE2DD"/>
      <color rgb="FF3366CC"/>
      <color rgb="FFFF00FF"/>
      <color rgb="FFBD9613"/>
      <color rgb="FFF1F7ED"/>
      <color rgb="FF0099CC"/>
      <color rgb="FF9966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tdsrv.3c6a64246d6a48d1860283012858d847">
      <tp t="e">
        <v>#N/A</v>
        <stp/>
        <stp>a715096c-6fb6-4dcf-822a-e9f49fe83ecc</stp>
        <stp>1</stp>
        <tr r="G12" s="1"/>
      </tp>
    </main>
    <main first="rtdsrv.3c6a64246d6a48d1860283012858d847">
      <tp t="e">
        <v>#N/A</v>
        <stp/>
        <stp>bc32dca4-4bb2-4297-a364-839be9002d2b</stp>
        <stp>1</stp>
        <tr r="L12" s="1"/>
      </tp>
    </main>
    <main first="rtdsrv.3c6a64246d6a48d1860283012858d847">
      <tp t="e">
        <v>#N/A</v>
        <stp/>
        <stp>ca31f8fc-7028-4663-a65d-e80798a74360</stp>
        <stp>1</stp>
        <tr r="H34" s="1"/>
      </tp>
      <tp t="e">
        <v>#N/A</v>
        <stp/>
        <stp>ba7e7118-3110-4cf1-9ee5-6f65b9b0f194</stp>
        <stp>1</stp>
        <tr r="J9" s="3"/>
      </tp>
    </main>
    <main first="rtdsrv.3c6a64246d6a48d1860283012858d847">
      <tp t="e">
        <v>#N/A</v>
        <stp/>
        <stp>1efe3660-a3a9-4830-bcd9-5a84e43e23a8</stp>
        <stp>1</stp>
        <tr r="G11" s="1"/>
      </tp>
      <tp t="e">
        <v>#N/A</v>
        <stp/>
        <stp>6e877fcb-6c65-4079-b737-88e1a4aae17f</stp>
        <stp>1</stp>
        <tr r="G27" s="1"/>
      </tp>
    </main>
    <main first="rtdsrv.3c6a64246d6a48d1860283012858d847">
      <tp t="e">
        <v>#N/A</v>
        <stp/>
        <stp>cbfa5574-374b-4da1-8294-581bb9991dda</stp>
        <stp>1</stp>
        <tr r="K34" s="1"/>
      </tp>
    </main>
    <main first="rtdsrv.3c6a64246d6a48d1860283012858d847">
      <tp t="e">
        <v>#N/A</v>
        <stp/>
        <stp>48ab74ec-cab1-4bc4-b35e-fa6adccf130b</stp>
        <stp>1</stp>
        <tr r="I33" s="1"/>
      </tp>
    </main>
    <main first="rtdsrv.3c6a64246d6a48d1860283012858d847">
      <tp t="e">
        <v>#N/A</v>
        <stp/>
        <stp>d8cb6051-50e3-4fa8-a460-ae4df74ebb56</stp>
        <stp>1</stp>
        <tr r="P33" s="1"/>
      </tp>
      <tp t="e">
        <v>#N/A</v>
        <stp/>
        <stp>4e1c2ab8-f960-4721-8cdd-02abb920eb06</stp>
        <stp>1</stp>
        <tr r="Q19" s="1"/>
      </tp>
      <tp t="e">
        <v>#N/A</v>
        <stp/>
        <stp>700d564a-bdba-49c8-bd1d-327ff068b47d</stp>
        <stp>1</stp>
        <tr r="K27" s="1"/>
      </tp>
      <tp t="e">
        <v>#N/A</v>
        <stp/>
        <stp>ca2ea785-b55e-498f-b2f7-8f6632b954b7</stp>
        <stp>1</stp>
        <tr r="G31" s="1"/>
      </tp>
    </main>
    <main first="rtdsrv.3c6a64246d6a48d1860283012858d847">
      <tp t="e">
        <v>#N/A</v>
        <stp/>
        <stp>f4047cbf-7ec7-45a4-96a7-7621cd687512</stp>
        <stp>1</stp>
        <tr r="R9" s="1"/>
      </tp>
    </main>
    <main first="rtdsrv.3c6a64246d6a48d1860283012858d847">
      <tp t="e">
        <v>#N/A</v>
        <stp/>
        <stp>2fd119a9-ccca-42fd-b159-76e1eb543b68</stp>
        <stp>1</stp>
        <tr r="S36" s="1"/>
      </tp>
    </main>
    <main first="rtdsrv.3c6a64246d6a48d1860283012858d847">
      <tp t="e">
        <v>#N/A</v>
        <stp/>
        <stp>099931d1-8d7c-4bf4-9edd-1598f77b5b08</stp>
        <stp>1</stp>
        <tr r="N21" s="1"/>
      </tp>
      <tp t="e">
        <v>#N/A</v>
        <stp/>
        <stp>18a1f546-f5b1-4d94-a0d3-61668353a4ac</stp>
        <stp>1</stp>
        <tr r="D2" s="2"/>
      </tp>
    </main>
    <main first="rtdsrv.3c6a64246d6a48d1860283012858d847">
      <tp t="e">
        <v>#N/A</v>
        <stp/>
        <stp>3ee10228-d2dc-4fdd-8997-12d486450cf4</stp>
        <stp>1</stp>
        <tr r="S38" s="1"/>
      </tp>
    </main>
    <main first="rtdsrv.3c6a64246d6a48d1860283012858d847">
      <tp t="e">
        <v>#N/A</v>
        <stp/>
        <stp>86a75d23-e376-4855-b4ba-15a9d62c6f56</stp>
        <stp>1</stp>
        <tr r="I36" s="1"/>
      </tp>
    </main>
    <main first="rtdsrv.3c6a64246d6a48d1860283012858d847">
      <tp t="e">
        <v>#N/A</v>
        <stp/>
        <stp>868b97e1-79cd-4cf1-b8a2-f208b574eff8</stp>
        <stp>1</stp>
        <tr r="L38" s="1"/>
      </tp>
      <tp t="e">
        <v>#N/A</v>
        <stp/>
        <stp>59b594c4-140a-4669-b038-d1e1a5f5313d</stp>
        <stp>1</stp>
        <tr r="I19" s="1"/>
      </tp>
      <tp t="e">
        <v>#N/A</v>
        <stp/>
        <stp>8b5ef2ba-c7d5-47c0-aa40-70ec4c6b5812</stp>
        <stp>1</stp>
        <tr r="P36" s="1"/>
      </tp>
    </main>
    <main first="rtdsrv.3c6a64246d6a48d1860283012858d847">
      <tp t="e">
        <v>#N/A</v>
        <stp/>
        <stp>1666f82a-dc85-4b19-8a39-41e8de211619</stp>
        <stp>1</stp>
        <tr r="F34" s="1"/>
      </tp>
      <tp t="e">
        <v>#N/A</v>
        <stp/>
        <stp>0410b066-5f4a-427f-a6a5-00d4badb2612</stp>
        <stp>1</stp>
        <tr r="O32" s="1"/>
      </tp>
    </main>
    <main first="rtdsrv.3c6a64246d6a48d1860283012858d847">
      <tp t="e">
        <v>#N/A</v>
        <stp/>
        <stp>589815fc-4f69-4f0b-9e93-d05f64d7274f</stp>
        <stp>1</stp>
        <tr r="Q13" s="1"/>
      </tp>
    </main>
    <main first="rtdsrv.3c6a64246d6a48d1860283012858d847">
      <tp t="e">
        <v>#N/A</v>
        <stp/>
        <stp>c6cf28f6-7f20-4886-9ace-2bb77dce6a64</stp>
        <stp>1</stp>
        <tr r="P35" s="1"/>
      </tp>
    </main>
    <main first="rtdsrv.3c6a64246d6a48d1860283012858d847">
      <tp t="e">
        <v>#N/A</v>
        <stp/>
        <stp>03766d79-38d9-42e6-9abf-1763edb0b50f</stp>
        <stp>1</stp>
        <tr r="L8" s="1"/>
      </tp>
      <tp t="e">
        <v>#N/A</v>
        <stp/>
        <stp>37b1ccba-0241-4c57-b5a0-825ecbc170c4</stp>
        <stp>1</stp>
        <tr r="O23" s="1"/>
      </tp>
      <tp t="e">
        <v>#N/A</v>
        <stp/>
        <stp>9c54ba4c-fad7-43de-bdad-f97e11cd6caf</stp>
        <stp>1</stp>
        <tr r="G37" s="1"/>
      </tp>
      <tp t="e">
        <v>#N/A</v>
        <stp/>
        <stp>6dad2902-c75e-4e90-b73b-7a70e192243c</stp>
        <stp>1</stp>
        <tr r="H24" s="1"/>
      </tp>
    </main>
    <main first="rtdsrv.3c6a64246d6a48d1860283012858d847">
      <tp t="e">
        <v>#N/A</v>
        <stp/>
        <stp>648b6808-ce7b-4b60-886c-7e9e7fbfb351</stp>
        <stp>1</stp>
        <tr r="H33" s="1"/>
      </tp>
      <tp t="e">
        <v>#N/A</v>
        <stp/>
        <stp>c112a607-401e-4f06-bbd4-3a262de45787</stp>
        <stp>1</stp>
        <tr r="G26" s="1"/>
      </tp>
    </main>
    <main first="rtdsrv.3c6a64246d6a48d1860283012858d847">
      <tp t="e">
        <v>#N/A</v>
        <stp/>
        <stp>c5a3de05-a27b-4b2a-ab70-294de11fe7f5</stp>
        <stp>1</stp>
        <tr r="I37" s="1"/>
      </tp>
      <tp t="e">
        <v>#N/A</v>
        <stp/>
        <stp>cd983c6e-e528-41b9-826a-24ac9d355cd5</stp>
        <stp>1</stp>
        <tr r="F23" s="1"/>
      </tp>
    </main>
    <main first="rtdsrv.3c6a64246d6a48d1860283012858d847">
      <tp t="e">
        <v>#N/A</v>
        <stp/>
        <stp>8ac67d5a-0b17-4dcc-a2a9-aa12542ff5c3</stp>
        <stp>1</stp>
        <tr r="K25" s="1"/>
      </tp>
      <tp t="e">
        <v>#N/A</v>
        <stp/>
        <stp>d6077f7c-30bc-4451-bb34-8e7e6cb422e5</stp>
        <stp>1</stp>
        <tr r="P11" s="1"/>
      </tp>
    </main>
    <main first="rtdsrv.3c6a64246d6a48d1860283012858d847">
      <tp t="e">
        <v>#N/A</v>
        <stp/>
        <stp>bd919e19-6f2c-4c8c-bce7-4c49f11ee4cc</stp>
        <stp>1</stp>
        <tr r="J27" s="1"/>
      </tp>
      <tp t="e">
        <v>#N/A</v>
        <stp/>
        <stp>d39b2e13-ccf6-4aa8-b040-be00a5c1d211</stp>
        <stp>1</stp>
        <tr r="O27" s="1"/>
      </tp>
    </main>
    <main first="rtdsrv.3c6a64246d6a48d1860283012858d847">
      <tp t="e">
        <v>#N/A</v>
        <stp/>
        <stp>e3517468-2310-4faf-b492-105b0fdc9809</stp>
        <stp>1</stp>
        <tr r="O36" s="1"/>
      </tp>
      <tp t="e">
        <v>#N/A</v>
        <stp/>
        <stp>942552ab-5076-4f94-92b3-eef93ea5b867</stp>
        <stp>1</stp>
        <tr r="R10" s="1"/>
      </tp>
      <tp t="e">
        <v>#N/A</v>
        <stp/>
        <stp>6a3cd423-54c2-4e0f-9b4e-492a1ab82f12</stp>
        <stp>1</stp>
        <tr r="A2" s="2"/>
      </tp>
      <tp t="e">
        <v>#N/A</v>
        <stp/>
        <stp>2e90fe00-a4b9-4dc6-a9cc-724cc6eff22f</stp>
        <stp>1</stp>
        <tr r="L21" s="1"/>
      </tp>
    </main>
    <main first="rtdsrv.3c6a64246d6a48d1860283012858d847">
      <tp t="e">
        <v>#N/A</v>
        <stp/>
        <stp>25364007-11aa-453a-ae83-8ad00244d3c3</stp>
        <stp>1</stp>
        <tr r="K21" s="1"/>
      </tp>
      <tp t="e">
        <v>#N/A</v>
        <stp/>
        <stp>4a924248-7c4f-498c-ba69-f291129651ba</stp>
        <stp>1</stp>
        <tr r="Q14" s="1"/>
      </tp>
    </main>
    <main first="rtdsrv.3c6a64246d6a48d1860283012858d847">
      <tp t="e">
        <v>#N/A</v>
        <stp/>
        <stp>a8b091b1-8705-4d12-a369-955af140a35f</stp>
        <stp>1</stp>
        <tr r="M33" s="1"/>
      </tp>
      <tp t="e">
        <v>#N/A</v>
        <stp/>
        <stp>ea8f1e21-444e-4048-9399-c7176f9f0478</stp>
        <stp>1</stp>
        <tr r="P13" s="1"/>
      </tp>
      <tp t="e">
        <v>#N/A</v>
        <stp/>
        <stp>56b84f1e-a4f7-4627-9f96-1aa0f3dbfa0e</stp>
        <stp>1</stp>
        <tr r="F26" s="1"/>
      </tp>
    </main>
    <main first="rtdsrv.3c6a64246d6a48d1860283012858d847">
      <tp t="e">
        <v>#N/A</v>
        <stp/>
        <stp>e7193f8f-fe86-4dd9-a418-fa7da2bdca0a</stp>
        <stp>1</stp>
        <tr r="K19" s="1"/>
      </tp>
      <tp t="e">
        <v>#N/A</v>
        <stp/>
        <stp>2bd18a61-26f9-4e40-ad99-2fadace3d6b6</stp>
        <stp>1</stp>
        <tr r="O20" s="1"/>
      </tp>
      <tp t="e">
        <v>#N/A</v>
        <stp/>
        <stp>97f3dfcc-e79a-43d4-b6c8-86c570595eb7</stp>
        <stp>1</stp>
        <tr r="F33" s="1"/>
      </tp>
    </main>
    <main first="rtdsrv.3c6a64246d6a48d1860283012858d847">
      <tp t="e">
        <v>#N/A</v>
        <stp/>
        <stp>d9408ca2-57a8-4647-a9fb-963cbe51950e</stp>
        <stp>1</stp>
        <tr r="N35" s="1"/>
      </tp>
      <tp t="e">
        <v>#N/A</v>
        <stp/>
        <stp>c7780ebd-99b0-42a3-8efd-f1c72cb19761</stp>
        <stp>1</stp>
        <tr r="H20" s="1"/>
      </tp>
    </main>
    <main first="rtdsrv.3c6a64246d6a48d1860283012858d847">
      <tp t="e">
        <v>#N/A</v>
        <stp/>
        <stp>c74e8a32-6fbb-4625-9a81-40b87519e538</stp>
        <stp>1</stp>
        <tr r="K38" s="1"/>
      </tp>
    </main>
    <main first="rtdsrv.3c6a64246d6a48d1860283012858d847">
      <tp t="e">
        <v>#N/A</v>
        <stp/>
        <stp>e4f9e2ff-30d8-4daf-8d29-1abd38248944</stp>
        <stp>1</stp>
        <tr r="H36" s="1"/>
      </tp>
      <tp t="e">
        <v>#N/A</v>
        <stp/>
        <stp>708dea79-d173-4a2d-8148-2fb77eb5a662</stp>
        <stp>1</stp>
        <tr r="R37" s="1"/>
      </tp>
      <tp t="e">
        <v>#N/A</v>
        <stp/>
        <stp>05316a21-e8d8-4eb2-a7da-c44c22bdce9e</stp>
        <stp>1</stp>
        <tr r="N19" s="1"/>
      </tp>
    </main>
    <main first="rtdsrv.3c6a64246d6a48d1860283012858d847">
      <tp t="e">
        <v>#N/A</v>
        <stp/>
        <stp>adcfcd8d-32af-4884-919d-4575a010fe6e</stp>
        <stp>1</stp>
        <tr r="S11" s="1"/>
      </tp>
      <tp t="e">
        <v>#N/A</v>
        <stp/>
        <stp>328b61a2-a173-497d-8bc6-1f03709f66a1</stp>
        <stp>1</stp>
        <tr r="Q33" s="1"/>
      </tp>
    </main>
    <main first="rtdsrv.3c6a64246d6a48d1860283012858d847">
      <tp t="e">
        <v>#N/A</v>
        <stp/>
        <stp>6cdb7591-0bd0-4e3c-b827-d85999993fb2</stp>
        <stp>1</stp>
        <tr r="J22" s="1"/>
      </tp>
      <tp t="e">
        <v>#N/A</v>
        <stp/>
        <stp>1e17b426-d455-402b-a071-d23dc2a37c80</stp>
        <stp>1</stp>
        <tr r="K12" s="1"/>
      </tp>
    </main>
    <main first="rtdsrv.3c6a64246d6a48d1860283012858d847">
      <tp t="e">
        <v>#N/A</v>
        <stp/>
        <stp>04921671-2004-4f35-96a3-0d699e53253d</stp>
        <stp>1</stp>
        <tr r="P14" s="1"/>
      </tp>
      <tp t="e">
        <v>#N/A</v>
        <stp/>
        <stp>5d999d77-a69c-4efe-a599-20f240ab687a</stp>
        <stp>1</stp>
        <tr r="P24" s="1"/>
      </tp>
    </main>
    <main first="rtdsrv.3c6a64246d6a48d1860283012858d847">
      <tp t="e">
        <v>#N/A</v>
        <stp/>
        <stp>6909e3f0-7862-4ea1-8b03-35af22d3b005</stp>
        <stp>1</stp>
        <tr r="K20" s="1"/>
      </tp>
      <tp t="e">
        <v>#N/A</v>
        <stp/>
        <stp>09822c19-3f7f-4f2a-9ef6-9f902b729b0c</stp>
        <stp>1</stp>
        <tr r="Q12" s="1"/>
      </tp>
    </main>
    <main first="rtdsrv.3c6a64246d6a48d1860283012858d847">
      <tp t="e">
        <v>#N/A</v>
        <stp/>
        <stp>5f6adb8c-400d-4c7d-be94-8d55851ecf0a</stp>
        <stp>1</stp>
        <tr r="R34" s="1"/>
      </tp>
    </main>
    <main first="rtdsrv.3c6a64246d6a48d1860283012858d847">
      <tp t="e">
        <v>#N/A</v>
        <stp/>
        <stp>40016f4b-c58d-48ea-a2db-ca4d53849a8c</stp>
        <stp>1</stp>
        <tr r="I31" s="1"/>
      </tp>
      <tp t="e">
        <v>#N/A</v>
        <stp/>
        <stp>30ee084b-e72a-400a-b356-0b9fdfd9e3c9</stp>
        <stp>1</stp>
        <tr r="K10" s="1"/>
      </tp>
    </main>
    <main first="rtdsrv.3c6a64246d6a48d1860283012858d847">
      <tp t="e">
        <v>#N/A</v>
        <stp/>
        <stp>9def0c98-abc0-4738-8f48-6b83061aa90a</stp>
        <stp>1</stp>
        <tr r="I26" s="1"/>
      </tp>
      <tp t="e">
        <v>#N/A</v>
        <stp/>
        <stp>94d33bcb-cd74-4b51-aef8-641ecb6d05be</stp>
        <stp>1</stp>
        <tr r="N10" s="1"/>
      </tp>
    </main>
    <main first="rtdsrv.3c6a64246d6a48d1860283012858d847">
      <tp t="e">
        <v>#N/A</v>
        <stp/>
        <stp>8f2a284f-86f7-4b67-a6de-0c7d81569751</stp>
        <stp>1</stp>
        <tr r="M31" s="1"/>
      </tp>
      <tp t="e">
        <v>#N/A</v>
        <stp/>
        <stp>8d9ca7de-6be6-40a2-981f-ae9eb9d94097</stp>
        <stp>1</stp>
        <tr r="I34" s="1"/>
      </tp>
      <tp t="e">
        <v>#N/A</v>
        <stp/>
        <stp>c9c89677-98d9-4a92-851a-54b7bd828136</stp>
        <stp>1</stp>
        <tr r="R24" s="1"/>
      </tp>
      <tp t="e">
        <v>#N/A</v>
        <stp/>
        <stp>e38c56a0-c008-4519-a1b8-82424193d467</stp>
        <stp>1</stp>
        <tr r="S24" s="1"/>
      </tp>
    </main>
    <main first="rtdsrv.3c6a64246d6a48d1860283012858d847">
      <tp t="e">
        <v>#N/A</v>
        <stp/>
        <stp>5d3316ba-2184-4920-928b-17f67fce2c98</stp>
        <stp>1</stp>
        <tr r="K15" s="1"/>
      </tp>
    </main>
    <main first="rtdsrv.3c6a64246d6a48d1860283012858d847">
      <tp t="e">
        <v>#N/A</v>
        <stp/>
        <stp>da088763-a964-4913-ad3b-24863b65ebff</stp>
        <stp>1</stp>
        <tr r="F25" s="1"/>
      </tp>
    </main>
    <main first="rtdsrv.3c6a64246d6a48d1860283012858d847">
      <tp t="e">
        <v>#N/A</v>
        <stp/>
        <stp>969e1851-c32c-4c90-8497-f4b895dfde6c</stp>
        <stp>1</stp>
        <tr r="G22" s="1"/>
      </tp>
    </main>
    <main first="rtdsrv.3c6a64246d6a48d1860283012858d847">
      <tp t="e">
        <v>#N/A</v>
        <stp/>
        <stp>ce05f3e7-3769-493c-af1b-e0a962baeb94</stp>
        <stp>1</stp>
        <tr r="P38" s="1"/>
      </tp>
      <tp t="e">
        <v>#N/A</v>
        <stp/>
        <stp>7d9cc07a-92f8-4a7d-9621-daefb84b5558</stp>
        <stp>1</stp>
        <tr r="I25" s="1"/>
      </tp>
    </main>
    <main first="rtdsrv.3c6a64246d6a48d1860283012858d847">
      <tp t="e">
        <v>#N/A</v>
        <stp/>
        <stp>50dad81f-2c4e-4114-8d77-c124d3d68388</stp>
        <stp>1</stp>
        <tr r="K32" s="1"/>
      </tp>
      <tp t="e">
        <v>#N/A</v>
        <stp/>
        <stp>35302fe6-5666-4b10-9cc9-0a1d3ec87ad7</stp>
        <stp>1</stp>
        <tr r="J37" s="1"/>
      </tp>
      <tp t="e">
        <v>#N/A</v>
        <stp/>
        <stp>dfe82952-065a-47d9-9b2a-c854b764cc61</stp>
        <stp>1</stp>
        <tr r="F36" s="1"/>
      </tp>
    </main>
    <main first="rtdsrv.3c6a64246d6a48d1860283012858d847">
      <tp t="e">
        <v>#N/A</v>
        <stp/>
        <stp>4a8a3420-e35c-487e-8396-dee4bc5e4735</stp>
        <stp>1</stp>
        <tr r="N8" s="3"/>
      </tp>
    </main>
    <main first="rtdsrv.3c6a64246d6a48d1860283012858d847">
      <tp t="e">
        <v>#N/A</v>
        <stp/>
        <stp>0ef69047-9f4f-4025-9ce9-95f649a9db63</stp>
        <stp>1</stp>
        <tr r="Q37" s="1"/>
      </tp>
    </main>
    <main first="rtdsrv.3c6a64246d6a48d1860283012858d847">
      <tp t="e">
        <v>#N/A</v>
        <stp/>
        <stp>890704d9-6de1-4b12-8350-9b9b382e9156</stp>
        <stp>1</stp>
        <tr r="N8" s="1"/>
      </tp>
    </main>
    <main first="rtdsrv.3c6a64246d6a48d1860283012858d847">
      <tp t="e">
        <v>#N/A</v>
        <stp/>
        <stp>24bb0364-5a0e-496d-ae10-f9d9f33b863e</stp>
        <stp>1</stp>
        <tr r="S8" s="1"/>
      </tp>
      <tp t="e">
        <v>#N/A</v>
        <stp/>
        <stp>150754ae-88b7-42d8-a319-e4108511508b</stp>
        <stp>1</stp>
        <tr r="S33" s="1"/>
      </tp>
      <tp t="e">
        <v>#N/A</v>
        <stp/>
        <stp>8cefa121-0a13-4c45-9d4c-bc683eb1e455</stp>
        <stp>1</stp>
        <tr r="Q21" s="1"/>
      </tp>
    </main>
    <main first="rtdsrv.3c6a64246d6a48d1860283012858d847">
      <tp t="e">
        <v>#N/A</v>
        <stp/>
        <stp>099e3b4b-0a4f-447d-a820-6034f826979d</stp>
        <stp>1</stp>
        <tr r="B2" s="2"/>
      </tp>
    </main>
    <main first="rtdsrv.3c6a64246d6a48d1860283012858d847">
      <tp t="e">
        <v>#N/A</v>
        <stp/>
        <stp>1e21b781-d69d-4469-af5a-c059202e0a60</stp>
        <stp>1</stp>
        <tr r="Q9" s="1"/>
      </tp>
      <tp t="e">
        <v>#N/A</v>
        <stp/>
        <stp>e2163154-1148-47b4-a9a2-399be425e927</stp>
        <stp>1</stp>
        <tr r="F35" s="1"/>
      </tp>
    </main>
    <main first="rtdsrv.3c6a64246d6a48d1860283012858d847">
      <tp t="e">
        <v>#N/A</v>
        <stp/>
        <stp>6a0b4d8d-0bef-45f9-9dd3-aa428347d37e</stp>
        <stp>1</stp>
        <tr r="F31" s="1"/>
      </tp>
    </main>
    <main first="rtdsrv.3c6a64246d6a48d1860283012858d847">
      <tp t="e">
        <v>#N/A</v>
        <stp/>
        <stp>bb709ec1-3680-4d5d-a737-03b34a6d00fd</stp>
        <stp>1</stp>
        <tr r="R26" s="1"/>
      </tp>
    </main>
    <main first="rtdsrv.3c6a64246d6a48d1860283012858d847">
      <tp t="e">
        <v>#N/A</v>
        <stp/>
        <stp>860b4bd7-c9f9-4afe-9d09-a686f9debb17</stp>
        <stp>1</stp>
        <tr r="S32" s="1"/>
      </tp>
    </main>
    <main first="rtdsrv.3c6a64246d6a48d1860283012858d847">
      <tp t="e">
        <v>#N/A</v>
        <stp/>
        <stp>4f6c2088-1990-4480-974e-c02550cd8471</stp>
        <stp>1</stp>
        <tr r="F9" s="3"/>
      </tp>
      <tp t="e">
        <v>#N/A</v>
        <stp/>
        <stp>562048a4-00d5-4875-b319-0dd0b94a526d</stp>
        <stp>1</stp>
        <tr r="I27" s="1"/>
      </tp>
    </main>
    <main first="rtdsrv.3c6a64246d6a48d1860283012858d847">
      <tp t="e">
        <v>#N/A</v>
        <stp/>
        <stp>51507d5a-8e20-4e42-bf04-5b94decf5259</stp>
        <stp>1</stp>
        <tr r="I21" s="1"/>
      </tp>
    </main>
    <main first="rtdsrv.3c6a64246d6a48d1860283012858d847">
      <tp t="e">
        <v>#N/A</v>
        <stp/>
        <stp>2677941a-a660-450c-ac83-6289ad6afbdb</stp>
        <stp>1</stp>
        <tr r="J36" s="1"/>
      </tp>
    </main>
    <main first="rtdsrv.3c6a64246d6a48d1860283012858d847">
      <tp t="e">
        <v>#N/A</v>
        <stp/>
        <stp>6f6d011c-6d9a-4891-8cd8-4cac4c30fe2c</stp>
        <stp>1</stp>
        <tr r="S13" s="1"/>
      </tp>
    </main>
    <main first="rtdsrv.3c6a64246d6a48d1860283012858d847">
      <tp t="e">
        <v>#N/A</v>
        <stp/>
        <stp>c199a223-e607-4f88-b929-49063466b090</stp>
        <stp>1</stp>
        <tr r="P21" s="1"/>
      </tp>
      <tp t="e">
        <v>#N/A</v>
        <stp/>
        <stp>642c5ff7-bb34-4114-b315-539cb9aa34a8</stp>
        <stp>1</stp>
        <tr r="K11" s="1"/>
      </tp>
    </main>
    <main first="rtdsrv.3c6a64246d6a48d1860283012858d847">
      <tp t="e">
        <v>#N/A</v>
        <stp/>
        <stp>a1eaf032-a94f-4c5b-8538-e4aaa9f76b1d</stp>
        <stp>1</stp>
        <tr r="M32" s="1"/>
      </tp>
    </main>
    <main first="rtdsrv.3c6a64246d6a48d1860283012858d847">
      <tp t="e">
        <v>#N/A</v>
        <stp/>
        <stp>e1bde656-62bd-4e4f-9f12-bbb9501c40d8</stp>
        <stp>1</stp>
        <tr r="O34" s="1"/>
      </tp>
      <tp t="e">
        <v>#N/A</v>
        <stp/>
        <stp>efc662ea-5b4c-444f-932c-149fcc071c81</stp>
        <stp>1</stp>
        <tr r="L10" s="1"/>
      </tp>
    </main>
    <main first="rtdsrv.3c6a64246d6a48d1860283012858d847">
      <tp t="e">
        <v>#N/A</v>
        <stp/>
        <stp>c56ac696-9579-44a8-91a2-11d1c8263e9d</stp>
        <stp>1</stp>
        <tr r="L15" s="1"/>
      </tp>
    </main>
    <main first="rtdsrv.3c6a64246d6a48d1860283012858d847">
      <tp t="e">
        <v>#N/A</v>
        <stp/>
        <stp>2e28e96e-3b0d-4eee-8980-da8d8c1b23f8</stp>
        <stp>1</stp>
        <tr r="J32" s="1"/>
      </tp>
    </main>
    <main first="rtdsrv.3c6a64246d6a48d1860283012858d847">
      <tp t="e">
        <v>#N/A</v>
        <stp/>
        <stp>6a2e1b8c-b14b-472f-8567-003d2936ea9a</stp>
        <stp>1</stp>
        <tr r="Q24" s="1"/>
      </tp>
    </main>
    <main first="rtdsrv.3c6a64246d6a48d1860283012858d847">
      <tp t="e">
        <v>#N/A</v>
        <stp/>
        <stp>0b38f23e-e922-4838-9dba-86ee7ad4a612</stp>
        <stp>1</stp>
        <tr r="M25" s="1"/>
      </tp>
    </main>
    <main first="rtdsrv.3c6a64246d6a48d1860283012858d847">
      <tp t="e">
        <v>#N/A</v>
        <stp/>
        <stp>4ea91c46-ea69-40b3-a202-767e62842b84</stp>
        <stp>1</stp>
        <tr r="H32" s="1"/>
      </tp>
    </main>
    <main first="rtdsrv.3c6a64246d6a48d1860283012858d847">
      <tp t="e">
        <v>#N/A</v>
        <stp/>
        <stp>29cc2e2c-55dd-4901-abc8-28ebcb5b5fc1</stp>
        <stp>1</stp>
        <tr r="P34" s="1"/>
      </tp>
    </main>
    <main first="rtdsrv.3c6a64246d6a48d1860283012858d847">
      <tp t="e">
        <v>#N/A</v>
        <stp/>
        <stp>7bf2b17a-c5cb-4ff8-83a4-871c24b6a306</stp>
        <stp>1</stp>
        <tr r="R11" s="1"/>
      </tp>
      <tp t="e">
        <v>#N/A</v>
        <stp/>
        <stp>18b265f9-7b6a-47f4-b222-9d7582fd9754</stp>
        <stp>1</stp>
        <tr r="Q15" s="1"/>
      </tp>
    </main>
    <main first="rtdsrv.3c6a64246d6a48d1860283012858d847">
      <tp t="e">
        <v>#N/A</v>
        <stp/>
        <stp>b2595331-43ed-477e-819f-1a58123f3e81</stp>
        <stp>1</stp>
        <tr r="G24" s="1"/>
      </tp>
      <tp t="e">
        <v>#N/A</v>
        <stp/>
        <stp>d92a6951-0a8e-43fe-afe4-b0251b72bc50</stp>
        <stp>1</stp>
        <tr r="J21" s="1"/>
      </tp>
    </main>
    <main first="rtdsrv.3c6a64246d6a48d1860283012858d847">
      <tp t="e">
        <v>#N/A</v>
        <stp/>
        <stp>c064141c-3390-4399-b46a-9cac968d2224</stp>
        <stp>1</stp>
        <tr r="R13" s="1"/>
      </tp>
    </main>
    <main first="rtdsrv.3c6a64246d6a48d1860283012858d847">
      <tp t="e">
        <v>#N/A</v>
        <stp/>
        <stp>a4cdf6bf-ac2a-41dc-9bf7-731350f45b83</stp>
        <stp>1</stp>
        <tr r="N11" s="1"/>
      </tp>
    </main>
    <main first="rtdsrv.3c6a64246d6a48d1860283012858d847">
      <tp t="e">
        <v>#N/A</v>
        <stp/>
        <stp>694a58d2-01e5-4d0d-afb2-bb5b2e18933e</stp>
        <stp>1</stp>
        <tr r="J19" s="1"/>
      </tp>
      <tp t="e">
        <v>#N/A</v>
        <stp/>
        <stp>1a3af0d7-55c4-4c89-b4cc-ee7756763a59</stp>
        <stp>1</stp>
        <tr r="M24" s="1"/>
      </tp>
      <tp t="e">
        <v>#N/A</v>
        <stp/>
        <stp>d9e0c427-fba2-4a99-a40a-4b58271a2603</stp>
        <stp>1</stp>
        <tr r="P27" s="1"/>
      </tp>
    </main>
    <main first="rtdsrv.3c6a64246d6a48d1860283012858d847">
      <tp t="e">
        <v>#N/A</v>
        <stp/>
        <stp>dbffab33-bc2d-453d-9a53-ae674651c1ba</stp>
        <stp>1</stp>
        <tr r="L14" s="1"/>
      </tp>
    </main>
    <main first="rtdsrv.3c6a64246d6a48d1860283012858d847">
      <tp t="e">
        <v>#N/A</v>
        <stp/>
        <stp>6410c1f2-4f43-425d-96a7-3f5375e79592</stp>
        <stp>1</stp>
        <tr r="M20" s="1"/>
      </tp>
      <tp t="e">
        <v>#N/A</v>
        <stp/>
        <stp>e9fda234-655b-4609-9d7a-b76c030a8f2c</stp>
        <stp>1</stp>
        <tr r="S12" s="1"/>
      </tp>
    </main>
    <main first="rtdsrv.3c6a64246d6a48d1860283012858d847">
      <tp t="e">
        <v>#N/A</v>
        <stp/>
        <stp>57900f33-d24c-4d7f-8717-89ff2b3b777d</stp>
        <stp>1</stp>
        <tr r="N27" s="1"/>
      </tp>
    </main>
    <main first="rtdsrv.3c6a64246d6a48d1860283012858d847">
      <tp t="e">
        <v>#N/A</v>
        <stp/>
        <stp>c08f08d7-b650-491d-b9fd-10ea33545bda</stp>
        <stp>1</stp>
        <tr r="I20" s="1"/>
      </tp>
    </main>
    <main first="rtdsrv.3c6a64246d6a48d1860283012858d847">
      <tp t="e">
        <v>#N/A</v>
        <stp/>
        <stp>0e7ad7a8-dcf4-4a23-a26a-2297744f1cee</stp>
        <stp>1</stp>
        <tr r="N31" s="1"/>
      </tp>
      <tp t="e">
        <v>#N/A</v>
        <stp/>
        <stp>3b7a1411-a1da-4253-8eeb-dab076024337</stp>
        <stp>1</stp>
        <tr r="G14" s="1"/>
      </tp>
    </main>
    <main first="rtdsrv.3c6a64246d6a48d1860283012858d847">
      <tp t="e">
        <v>#N/A</v>
        <stp/>
        <stp>827840e8-0934-4b9e-8b27-e7bd50849ef2</stp>
        <stp>1</stp>
        <tr r="J25" s="1"/>
      </tp>
    </main>
    <main first="rtdsrv.3c6a64246d6a48d1860283012858d847">
      <tp t="e">
        <v>#N/A</v>
        <stp/>
        <stp>045f6505-6b27-497d-bb38-7494f0956a80</stp>
        <stp>1</stp>
        <tr r="N32" s="1"/>
      </tp>
      <tp t="e">
        <v>#N/A</v>
        <stp/>
        <stp>eb2f1114-f1bf-4e99-8912-42ae19e644c5</stp>
        <stp>1</stp>
        <tr r="P8" s="1"/>
      </tp>
    </main>
    <main first="rtdsrv.3c6a64246d6a48d1860283012858d847">
      <tp t="e">
        <v>#N/A</v>
        <stp/>
        <stp>61cbab20-8d18-4d1f-9032-b0ac92b47a3b</stp>
        <stp>1</stp>
        <tr r="P12" s="1"/>
      </tp>
    </main>
    <main first="rtdsrv.3c6a64246d6a48d1860283012858d847">
      <tp t="e">
        <v>#N/A</v>
        <stp/>
        <stp>388d8e11-c668-4ef1-badf-b2f9205fc700</stp>
        <stp>1</stp>
        <tr r="P37" s="1"/>
      </tp>
    </main>
    <main first="rtdsrv.3c6a64246d6a48d1860283012858d847">
      <tp t="e">
        <v>#N/A</v>
        <stp/>
        <stp>9fd0c3ba-b6c7-4654-91f6-2fd559d17cb3</stp>
        <stp>1</stp>
        <tr r="N37" s="1"/>
      </tp>
    </main>
    <main first="rtdsrv.3c6a64246d6a48d1860283012858d847">
      <tp t="e">
        <v>#N/A</v>
        <stp/>
        <stp>31f92c3c-d426-4f8a-b760-7c7cc80a0fcd</stp>
        <stp>1</stp>
        <tr r="L25" s="1"/>
      </tp>
    </main>
    <main first="rtdsrv.3c6a64246d6a48d1860283012858d847">
      <tp t="e">
        <v>#N/A</v>
        <stp/>
        <stp>987ff078-563d-45c3-be80-6c6413b7d943</stp>
        <stp>1</stp>
        <tr r="S3" s="1"/>
      </tp>
    </main>
    <main first="rtdsrv.3c6a64246d6a48d1860283012858d847">
      <tp t="e">
        <v>#N/A</v>
        <stp/>
        <stp>a1b425ff-920e-48b0-a0b9-080c7b5d1ee6</stp>
        <stp>1</stp>
        <tr r="G13" s="1"/>
      </tp>
    </main>
    <main first="rtdsrv.3c6a64246d6a48d1860283012858d847">
      <tp t="e">
        <v>#N/A</v>
        <stp/>
        <stp>3835472f-3ab7-46ef-b15e-80d895ca2a96</stp>
        <stp>1</stp>
        <tr r="R27" s="1"/>
      </tp>
    </main>
    <main first="rtdsrv.3c6a64246d6a48d1860283012858d847">
      <tp t="e">
        <v>#N/A</v>
        <stp/>
        <stp>5f9b3e21-3aab-4b2f-8f14-5a90440f8174</stp>
        <stp>1</stp>
        <tr r="S26" s="1"/>
      </tp>
    </main>
    <main first="rtdsrv.3c6a64246d6a48d1860283012858d847">
      <tp t="e">
        <v>#N/A</v>
        <stp/>
        <stp>6529e75a-33fa-4fa0-b3f4-efcd7e8d2260</stp>
        <stp>1</stp>
        <tr r="P20" s="1"/>
      </tp>
    </main>
    <main first="rtdsrv.3c6a64246d6a48d1860283012858d847">
      <tp t="e">
        <v>#N/A</v>
        <stp/>
        <stp>2f0d6122-64ad-471c-8057-452280737c30</stp>
        <stp>1</stp>
        <tr r="N26" s="1"/>
      </tp>
    </main>
    <main first="rtdsrv.3c6a64246d6a48d1860283012858d847">
      <tp t="e">
        <v>#N/A</v>
        <stp/>
        <stp>237658d0-ef93-45f8-a8b2-349b650c004c</stp>
        <stp>1</stp>
        <tr r="A9" s="3"/>
      </tp>
    </main>
    <main first="rtdsrv.3c6a64246d6a48d1860283012858d847">
      <tp t="e">
        <v>#N/A</v>
        <stp/>
        <stp>4318650f-abf3-421b-a5d8-f8da6bab416a</stp>
        <stp>1</stp>
        <tr r="N20" s="1"/>
      </tp>
    </main>
    <main first="rtdsrv.3c6a64246d6a48d1860283012858d847">
      <tp t="e">
        <v>#N/A</v>
        <stp/>
        <stp>f8de82c8-3413-4a99-bd0a-fe46095e5f65</stp>
        <stp>1</stp>
        <tr r="S37" s="1"/>
      </tp>
    </main>
    <main first="rtdsrv.3c6a64246d6a48d1860283012858d847">
      <tp t="e">
        <v>#N/A</v>
        <stp/>
        <stp>b1a1ee64-8b41-46c2-9b42-e1ca60d2387d</stp>
        <stp>1</stp>
        <tr r="K37" s="1"/>
      </tp>
    </main>
    <main first="rtdsrv.3c6a64246d6a48d1860283012858d847">
      <tp t="e">
        <v>#N/A</v>
        <stp/>
        <stp>6ba0d5dd-0083-4869-a960-f0907d656559</stp>
        <stp>1</stp>
        <tr r="N13" s="1"/>
      </tp>
    </main>
    <main first="rtdsrv.3c6a64246d6a48d1860283012858d847">
      <tp t="e">
        <v>#N/A</v>
        <stp/>
        <stp>d2da851f-961a-4ce4-8f8e-5fea68950e00</stp>
        <stp>1</stp>
        <tr r="L9" s="1"/>
      </tp>
    </main>
    <main first="rtdsrv.3c6a64246d6a48d1860283012858d847">
      <tp t="e">
        <v>#N/A</v>
        <stp/>
        <stp>e6bbb6e2-3998-4218-a861-8e2397876947</stp>
        <stp>1</stp>
        <tr r="L20" s="1"/>
      </tp>
    </main>
    <main first="rtdsrv.3c6a64246d6a48d1860283012858d847">
      <tp t="e">
        <v>#N/A</v>
        <stp/>
        <stp>1a2425af-9de1-4b6f-a699-d2dd55e8fe8a</stp>
        <stp>1</stp>
        <tr r="R35" s="1"/>
      </tp>
    </main>
    <main first="rtdsrv.3c6a64246d6a48d1860283012858d847">
      <tp t="e">
        <v>#N/A</v>
        <stp/>
        <stp>92d5ff69-5839-4e12-8ad1-24c83e5109fb</stp>
        <stp>1</stp>
        <tr r="K22" s="1"/>
      </tp>
    </main>
    <main first="rtdsrv.3c6a64246d6a48d1860283012858d847">
      <tp t="e">
        <v>#N/A</v>
        <stp/>
        <stp>ba485d90-199d-47c4-99a5-8830d3073d61</stp>
        <stp>1</stp>
        <tr r="K24" s="1"/>
      </tp>
    </main>
    <main first="rtdsrv.3c6a64246d6a48d1860283012858d847">
      <tp t="e">
        <v>#N/A</v>
        <stp/>
        <stp>7012e835-24a3-4481-8ffe-5dfaa96f3d2e</stp>
        <stp>1</stp>
        <tr r="N33" s="1"/>
      </tp>
    </main>
    <main first="rtdsrv.3c6a64246d6a48d1860283012858d847">
      <tp t="e">
        <v>#N/A</v>
        <stp/>
        <stp>da73aa8d-f62d-4130-8719-87cc3b000ac7</stp>
        <stp>1</stp>
        <tr r="K14" s="1"/>
      </tp>
    </main>
    <main first="rtdsrv.3c6a64246d6a48d1860283012858d847">
      <tp t="e">
        <v>#N/A</v>
        <stp/>
        <stp>26219de0-35ad-4902-be5f-d45b972c7692</stp>
        <stp>1</stp>
        <tr r="N12" s="1"/>
      </tp>
    </main>
    <main first="rtdsrv.3c6a64246d6a48d1860283012858d847">
      <tp t="e">
        <v>#N/A</v>
        <stp/>
        <stp>3bbfe146-5bbf-4597-912e-cb0d0b1ebc97</stp>
        <stp>1</stp>
        <tr r="Q27" s="1"/>
      </tp>
    </main>
    <main first="rtdsrv.3c6a64246d6a48d1860283012858d847">
      <tp t="e">
        <v>#N/A</v>
        <stp/>
        <stp>34267fc3-4bff-4460-90d8-8429eb1f7f49</stp>
        <stp>1</stp>
        <tr r="M22" s="1"/>
      </tp>
    </main>
    <main first="rtdsrv.3c6a64246d6a48d1860283012858d847">
      <tp t="e">
        <v>#N/A</v>
        <stp/>
        <stp>4294c78f-d7bc-4725-808b-2a0dba2df4c7</stp>
        <stp>1</stp>
        <tr r="Q36" s="1"/>
      </tp>
    </main>
    <main first="rtdsrv.3c6a64246d6a48d1860283012858d847">
      <tp t="e">
        <v>#N/A</v>
        <stp/>
        <stp>54fae6bd-a3fc-405f-8a8d-4b4ce2165036</stp>
        <stp>1</stp>
        <tr r="G35" s="1"/>
      </tp>
    </main>
    <main first="rtdsrv.3c6a64246d6a48d1860283012858d847">
      <tp t="e">
        <v>#N/A</v>
        <stp/>
        <stp>9c094148-5b76-4324-842e-a49dfbae8714</stp>
        <stp>1</stp>
        <tr r="O21" s="1"/>
      </tp>
      <tp t="e">
        <v>#N/A</v>
        <stp/>
        <stp>fc924ab0-3677-48e0-b53d-a6ebb8352af0</stp>
        <stp>1</stp>
        <tr r="P10" s="1"/>
      </tp>
    </main>
    <main first="rtdsrv.3c6a64246d6a48d1860283012858d847">
      <tp t="e">
        <v>#N/A</v>
        <stp/>
        <stp>1d2c2cd8-cb8e-4571-8cde-01613d84650c</stp>
        <stp>1</stp>
        <tr r="Q23" s="1"/>
      </tp>
    </main>
    <main first="rtdsrv.3c6a64246d6a48d1860283012858d847">
      <tp t="e">
        <v>#N/A</v>
        <stp/>
        <stp>2b07505a-89ba-4456-a5ee-8effef05d5be</stp>
        <stp>1</stp>
        <tr r="R8" s="1"/>
      </tp>
      <tp t="e">
        <v>#N/A</v>
        <stp/>
        <stp>373989bc-a98c-49bd-93a3-5c83d4647692</stp>
        <stp>1</stp>
        <tr r="Q31" s="1"/>
      </tp>
      <tp t="e">
        <v>#N/A</v>
        <stp/>
        <stp>d0aa2ab6-0b8d-460e-8c44-56aaf5afb5c1</stp>
        <stp>1</stp>
        <tr r="S21" s="1"/>
      </tp>
    </main>
    <main first="rtdsrv.3c6a64246d6a48d1860283012858d847">
      <tp t="e">
        <v>#N/A</v>
        <stp/>
        <stp>0fabeaaf-7452-4158-b577-18b2c600b057</stp>
        <stp>1</stp>
        <tr r="J26" s="1"/>
      </tp>
    </main>
    <main first="rtdsrv.3c6a64246d6a48d1860283012858d847">
      <tp t="e">
        <v>#N/A</v>
        <stp/>
        <stp>97f6e5cd-d40a-4609-b729-f96b225ba33a</stp>
        <stp>1</stp>
        <tr r="H19" s="1"/>
      </tp>
      <tp t="e">
        <v>#N/A</v>
        <stp/>
        <stp>ca2027a4-5c10-4a22-ac0f-c30f6811d905</stp>
        <stp>1</stp>
        <tr r="H21" s="1"/>
      </tp>
    </main>
    <main first="rtdsrv.3c6a64246d6a48d1860283012858d847">
      <tp t="e">
        <v>#N/A</v>
        <stp/>
        <stp>5a574268-4037-475e-ade2-03615ed87295</stp>
        <stp>1</stp>
        <tr r="L26" s="1"/>
      </tp>
    </main>
    <main first="rtdsrv.3c6a64246d6a48d1860283012858d847">
      <tp t="e">
        <v>#N/A</v>
        <stp/>
        <stp>12fd6237-4e79-4ede-abde-00ec9006872c</stp>
        <stp>1</stp>
        <tr r="M35" s="1"/>
      </tp>
    </main>
    <main first="rtdsrv.3c6a64246d6a48d1860283012858d847">
      <tp t="e">
        <v>#N/A</v>
        <stp/>
        <stp>736f8db3-e60c-4f11-9de9-c7ecafc646e9</stp>
        <stp>1</stp>
        <tr r="N24" s="1"/>
      </tp>
      <tp t="e">
        <v>#N/A</v>
        <stp/>
        <stp>b5b4947d-2d8c-428f-800b-03a46dd79367</stp>
        <stp>1</stp>
        <tr r="M26" s="1"/>
      </tp>
      <tp t="e">
        <v>#N/A</v>
        <stp/>
        <stp>845c0d73-c240-4b24-baf2-14841840e856</stp>
        <stp>1</stp>
        <tr r="Q22" s="1"/>
      </tp>
    </main>
    <main first="rtdsrv.3c6a64246d6a48d1860283012858d847">
      <tp t="e">
        <v>#N/A</v>
        <stp/>
        <stp>aa10d02e-5dc3-4c43-af62-5ef04ffad993</stp>
        <stp>1</stp>
        <tr r="K8" s="1"/>
      </tp>
    </main>
    <main first="rtdsrv.3c6a64246d6a48d1860283012858d847">
      <tp t="e">
        <v>#N/A</v>
        <stp/>
        <stp>66dda9ec-e7cc-4862-a59d-6ff81e9d2007</stp>
        <stp>1</stp>
        <tr r="G10" s="1"/>
      </tp>
    </main>
    <main first="rtdsrv.3c6a64246d6a48d1860283012858d847">
      <tp t="e">
        <v>#N/A</v>
        <stp/>
        <stp>35e4d869-ca00-45f7-9e09-0c8b3662ac57</stp>
        <stp>1</stp>
        <tr r="P32" s="1"/>
      </tp>
    </main>
    <main first="rtdsrv.3c6a64246d6a48d1860283012858d847">
      <tp t="e">
        <v>#N/A</v>
        <stp/>
        <stp>98abf095-02a7-4887-b80a-9bc9926205f2</stp>
        <stp>1</stp>
        <tr r="O37" s="1"/>
      </tp>
    </main>
    <main first="rtdsrv.3c6a64246d6a48d1860283012858d847">
      <tp t="e">
        <v>#N/A</v>
        <stp/>
        <stp>a19d3ede-9c82-4f3c-881d-7a3630364c52</stp>
        <stp>1</stp>
        <tr r="S9" s="1"/>
      </tp>
      <tp t="e">
        <v>#N/A</v>
        <stp/>
        <stp>01f70893-5f44-4322-a6a0-ee6175c78091</stp>
        <stp>1</stp>
        <tr r="P31" s="1"/>
      </tp>
    </main>
    <main first="rtdsrv.3c6a64246d6a48d1860283012858d847">
      <tp t="e">
        <v>#N/A</v>
        <stp/>
        <stp>7eeb1605-0851-4bcc-9823-3bb6a409c6bc</stp>
        <stp>1</stp>
        <tr r="I38" s="1"/>
      </tp>
    </main>
    <main first="rtdsrv.3c6a64246d6a48d1860283012858d847">
      <tp t="e">
        <v>#N/A</v>
        <stp/>
        <stp>893bd6f4-afe3-41c9-ab0b-bd0b6051e8ce</stp>
        <stp>1</stp>
        <tr r="N25" s="1"/>
      </tp>
      <tp t="e">
        <v>#N/A</v>
        <stp/>
        <stp>c9add061-a15a-4928-bec2-9919747ca3b4</stp>
        <stp>1</stp>
        <tr r="L31" s="1"/>
      </tp>
    </main>
    <main first="rtdsrv.3c6a64246d6a48d1860283012858d847">
      <tp t="e">
        <v>#N/A</v>
        <stp/>
        <stp>d841a14c-36de-4dac-bb7d-632ad3b7a703</stp>
        <stp>1</stp>
        <tr r="G25" s="1"/>
      </tp>
      <tp t="e">
        <v>#N/A</v>
        <stp/>
        <stp>ef59045f-4b88-40e5-ae86-85c8d199b1fb</stp>
        <stp>1</stp>
        <tr r="J38" s="1"/>
      </tp>
    </main>
    <main first="rtdsrv.3c6a64246d6a48d1860283012858d847">
      <tp t="e">
        <v>#N/A</v>
        <stp/>
        <stp>56a3f382-b7c8-4641-b6fa-bb1078ab5031</stp>
        <stp>1</stp>
        <tr r="Q20" s="1"/>
      </tp>
    </main>
    <main first="rtdsrv.3c6a64246d6a48d1860283012858d847">
      <tp t="e">
        <v>#N/A</v>
        <stp/>
        <stp>9f4f1623-f71b-4802-93bb-6b8741d0a197</stp>
        <stp>1</stp>
        <tr r="O22" s="1"/>
      </tp>
    </main>
    <main first="rtdsrv.3c6a64246d6a48d1860283012858d847">
      <tp t="e">
        <v>#N/A</v>
        <stp/>
        <stp>372ec2bb-c4f7-445d-876f-f1343b491025</stp>
        <stp>1</stp>
        <tr r="N38" s="1"/>
      </tp>
      <tp t="e">
        <v>#N/A</v>
        <stp/>
        <stp>20a1288a-defd-4b6d-b0bb-662d6f07b100</stp>
        <stp>1</stp>
        <tr r="C2" s="2"/>
      </tp>
      <tp t="e">
        <v>#N/A</v>
        <stp/>
        <stp>0f175136-d98e-4394-bd93-d79ac52e93c9</stp>
        <stp>1</stp>
        <tr r="O35" s="1"/>
      </tp>
      <tp t="e">
        <v>#N/A</v>
        <stp/>
        <stp>4e418be6-32c8-4be8-bce2-2f8daf3bc707</stp>
        <stp>1</stp>
        <tr r="G33" s="1"/>
      </tp>
      <tp t="e">
        <v>#N/A</v>
        <stp/>
        <stp>c368c5b0-4cc6-4024-83b6-5ad76ff01f01</stp>
        <stp>1</stp>
        <tr r="N23" s="1"/>
      </tp>
    </main>
    <main first="rtdsrv.3c6a64246d6a48d1860283012858d847">
      <tp t="e">
        <v>#N/A</v>
        <stp/>
        <stp>a652340d-23c7-4eae-a67e-2e6a46652500</stp>
        <stp>1</stp>
        <tr r="O26" s="1"/>
      </tp>
      <tp t="e">
        <v>#N/A</v>
        <stp/>
        <stp>20743433-9004-4f90-a385-f0d1bdddc271</stp>
        <stp>1</stp>
        <tr r="J24" s="1"/>
      </tp>
    </main>
    <main first="rtdsrv.3c6a64246d6a48d1860283012858d847">
      <tp t="e">
        <v>#N/A</v>
        <stp/>
        <stp>1b8a12f3-1c20-4e36-b951-d9e33ac80fa8</stp>
        <stp>1</stp>
        <tr r="F21" s="1"/>
      </tp>
    </main>
    <main first="rtdsrv.3c6a64246d6a48d1860283012858d847">
      <tp t="e">
        <v>#N/A</v>
        <stp/>
        <stp>3a5dadbd-c0cc-40aa-8a6a-d55bed3da2c9</stp>
        <stp>1</stp>
        <tr r="Q11" s="1"/>
      </tp>
    </main>
    <main first="rtdsrv.3c6a64246d6a48d1860283012858d847">
      <tp t="e">
        <v>#N/A</v>
        <stp/>
        <stp>fc33376a-0540-4a61-a489-e465ef2c460d</stp>
        <stp>1</stp>
        <tr r="P25" s="1"/>
      </tp>
      <tp t="e">
        <v>#N/A</v>
        <stp/>
        <stp>92bb822f-1544-4c45-80a2-05b7b05063c8</stp>
        <stp>1</stp>
        <tr r="R14" s="1"/>
      </tp>
      <tp t="e">
        <v>#N/A</v>
        <stp/>
        <stp>dc680047-5706-406a-89ad-633cfc084278</stp>
        <stp>1</stp>
        <tr r="M27" s="1"/>
      </tp>
      <tp t="e">
        <v>#N/A</v>
        <stp/>
        <stp>33307b2e-9c98-46f5-b34e-579ff4b82aa2</stp>
        <stp>1</stp>
        <tr r="H22" s="1"/>
      </tp>
      <tp t="e">
        <v>#N/A</v>
        <stp/>
        <stp>c8aa3a0c-2836-44c7-a0bd-755088ae621e</stp>
        <stp>1</stp>
        <tr r="O24" s="1"/>
      </tp>
    </main>
    <main first="rtdsrv.3c6a64246d6a48d1860283012858d847">
      <tp t="e">
        <v>#N/A</v>
        <stp/>
        <stp>9ce845a9-ad7f-4e4f-81c7-5ef31d05d139</stp>
        <stp>1</stp>
        <tr r="R22" s="1"/>
      </tp>
    </main>
    <main first="rtdsrv.3c6a64246d6a48d1860283012858d847">
      <tp t="e">
        <v>#N/A</v>
        <stp/>
        <stp>1c1b1de0-0c55-418a-bd2b-6ef407876ded</stp>
        <stp>1</stp>
        <tr r="H25" s="1"/>
      </tp>
    </main>
    <main first="rtdsrv.3c6a64246d6a48d1860283012858d847">
      <tp t="e">
        <v>#N/A</v>
        <stp/>
        <stp>469a1571-adfa-4f91-baf7-1b03cbee2ac7</stp>
        <stp>1</stp>
        <tr r="J33" s="1"/>
      </tp>
      <tp t="e">
        <v>#N/A</v>
        <stp/>
        <stp>949ec0bb-6e18-4d7f-b0dd-96491f19136c</stp>
        <stp>1</stp>
        <tr r="H38" s="1"/>
      </tp>
    </main>
    <main first="rtdsrv.3c6a64246d6a48d1860283012858d847">
      <tp t="e">
        <v>#N/A</v>
        <stp/>
        <stp>3df66ccb-99c9-409d-ae76-5111246b99ff</stp>
        <stp>1</stp>
        <tr r="R15" s="1"/>
      </tp>
      <tp t="e">
        <v>#N/A</v>
        <stp/>
        <stp>8b9abd24-1643-4c0b-a7c3-bb669d2deeeb</stp>
        <stp>1</stp>
        <tr r="R20" s="1"/>
      </tp>
      <tp t="e">
        <v>#N/A</v>
        <stp/>
        <stp>d9d482a0-623d-4d99-b669-a7c1e9c5c32f</stp>
        <stp>1</stp>
        <tr r="K36" s="1"/>
      </tp>
    </main>
    <main first="rtdsrv.3c6a64246d6a48d1860283012858d847">
      <tp t="e">
        <v>#N/A</v>
        <stp/>
        <stp>a8abed5b-ce6f-4c00-9d4f-a1b9bd5b888d</stp>
        <stp>1</stp>
        <tr r="F37" s="1"/>
      </tp>
    </main>
    <main first="rtdsrv.3c6a64246d6a48d1860283012858d847">
      <tp t="e">
        <v>#N/A</v>
        <stp/>
        <stp>20b29f9e-fd8f-4f35-ae8c-04f2cba9fbd0</stp>
        <stp>1</stp>
        <tr r="O31" s="1"/>
      </tp>
      <tp t="e">
        <v>#N/A</v>
        <stp/>
        <stp>bff21095-1f56-4f86-8c21-d75bb65894de</stp>
        <stp>1</stp>
        <tr r="S10" s="1"/>
      </tp>
    </main>
    <main first="rtdsrv.3c6a64246d6a48d1860283012858d847">
      <tp t="e">
        <v>#N/A</v>
        <stp/>
        <stp>3a7aba88-ab7b-482d-b64a-66a07b035efd</stp>
        <stp>1</stp>
        <tr r="S35" s="1"/>
      </tp>
    </main>
    <main first="rtdsrv.3c6a64246d6a48d1860283012858d847">
      <tp t="e">
        <v>#N/A</v>
        <stp/>
        <stp>9e85d0d1-7f1f-4cf5-bded-220695a5505d</stp>
        <stp>1</stp>
        <tr r="P15" s="1"/>
      </tp>
      <tp t="e">
        <v>#N/A</v>
        <stp/>
        <stp>39fb3e26-9156-4808-88cd-0072f48b3e4c</stp>
        <stp>1</stp>
        <tr r="P23" s="1"/>
      </tp>
    </main>
    <main first="rtdsrv.3c6a64246d6a48d1860283012858d847">
      <tp t="e">
        <v>#N/A</v>
        <stp/>
        <stp>a59a3eb0-7a57-4beb-a9fc-e5065fce4d5f</stp>
        <stp>1</stp>
        <tr r="G32" s="1"/>
      </tp>
      <tp t="e">
        <v>#N/A</v>
        <stp/>
        <stp>05c46af7-faf8-4c2d-b633-3ba0eef616e0</stp>
        <stp>1</stp>
        <tr r="G23" s="1"/>
      </tp>
    </main>
    <main first="rtdsrv.3c6a64246d6a48d1860283012858d847">
      <tp t="e">
        <v>#N/A</v>
        <stp/>
        <stp>852ca568-d200-4a8d-a37a-d0e6aa075908</stp>
        <stp>1</stp>
        <tr r="R12" s="1"/>
      </tp>
      <tp t="e">
        <v>#N/A</v>
        <stp/>
        <stp>20d6a572-e484-407a-9094-160fb620ad51</stp>
        <stp>1</stp>
        <tr r="G9" s="1"/>
      </tp>
    </main>
    <main first="rtdsrv.3c6a64246d6a48d1860283012858d847">
      <tp t="e">
        <v>#N/A</v>
        <stp/>
        <stp>11c9c8cd-264d-4572-82ed-6286611ee26e</stp>
        <stp>1</stp>
        <tr r="H27" s="1"/>
      </tp>
      <tp t="e">
        <v>#N/A</v>
        <stp/>
        <stp>cbd5180e-5b35-473d-80fc-03a8108632a0</stp>
        <stp>1</stp>
        <tr r="K23" s="1"/>
      </tp>
    </main>
    <main first="rtdsrv.3c6a64246d6a48d1860283012858d847">
      <tp t="e">
        <v>#N/A</v>
        <stp/>
        <stp>7a4b7da2-2281-4392-97cd-773b6dce6957</stp>
        <stp>1</stp>
        <tr r="G9" s="3"/>
      </tp>
      <tp t="e">
        <v>#N/A</v>
        <stp/>
        <stp>ea12af4f-54b5-4690-a709-799fa2fba167</stp>
        <stp>1</stp>
        <tr r="S14" s="1"/>
      </tp>
    </main>
    <main first="rtdsrv.3c6a64246d6a48d1860283012858d847">
      <tp t="e">
        <v>#N/A</v>
        <stp/>
        <stp>5a7d722f-a371-4536-a412-03754f721084</stp>
        <stp>1</stp>
        <tr r="M21" s="1"/>
      </tp>
    </main>
    <main first="rtdsrv.3c6a64246d6a48d1860283012858d847">
      <tp t="e">
        <v>#N/A</v>
        <stp/>
        <stp>2cf2d0a1-89b9-47da-b289-f5dbe0079683</stp>
        <stp>1</stp>
        <tr r="N22" s="1"/>
      </tp>
    </main>
    <main first="rtdsrv.3c6a64246d6a48d1860283012858d847">
      <tp t="e">
        <v>#N/A</v>
        <stp/>
        <stp>63130a11-462a-42c7-bebc-c9c412966b40</stp>
        <stp>1</stp>
        <tr r="R38" s="1"/>
      </tp>
      <tp t="e">
        <v>#N/A</v>
        <stp/>
        <stp>6953e115-4635-4870-93e8-6fe22825c9da</stp>
        <stp>1</stp>
        <tr r="Q35" s="1"/>
      </tp>
    </main>
    <main first="rtdsrv.3c6a64246d6a48d1860283012858d847">
      <tp t="e">
        <v>#N/A</v>
        <stp/>
        <stp>8b436a80-ff5b-4ba7-aea8-634e01846575</stp>
        <stp>1</stp>
        <tr r="M36" s="1"/>
      </tp>
    </main>
    <main first="rtdsrv.3c6a64246d6a48d1860283012858d847">
      <tp t="e">
        <v>#N/A</v>
        <stp/>
        <stp>ab46dd25-6282-460c-964f-098d2154b1a5</stp>
        <stp>1</stp>
        <tr r="F19" s="1"/>
      </tp>
    </main>
    <main first="rtdsrv.3c6a64246d6a48d1860283012858d847">
      <tp t="e">
        <v>#N/A</v>
        <stp/>
        <stp>598f2879-7a8e-4b58-ade6-b0e55d131573</stp>
        <stp>1</stp>
        <tr r="H23" s="1"/>
      </tp>
    </main>
    <main first="rtdsrv.3c6a64246d6a48d1860283012858d847">
      <tp t="e">
        <v>#N/A</v>
        <stp/>
        <stp>d6828410-8699-4829-923b-6fbc25285bc0</stp>
        <stp>1</stp>
        <tr r="G38" s="1"/>
      </tp>
    </main>
    <main first="rtdsrv.3c6a64246d6a48d1860283012858d847">
      <tp t="e">
        <v>#N/A</v>
        <stp/>
        <stp>70430f75-4594-49d0-821b-c218596b9bf5</stp>
        <stp>1</stp>
        <tr r="R31" s="1"/>
      </tp>
      <tp t="e">
        <v>#N/A</v>
        <stp/>
        <stp>b9f9bf36-13f9-4637-9ac8-e93d75e04c1c</stp>
        <stp>1</stp>
        <tr r="P19" s="1"/>
      </tp>
      <tp t="e">
        <v>#N/A</v>
        <stp/>
        <stp>8283ed5f-e7fd-4633-b1c7-4d0bde4af165</stp>
        <stp>1</stp>
        <tr r="N34" s="1"/>
      </tp>
    </main>
    <main first="rtdsrv.3c6a64246d6a48d1860283012858d847">
      <tp t="e">
        <v>#N/A</v>
        <stp/>
        <stp>678c6a77-1448-42e1-ad73-05fe4afe11bb</stp>
        <stp>1</stp>
        <tr r="I22" s="1"/>
      </tp>
    </main>
    <main first="rtdsrv.3c6a64246d6a48d1860283012858d847">
      <tp t="e">
        <v>#N/A</v>
        <stp/>
        <stp>d774c347-f2d2-4b52-b2e9-59ebbc76d8eb</stp>
        <stp>1</stp>
        <tr r="L27" s="1"/>
      </tp>
    </main>
    <main first="rtdsrv.3c6a64246d6a48d1860283012858d847">
      <tp t="e">
        <v>#N/A</v>
        <stp/>
        <stp>c488d21b-38e5-4533-9d4f-e7314810071c</stp>
        <stp>1</stp>
        <tr r="E9" s="3"/>
      </tp>
    </main>
    <main first="rtdsrv.3c6a64246d6a48d1860283012858d847">
      <tp t="e">
        <v>#N/A</v>
        <stp/>
        <stp>28cc4c9c-756c-447d-ab1d-fa8258b738a6</stp>
        <stp>1</stp>
        <tr r="L35" s="1"/>
      </tp>
    </main>
    <main first="rtdsrv.3c6a64246d6a48d1860283012858d847">
      <tp t="e">
        <v>#N/A</v>
        <stp/>
        <stp>d1c9115e-9f61-421f-8880-8f626d864814</stp>
        <stp>1</stp>
        <tr r="J23" s="1"/>
      </tp>
    </main>
    <main first="rtdsrv.3c6a64246d6a48d1860283012858d847">
      <tp t="e">
        <v>#N/A</v>
        <stp/>
        <stp>a2e8e69c-b971-4a29-93bf-ddf7d9bbbd41</stp>
        <stp>1</stp>
        <tr r="M34" s="1"/>
      </tp>
    </main>
    <main first="rtdsrv.3c6a64246d6a48d1860283012858d847">
      <tp t="e">
        <v>#N/A</v>
        <stp/>
        <stp>fd46bd2a-070d-4b89-b709-3c23de6149e5</stp>
        <stp>1</stp>
        <tr r="L32" s="1"/>
      </tp>
    </main>
    <main first="rtdsrv.3c6a64246d6a48d1860283012858d847">
      <tp t="e">
        <v>#N/A</v>
        <stp/>
        <stp>c01ac3e0-91c1-4387-a167-95c51ba13204</stp>
        <stp>1</stp>
        <tr r="S15" s="1"/>
      </tp>
    </main>
    <main first="rtdsrv.3c6a64246d6a48d1860283012858d847">
      <tp t="e">
        <v>#N/A</v>
        <stp/>
        <stp>f93ede99-27f4-4d9b-8aaa-9f97ee395db8</stp>
        <stp>1</stp>
        <tr r="Q10" s="1"/>
      </tp>
    </main>
    <main first="rtdsrv.3c6a64246d6a48d1860283012858d847">
      <tp t="e">
        <v>#N/A</v>
        <stp/>
        <stp>b3bb71bf-70ae-4b5b-97b4-4a139df7bb7e</stp>
        <stp>1</stp>
        <tr r="L37" s="1"/>
      </tp>
    </main>
    <main first="rtdsrv.3c6a64246d6a48d1860283012858d847">
      <tp t="e">
        <v>#N/A</v>
        <stp/>
        <stp>dc90dfb9-a9d1-46ea-a6a7-9dcebf44f414</stp>
        <stp>1</stp>
        <tr r="P22" s="1"/>
      </tp>
      <tp t="e">
        <v>#N/A</v>
        <stp/>
        <stp>7a22b20f-8bc0-49db-8261-bddd38f827d5</stp>
        <stp>1</stp>
        <tr r="D9" s="3"/>
      </tp>
      <tp t="e">
        <v>#N/A</v>
        <stp/>
        <stp>a4183a59-650c-4772-919d-a7757bec2b96</stp>
        <stp>1</stp>
        <tr r="F24" s="1"/>
      </tp>
      <tp t="e">
        <v>#N/A</v>
        <stp/>
        <stp>074e09ee-411b-4abb-947a-059227e0a044</stp>
        <stp>1</stp>
        <tr r="L36" s="1"/>
      </tp>
    </main>
    <main first="rtdsrv.3c6a64246d6a48d1860283012858d847">
      <tp t="e">
        <v>#N/A</v>
        <stp/>
        <stp>02652533-b02c-40ea-b4fa-0479345f9b2f</stp>
        <stp>1</stp>
        <tr r="G34" s="1"/>
      </tp>
      <tp t="e">
        <v>#N/A</v>
        <stp/>
        <stp>0cc1a95a-4cfd-4a30-8434-80b1c545d104</stp>
        <stp>1</stp>
        <tr r="Q25" s="1"/>
      </tp>
    </main>
    <main first="rtdsrv.3c6a64246d6a48d1860283012858d847">
      <tp t="e">
        <v>#N/A</v>
        <stp/>
        <stp>41d4ab6c-d78d-4ea4-ab3e-4f7908a48309</stp>
        <stp>1</stp>
        <tr r="S27" s="1"/>
      </tp>
    </main>
    <main first="rtdsrv.3c6a64246d6a48d1860283012858d847">
      <tp t="e">
        <v>#N/A</v>
        <stp/>
        <stp>1bcc2115-892a-4d99-9cf6-d49ef59081f3</stp>
        <stp>1</stp>
        <tr r="G36" s="1"/>
      </tp>
      <tp t="e">
        <v>#N/A</v>
        <stp/>
        <stp>82e4f551-b659-4410-890f-1e3b860bbc4c</stp>
        <stp>1</stp>
        <tr r="Q8" s="1"/>
      </tp>
      <tp t="e">
        <v>#N/A</v>
        <stp/>
        <stp>421290a5-7068-46dc-b798-ff18ccb4e156</stp>
        <stp>1</stp>
        <tr r="H35" s="1"/>
      </tp>
      <tp t="e">
        <v>#N/A</v>
        <stp/>
        <stp>b6a235d2-97e9-4dc1-9663-45e2e1b059ed</stp>
        <stp>1</stp>
        <tr r="C9" s="3"/>
      </tp>
    </main>
    <main first="rtdsrv.3c6a64246d6a48d1860283012858d847">
      <tp t="e">
        <v>#N/A</v>
        <stp/>
        <stp>a9de3115-a4a7-4451-9359-f7faf4320851</stp>
        <stp>1</stp>
        <tr r="H31" s="1"/>
      </tp>
    </main>
    <main first="rtdsrv.3c6a64246d6a48d1860283012858d847">
      <tp t="e">
        <v>#N/A</v>
        <stp/>
        <stp>4be001e0-dcf3-4c08-a2ed-a02766780405</stp>
        <stp>1</stp>
        <tr r="G8" s="1"/>
      </tp>
    </main>
    <main first="rtdsrv.3c6a64246d6a48d1860283012858d847">
      <tp t="e">
        <v>#N/A</v>
        <stp/>
        <stp>63b2c674-9e36-4241-9554-575b1f0f02cd</stp>
        <stp>1</stp>
        <tr r="K9" s="1"/>
      </tp>
    </main>
    <main first="rtdsrv.3c6a64246d6a48d1860283012858d847">
      <tp t="e">
        <v>#N/A</v>
        <stp/>
        <stp>a1eaac4e-7f3b-427c-b86d-8c2155a1e5f9</stp>
        <stp>1</stp>
        <tr r="R36" s="1"/>
      </tp>
    </main>
    <main first="rtdsrv.3c6a64246d6a48d1860283012858d847">
      <tp t="e">
        <v>#N/A</v>
        <stp/>
        <stp>814ae33f-45d9-42eb-bae5-9f373588720a</stp>
        <stp>1</stp>
        <tr r="N9" s="1"/>
      </tp>
    </main>
    <main first="rtdsrv.3c6a64246d6a48d1860283012858d847">
      <tp t="e">
        <v>#N/A</v>
        <stp/>
        <stp>75678db0-d8fa-4f41-aa6b-16f8325ad7db</stp>
        <stp>1</stp>
        <tr r="N36" s="1"/>
      </tp>
      <tp t="e">
        <v>#N/A</v>
        <stp/>
        <stp>023099c3-649f-4dcc-ae42-5be68b7b82e6</stp>
        <stp>1</stp>
        <tr r="O19" s="1"/>
      </tp>
      <tp t="e">
        <v>#N/A</v>
        <stp/>
        <stp>6bbe7bde-70d3-4e82-aed7-ee0cc56f6ff8</stp>
        <stp>1</stp>
        <tr r="L24" s="1"/>
      </tp>
    </main>
    <main first="rtdsrv.3c6a64246d6a48d1860283012858d847">
      <tp t="e">
        <v>#N/A</v>
        <stp/>
        <stp>15e49f7d-6730-4ee1-87fe-ab4710b6d32b</stp>
        <stp>1</stp>
        <tr r="R33" s="1"/>
      </tp>
    </main>
    <main first="rtdsrv.3c6a64246d6a48d1860283012858d847">
      <tp t="e">
        <v>#N/A</v>
        <stp/>
        <stp>77af31d1-8ec4-414e-b067-f3e48a39c8a7</stp>
        <stp>1</stp>
        <tr r="J31" s="1"/>
      </tp>
      <tp t="e">
        <v>#N/A</v>
        <stp/>
        <stp>b729bba6-cc67-492b-bfd3-e5b48b687fb3</stp>
        <stp>1</stp>
        <tr r="L13" s="1"/>
      </tp>
      <tp t="e">
        <v>#N/A</v>
        <stp/>
        <stp>33e48e5a-e24c-4776-b58f-dc99b06daf24</stp>
        <stp>1</stp>
        <tr r="G19" s="1"/>
      </tp>
    </main>
    <main first="rtdsrv.3c6a64246d6a48d1860283012858d847">
      <tp t="e">
        <v>#N/A</v>
        <stp/>
        <stp>24cf64e2-a376-40ea-86f1-9863b01140b4</stp>
        <stp>1</stp>
        <tr r="H9" s="3"/>
      </tp>
    </main>
    <main first="rtdsrv.3c6a64246d6a48d1860283012858d847">
      <tp t="e">
        <v>#N/A</v>
        <stp/>
        <stp>35b85ef6-9842-4cab-bb5c-9be584c18c1b</stp>
        <stp>1</stp>
        <tr r="S22" s="1"/>
      </tp>
      <tp t="e">
        <v>#N/A</v>
        <stp/>
        <stp>90d8125c-2998-4403-971b-7d0b46b41a5d</stp>
        <stp>1</stp>
        <tr r="G21" s="1"/>
      </tp>
    </main>
    <main first="rtdsrv.3c6a64246d6a48d1860283012858d847">
      <tp t="e">
        <v>#N/A</v>
        <stp/>
        <stp>ac95cd36-1003-40b9-b22a-d245dfa888b0</stp>
        <stp>1</stp>
        <tr r="M8" s="3"/>
      </tp>
      <tp t="e">
        <v>#N/A</v>
        <stp/>
        <stp>3dafbb87-384b-4723-9a78-5492990d0eba</stp>
        <stp>1</stp>
        <tr r="O38" s="1"/>
      </tp>
      <tp t="e">
        <v>#N/A</v>
        <stp/>
        <stp>f09c0bd7-b293-4986-840f-84df0da72a9a</stp>
        <stp>1</stp>
        <tr r="S34" s="1"/>
      </tp>
    </main>
    <main first="rtdsrv.3c6a64246d6a48d1860283012858d847">
      <tp t="e">
        <v>#N/A</v>
        <stp/>
        <stp>6dee750d-0363-4d3e-95c2-ccbef33c8a60</stp>
        <stp>1</stp>
        <tr r="P26" s="1"/>
      </tp>
      <tp t="e">
        <v>#N/A</v>
        <stp/>
        <stp>66518888-de30-4dfd-abef-d183f83c2aa3</stp>
        <stp>1</stp>
        <tr r="L34" s="1"/>
      </tp>
    </main>
    <main first="rtdsrv.3c6a64246d6a48d1860283012858d847">
      <tp t="e">
        <v>#N/A</v>
        <stp/>
        <stp>0bc1b698-4318-4f25-a93e-0055f2109c5f</stp>
        <stp>1</stp>
        <tr r="L11" s="1"/>
      </tp>
      <tp t="e">
        <v>#N/A</v>
        <stp/>
        <stp>e00b86a3-d7f6-4561-8ff1-436d609c97ea</stp>
        <stp>1</stp>
        <tr r="L22" s="1"/>
      </tp>
      <tp t="e">
        <v>#N/A</v>
        <stp/>
        <stp>4aa104bb-31ae-4767-ae19-f3a97277d296</stp>
        <stp>1</stp>
        <tr r="L19" s="1"/>
      </tp>
    </main>
    <main first="rtdsrv.3c6a64246d6a48d1860283012858d847">
      <tp t="e">
        <v>#N/A</v>
        <stp/>
        <stp>bb0fc741-64d1-4ef3-9210-1dd496b47a64</stp>
        <stp>1</stp>
        <tr r="R21" s="1"/>
      </tp>
      <tp t="e">
        <v>#N/A</v>
        <stp/>
        <stp>1ad5203c-f423-4eb1-845b-8d1b6e6957b9</stp>
        <stp>1</stp>
        <tr r="R23" s="1"/>
      </tp>
      <tp t="e">
        <v>#N/A</v>
        <stp/>
        <stp>916da977-79ff-4eec-a7b2-32bdf827e849</stp>
        <stp>1</stp>
        <tr r="F32" s="1"/>
      </tp>
    </main>
    <main first="rtdsrv.3c6a64246d6a48d1860283012858d847">
      <tp t="e">
        <v>#N/A</v>
        <stp/>
        <stp>6a5f68b8-80c1-4082-b595-b37a18ea01c4</stp>
        <stp>1</stp>
        <tr r="M37" s="1"/>
      </tp>
    </main>
    <main first="rtdsrv.3c6a64246d6a48d1860283012858d847">
      <tp t="e">
        <v>#N/A</v>
        <stp/>
        <stp>1a22f3c1-30be-48e2-91fc-ebc479f6d2c9</stp>
        <stp>1</stp>
        <tr r="R19" s="1"/>
      </tp>
    </main>
    <main first="rtdsrv.3c6a64246d6a48d1860283012858d847">
      <tp t="e">
        <v>#N/A</v>
        <stp/>
        <stp>3add7ee3-3b17-465b-9474-ac4da66ca3c5</stp>
        <stp>1</stp>
        <tr r="K33" s="1"/>
      </tp>
      <tp t="e">
        <v>#N/A</v>
        <stp/>
        <stp>a7380f0e-901e-4320-aa60-ebf2c6ec3534</stp>
        <stp>1</stp>
        <tr r="R32" s="1"/>
      </tp>
    </main>
    <main first="rtdsrv.3c6a64246d6a48d1860283012858d847">
      <tp t="e">
        <v>#N/A</v>
        <stp/>
        <stp>aa9b36c9-e086-47a2-a0a9-29685d55f5cc</stp>
        <stp>1</stp>
        <tr r="K13" s="1"/>
      </tp>
    </main>
    <main first="rtdsrv.3c6a64246d6a48d1860283012858d847">
      <tp t="e">
        <v>#N/A</v>
        <stp/>
        <stp>0a744c5b-4aba-4016-bc37-bb499b80f4c4</stp>
        <stp>1</stp>
        <tr r="O33" s="1"/>
      </tp>
    </main>
    <main first="rtdsrv.3c6a64246d6a48d1860283012858d847">
      <tp t="e">
        <v>#N/A</v>
        <stp/>
        <stp>ee7aa06c-a8dd-4273-b408-073b2e39c6e6</stp>
        <stp>1</stp>
        <tr r="K35" s="1"/>
      </tp>
    </main>
    <main first="rtdsrv.3c6a64246d6a48d1860283012858d847">
      <tp t="e">
        <v>#N/A</v>
        <stp/>
        <stp>18d317f4-a8bf-48dd-bef7-65e67ba7c3fe</stp>
        <stp>1</stp>
        <tr r="H26" s="1"/>
      </tp>
      <tp t="e">
        <v>#N/A</v>
        <stp/>
        <stp>574d07cd-eb5b-4a93-8a8e-822f75fb4073</stp>
        <stp>1</stp>
        <tr r="N14" s="1"/>
      </tp>
    </main>
    <main first="rtdsrv.3c6a64246d6a48d1860283012858d847">
      <tp t="e">
        <v>#N/A</v>
        <stp/>
        <stp>9f424975-a9bd-497a-b343-a4865d11f71c</stp>
        <stp>1</stp>
        <tr r="Q32" s="1"/>
      </tp>
    </main>
    <main first="rtdsrv.3c6a64246d6a48d1860283012858d847">
      <tp t="e">
        <v>#N/A</v>
        <stp/>
        <stp>4eb8cf8e-35bc-46f5-aae1-4027d09428a1</stp>
        <stp>1</stp>
        <tr r="F22" s="1"/>
      </tp>
      <tp t="e">
        <v>#N/A</v>
        <stp/>
        <stp>bb80a797-60cc-41bf-809b-5c4d504ece76</stp>
        <stp>1</stp>
        <tr r="S31" s="1"/>
      </tp>
    </main>
    <main first="rtdsrv.3c6a64246d6a48d1860283012858d847">
      <tp t="e">
        <v>#N/A</v>
        <stp/>
        <stp>51c40f84-c0ab-4b30-9f7d-b9f4e73ca0d7</stp>
        <stp>1</stp>
        <tr r="L23" s="1"/>
      </tp>
    </main>
    <main first="rtdsrv.3c6a64246d6a48d1860283012858d847">
      <tp t="e">
        <v>#N/A</v>
        <stp/>
        <stp>58d857ad-3836-43a2-b442-972a4484c421</stp>
        <stp>1</stp>
        <tr r="O25" s="1"/>
      </tp>
    </main>
    <main first="rtdsrv.3c6a64246d6a48d1860283012858d847">
      <tp t="e">
        <v>#N/A</v>
        <stp/>
        <stp>1fed2b13-0516-4c7e-ad2b-ae7096d80216</stp>
        <stp>1</stp>
        <tr r="M38" s="1"/>
      </tp>
      <tp t="e">
        <v>#N/A</v>
        <stp/>
        <stp>348bc09e-e642-4b17-bb21-b319b3d60c0f</stp>
        <stp>1</stp>
        <tr r="I24" s="1"/>
      </tp>
    </main>
    <main first="rtdsrv.3c6a64246d6a48d1860283012858d847">
      <tp t="e">
        <v>#N/A</v>
        <stp/>
        <stp>795560e7-2cea-442a-9c55-7616bc82f0e4</stp>
        <stp>1</stp>
        <tr r="L33" s="1"/>
      </tp>
    </main>
    <main first="rtdsrv.3c6a64246d6a48d1860283012858d847">
      <tp t="e">
        <v>#N/A</v>
        <stp/>
        <stp>a073c250-0272-4d30-8b0d-ac3a8e9aa521</stp>
        <stp>1</stp>
        <tr r="Q38" s="1"/>
      </tp>
      <tp t="e">
        <v>#N/A</v>
        <stp/>
        <stp>f7f3520d-638d-42fe-acf6-ee4471b585ad</stp>
        <stp>1</stp>
        <tr r="N15" s="1"/>
      </tp>
      <tp t="e">
        <v>#N/A</v>
        <stp/>
        <stp>8ccb526f-0006-455f-a771-ccc03bb86b81</stp>
        <stp>1</stp>
        <tr r="F38" s="1"/>
      </tp>
      <tp t="e">
        <v>#N/A</v>
        <stp/>
        <stp>d8d50599-4d1d-4c05-8660-cd7b5009178d</stp>
        <stp>1</stp>
        <tr r="Q26" s="1"/>
      </tp>
    </main>
    <main first="rtdsrv.3c6a64246d6a48d1860283012858d847">
      <tp t="e">
        <v>#N/A</v>
        <stp/>
        <stp>977d962e-78a9-4826-bee5-24a0aacf40f5</stp>
        <stp>1</stp>
        <tr r="M19" s="1"/>
      </tp>
    </main>
    <main first="rtdsrv.3c6a64246d6a48d1860283012858d847">
      <tp t="e">
        <v>#N/A</v>
        <stp/>
        <stp>d328efb5-6bf2-4317-84f8-b8a0ed411568</stp>
        <stp>1</stp>
        <tr r="F20" s="1"/>
      </tp>
    </main>
    <main first="rtdsrv.3c6a64246d6a48d1860283012858d847">
      <tp t="e">
        <v>#N/A</v>
        <stp/>
        <stp>ce47c72e-4db6-4bd8-92b1-6cfac4cb1571</stp>
        <stp>1</stp>
        <tr r="I23" s="1"/>
      </tp>
    </main>
    <main first="rtdsrv.3c6a64246d6a48d1860283012858d847">
      <tp t="e">
        <v>#N/A</v>
        <stp/>
        <stp>2a73d72d-f464-402b-9bde-c180eceb28ec</stp>
        <stp>1</stp>
        <tr r="J20" s="1"/>
      </tp>
    </main>
    <main first="rtdsrv.3c6a64246d6a48d1860283012858d847">
      <tp t="e">
        <v>#N/A</v>
        <stp/>
        <stp>c7864b05-c657-4d70-9736-236bd423010c</stp>
        <stp>1</stp>
        <tr r="K26" s="1"/>
      </tp>
      <tp t="e">
        <v>#N/A</v>
        <stp/>
        <stp>dda47fe7-713d-49d6-905e-521c8fc978f2</stp>
        <stp>1</stp>
        <tr r="P9" s="1"/>
      </tp>
    </main>
    <main first="rtdsrv.3c6a64246d6a48d1860283012858d847">
      <tp t="e">
        <v>#N/A</v>
        <stp/>
        <stp>7183c0ff-688d-48c9-b6e6-6d9925ca85b7</stp>
        <stp>1</stp>
        <tr r="G20" s="1"/>
      </tp>
    </main>
    <main first="rtdsrv.3c6a64246d6a48d1860283012858d847">
      <tp t="e">
        <v>#N/A</v>
        <stp/>
        <stp>859627cd-fb6c-415e-9ba6-043c5dcbfd45</stp>
        <stp>1</stp>
        <tr r="M23" s="1"/>
      </tp>
      <tp t="e">
        <v>#N/A</v>
        <stp/>
        <stp>654d2015-63dc-492c-b3c8-ad3358acc97f</stp>
        <stp>1</stp>
        <tr r="S20" s="1"/>
      </tp>
      <tp t="e">
        <v>#N/A</v>
        <stp/>
        <stp>0e5f9d98-0409-4ca8-afb3-3b8fc08066eb</stp>
        <stp>1</stp>
        <tr r="J35" s="1"/>
      </tp>
    </main>
    <main first="rtdsrv.3c6a64246d6a48d1860283012858d847">
      <tp t="e">
        <v>#N/A</v>
        <stp/>
        <stp>0afc5262-091c-484b-bd2c-13b43e04a1cb</stp>
        <stp>1</stp>
        <tr r="R25" s="1"/>
      </tp>
    </main>
    <main first="rtdsrv.3c6a64246d6a48d1860283012858d847">
      <tp t="e">
        <v>#N/A</v>
        <stp/>
        <stp>29eb3cd9-ba50-479e-ba42-a52ccd91f741</stp>
        <stp>1</stp>
        <tr r="I9" s="3"/>
      </tp>
      <tp t="e">
        <v>#N/A</v>
        <stp/>
        <stp>136999da-c9a0-4f17-be17-870b8f60a7d7</stp>
        <stp>1</stp>
        <tr r="I32" s="1"/>
      </tp>
    </main>
    <main first="rtdsrv.3c6a64246d6a48d1860283012858d847">
      <tp t="e">
        <v>#N/A</v>
        <stp/>
        <stp>447db5d2-cbf4-48fe-aa78-831a5331d94a</stp>
        <stp>1</stp>
        <tr r="K31" s="1"/>
      </tp>
    </main>
    <main first="rtdsrv.3c6a64246d6a48d1860283012858d847">
      <tp t="e">
        <v>#N/A</v>
        <stp/>
        <stp>69a27adf-f11b-4af5-94a7-7404983b1293</stp>
        <stp>1</stp>
        <tr r="H37" s="1"/>
      </tp>
    </main>
    <main first="rtdsrv.3c6a64246d6a48d1860283012858d847">
      <tp t="e">
        <v>#N/A</v>
        <stp/>
        <stp>a8ae6608-2b03-40f7-bdc0-cafd46b00213</stp>
        <stp>1</stp>
        <tr r="I35" s="1"/>
      </tp>
    </main>
    <main first="rtdsrv.3c6a64246d6a48d1860283012858d847">
      <tp t="e">
        <v>#N/A</v>
        <stp/>
        <stp>85a48e1f-b733-4519-943e-79ccde07e89a</stp>
        <stp>1</stp>
        <tr r="J34" s="1"/>
      </tp>
      <tp t="e">
        <v>#N/A</v>
        <stp/>
        <stp>40b397a8-26b3-477a-8c49-875935e2a245</stp>
        <stp>1</stp>
        <tr r="S19" s="1"/>
      </tp>
      <tp t="e">
        <v>#N/A</v>
        <stp/>
        <stp>dea5e445-0c70-427b-a1c1-234c612f3ca9</stp>
        <stp>1</stp>
        <tr r="Q34" s="1"/>
      </tp>
      <tp t="e">
        <v>#N/A</v>
        <stp/>
        <stp>6e7e021e-1cda-4062-a656-8ab08b08d3fe</stp>
        <stp>1</stp>
        <tr r="S25" s="1"/>
      </tp>
    </main>
    <main first="rtdsrv.3c6a64246d6a48d1860283012858d847">
      <tp t="e">
        <v>#N/A</v>
        <stp/>
        <stp>327adfb4-ad31-4d76-9e16-648c6d2a7dda</stp>
        <stp>1</stp>
        <tr r="G15" s="1"/>
      </tp>
    </main>
    <main first="rtdsrv.3c6a64246d6a48d1860283012858d847">
      <tp t="e">
        <v>#N/A</v>
        <stp/>
        <stp>f955d2d8-071e-41bf-a2a4-ab7e7270e60a</stp>
        <stp>1</stp>
        <tr r="S23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Base_Gráficos!$B$8</c:f>
              <c:strCache>
                <c:ptCount val="1"/>
                <c:pt idx="0">
                  <c:v>ENELAM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[0]!Data</c:f>
              <c:numCache>
                <c:formatCode>m/d/yyyy</c:formatCode>
                <c:ptCount val="524"/>
                <c:pt idx="0" formatCode="dd\-mm\-yyyy">
                  <c:v>43266</c:v>
                </c:pt>
                <c:pt idx="1">
                  <c:v>43269</c:v>
                </c:pt>
                <c:pt idx="2">
                  <c:v>43270</c:v>
                </c:pt>
                <c:pt idx="3">
                  <c:v>43271</c:v>
                </c:pt>
                <c:pt idx="4">
                  <c:v>43272</c:v>
                </c:pt>
                <c:pt idx="5">
                  <c:v>43273</c:v>
                </c:pt>
                <c:pt idx="6">
                  <c:v>43276</c:v>
                </c:pt>
                <c:pt idx="7">
                  <c:v>43277</c:v>
                </c:pt>
                <c:pt idx="8">
                  <c:v>43278</c:v>
                </c:pt>
                <c:pt idx="9">
                  <c:v>43279</c:v>
                </c:pt>
                <c:pt idx="10">
                  <c:v>43280</c:v>
                </c:pt>
                <c:pt idx="11">
                  <c:v>43283</c:v>
                </c:pt>
                <c:pt idx="12">
                  <c:v>43284</c:v>
                </c:pt>
                <c:pt idx="13">
                  <c:v>43285</c:v>
                </c:pt>
                <c:pt idx="14">
                  <c:v>43286</c:v>
                </c:pt>
                <c:pt idx="15">
                  <c:v>43287</c:v>
                </c:pt>
                <c:pt idx="16">
                  <c:v>43290</c:v>
                </c:pt>
                <c:pt idx="17">
                  <c:v>43291</c:v>
                </c:pt>
                <c:pt idx="18">
                  <c:v>43292</c:v>
                </c:pt>
                <c:pt idx="19">
                  <c:v>43293</c:v>
                </c:pt>
                <c:pt idx="20">
                  <c:v>43294</c:v>
                </c:pt>
                <c:pt idx="21">
                  <c:v>43297</c:v>
                </c:pt>
                <c:pt idx="22">
                  <c:v>43298</c:v>
                </c:pt>
                <c:pt idx="23">
                  <c:v>43299</c:v>
                </c:pt>
                <c:pt idx="24">
                  <c:v>43300</c:v>
                </c:pt>
                <c:pt idx="25">
                  <c:v>43301</c:v>
                </c:pt>
                <c:pt idx="26">
                  <c:v>43304</c:v>
                </c:pt>
                <c:pt idx="27">
                  <c:v>43305</c:v>
                </c:pt>
                <c:pt idx="28">
                  <c:v>43306</c:v>
                </c:pt>
                <c:pt idx="29">
                  <c:v>43307</c:v>
                </c:pt>
                <c:pt idx="30">
                  <c:v>43308</c:v>
                </c:pt>
                <c:pt idx="31">
                  <c:v>43311</c:v>
                </c:pt>
                <c:pt idx="32">
                  <c:v>43312</c:v>
                </c:pt>
                <c:pt idx="33">
                  <c:v>43313</c:v>
                </c:pt>
                <c:pt idx="34">
                  <c:v>43314</c:v>
                </c:pt>
                <c:pt idx="35">
                  <c:v>43315</c:v>
                </c:pt>
                <c:pt idx="36">
                  <c:v>43318</c:v>
                </c:pt>
                <c:pt idx="37">
                  <c:v>43319</c:v>
                </c:pt>
                <c:pt idx="38">
                  <c:v>43320</c:v>
                </c:pt>
                <c:pt idx="39">
                  <c:v>43321</c:v>
                </c:pt>
                <c:pt idx="40">
                  <c:v>43322</c:v>
                </c:pt>
                <c:pt idx="41">
                  <c:v>43325</c:v>
                </c:pt>
                <c:pt idx="42">
                  <c:v>43326</c:v>
                </c:pt>
                <c:pt idx="43">
                  <c:v>43327</c:v>
                </c:pt>
                <c:pt idx="44">
                  <c:v>43328</c:v>
                </c:pt>
                <c:pt idx="45">
                  <c:v>43329</c:v>
                </c:pt>
                <c:pt idx="46">
                  <c:v>43332</c:v>
                </c:pt>
                <c:pt idx="47">
                  <c:v>43333</c:v>
                </c:pt>
                <c:pt idx="48">
                  <c:v>43334</c:v>
                </c:pt>
                <c:pt idx="49">
                  <c:v>43335</c:v>
                </c:pt>
                <c:pt idx="50">
                  <c:v>43336</c:v>
                </c:pt>
                <c:pt idx="51">
                  <c:v>43339</c:v>
                </c:pt>
                <c:pt idx="52">
                  <c:v>43340</c:v>
                </c:pt>
                <c:pt idx="53">
                  <c:v>43341</c:v>
                </c:pt>
                <c:pt idx="54">
                  <c:v>43342</c:v>
                </c:pt>
                <c:pt idx="55">
                  <c:v>43343</c:v>
                </c:pt>
                <c:pt idx="56">
                  <c:v>43346</c:v>
                </c:pt>
                <c:pt idx="57">
                  <c:v>43347</c:v>
                </c:pt>
                <c:pt idx="58">
                  <c:v>43348</c:v>
                </c:pt>
                <c:pt idx="59">
                  <c:v>43349</c:v>
                </c:pt>
                <c:pt idx="60">
                  <c:v>43350</c:v>
                </c:pt>
                <c:pt idx="61">
                  <c:v>43353</c:v>
                </c:pt>
                <c:pt idx="62">
                  <c:v>43354</c:v>
                </c:pt>
                <c:pt idx="63">
                  <c:v>43355</c:v>
                </c:pt>
                <c:pt idx="64">
                  <c:v>43356</c:v>
                </c:pt>
                <c:pt idx="65">
                  <c:v>43357</c:v>
                </c:pt>
                <c:pt idx="66">
                  <c:v>43360</c:v>
                </c:pt>
                <c:pt idx="67">
                  <c:v>43361</c:v>
                </c:pt>
                <c:pt idx="68">
                  <c:v>43362</c:v>
                </c:pt>
                <c:pt idx="69">
                  <c:v>43363</c:v>
                </c:pt>
                <c:pt idx="70">
                  <c:v>43364</c:v>
                </c:pt>
                <c:pt idx="71">
                  <c:v>43367</c:v>
                </c:pt>
                <c:pt idx="72">
                  <c:v>43368</c:v>
                </c:pt>
                <c:pt idx="73">
                  <c:v>43369</c:v>
                </c:pt>
                <c:pt idx="74">
                  <c:v>43370</c:v>
                </c:pt>
                <c:pt idx="75">
                  <c:v>43371</c:v>
                </c:pt>
                <c:pt idx="76">
                  <c:v>43374</c:v>
                </c:pt>
                <c:pt idx="77">
                  <c:v>43375</c:v>
                </c:pt>
                <c:pt idx="78">
                  <c:v>43376</c:v>
                </c:pt>
                <c:pt idx="79">
                  <c:v>43377</c:v>
                </c:pt>
                <c:pt idx="80">
                  <c:v>43378</c:v>
                </c:pt>
                <c:pt idx="81">
                  <c:v>43381</c:v>
                </c:pt>
                <c:pt idx="82">
                  <c:v>43382</c:v>
                </c:pt>
                <c:pt idx="83">
                  <c:v>43383</c:v>
                </c:pt>
                <c:pt idx="84">
                  <c:v>43384</c:v>
                </c:pt>
                <c:pt idx="85">
                  <c:v>43385</c:v>
                </c:pt>
                <c:pt idx="86">
                  <c:v>43388</c:v>
                </c:pt>
                <c:pt idx="87">
                  <c:v>43389</c:v>
                </c:pt>
                <c:pt idx="88">
                  <c:v>43390</c:v>
                </c:pt>
                <c:pt idx="89">
                  <c:v>43391</c:v>
                </c:pt>
                <c:pt idx="90">
                  <c:v>43392</c:v>
                </c:pt>
                <c:pt idx="91">
                  <c:v>43395</c:v>
                </c:pt>
                <c:pt idx="92">
                  <c:v>43396</c:v>
                </c:pt>
                <c:pt idx="93">
                  <c:v>43397</c:v>
                </c:pt>
                <c:pt idx="94">
                  <c:v>43398</c:v>
                </c:pt>
                <c:pt idx="95">
                  <c:v>43399</c:v>
                </c:pt>
                <c:pt idx="96">
                  <c:v>43402</c:v>
                </c:pt>
                <c:pt idx="97">
                  <c:v>43403</c:v>
                </c:pt>
                <c:pt idx="98">
                  <c:v>43404</c:v>
                </c:pt>
                <c:pt idx="99">
                  <c:v>43405</c:v>
                </c:pt>
                <c:pt idx="100">
                  <c:v>43406</c:v>
                </c:pt>
                <c:pt idx="101">
                  <c:v>43409</c:v>
                </c:pt>
                <c:pt idx="102">
                  <c:v>43410</c:v>
                </c:pt>
                <c:pt idx="103">
                  <c:v>43411</c:v>
                </c:pt>
                <c:pt idx="104">
                  <c:v>43412</c:v>
                </c:pt>
                <c:pt idx="105">
                  <c:v>43413</c:v>
                </c:pt>
                <c:pt idx="106">
                  <c:v>43416</c:v>
                </c:pt>
                <c:pt idx="107">
                  <c:v>43417</c:v>
                </c:pt>
                <c:pt idx="108">
                  <c:v>43418</c:v>
                </c:pt>
                <c:pt idx="109">
                  <c:v>43419</c:v>
                </c:pt>
                <c:pt idx="110">
                  <c:v>43420</c:v>
                </c:pt>
                <c:pt idx="111">
                  <c:v>43423</c:v>
                </c:pt>
                <c:pt idx="112">
                  <c:v>43424</c:v>
                </c:pt>
                <c:pt idx="113">
                  <c:v>43425</c:v>
                </c:pt>
                <c:pt idx="114">
                  <c:v>43426</c:v>
                </c:pt>
                <c:pt idx="115">
                  <c:v>43427</c:v>
                </c:pt>
                <c:pt idx="116">
                  <c:v>43430</c:v>
                </c:pt>
                <c:pt idx="117">
                  <c:v>43431</c:v>
                </c:pt>
                <c:pt idx="118">
                  <c:v>43432</c:v>
                </c:pt>
                <c:pt idx="119">
                  <c:v>43433</c:v>
                </c:pt>
                <c:pt idx="120">
                  <c:v>43434</c:v>
                </c:pt>
                <c:pt idx="121">
                  <c:v>43437</c:v>
                </c:pt>
                <c:pt idx="122">
                  <c:v>43438</c:v>
                </c:pt>
                <c:pt idx="123">
                  <c:v>43439</c:v>
                </c:pt>
                <c:pt idx="124">
                  <c:v>43440</c:v>
                </c:pt>
                <c:pt idx="125">
                  <c:v>43441</c:v>
                </c:pt>
                <c:pt idx="126">
                  <c:v>43444</c:v>
                </c:pt>
                <c:pt idx="127">
                  <c:v>43445</c:v>
                </c:pt>
                <c:pt idx="128">
                  <c:v>43446</c:v>
                </c:pt>
                <c:pt idx="129">
                  <c:v>43447</c:v>
                </c:pt>
                <c:pt idx="130">
                  <c:v>43448</c:v>
                </c:pt>
                <c:pt idx="131">
                  <c:v>43451</c:v>
                </c:pt>
                <c:pt idx="132">
                  <c:v>43452</c:v>
                </c:pt>
                <c:pt idx="133">
                  <c:v>43453</c:v>
                </c:pt>
                <c:pt idx="134">
                  <c:v>43454</c:v>
                </c:pt>
                <c:pt idx="135">
                  <c:v>43455</c:v>
                </c:pt>
                <c:pt idx="136">
                  <c:v>43458</c:v>
                </c:pt>
                <c:pt idx="137">
                  <c:v>43459</c:v>
                </c:pt>
                <c:pt idx="138">
                  <c:v>43460</c:v>
                </c:pt>
                <c:pt idx="139">
                  <c:v>43461</c:v>
                </c:pt>
                <c:pt idx="140">
                  <c:v>43462</c:v>
                </c:pt>
                <c:pt idx="141">
                  <c:v>43465</c:v>
                </c:pt>
                <c:pt idx="142">
                  <c:v>43466</c:v>
                </c:pt>
                <c:pt idx="143">
                  <c:v>43467</c:v>
                </c:pt>
                <c:pt idx="144">
                  <c:v>43468</c:v>
                </c:pt>
                <c:pt idx="145">
                  <c:v>43469</c:v>
                </c:pt>
                <c:pt idx="146">
                  <c:v>43472</c:v>
                </c:pt>
                <c:pt idx="147">
                  <c:v>43473</c:v>
                </c:pt>
                <c:pt idx="148">
                  <c:v>43474</c:v>
                </c:pt>
                <c:pt idx="149">
                  <c:v>43475</c:v>
                </c:pt>
                <c:pt idx="150">
                  <c:v>43476</c:v>
                </c:pt>
                <c:pt idx="151">
                  <c:v>43479</c:v>
                </c:pt>
                <c:pt idx="152">
                  <c:v>43480</c:v>
                </c:pt>
                <c:pt idx="153">
                  <c:v>43481</c:v>
                </c:pt>
                <c:pt idx="154">
                  <c:v>43482</c:v>
                </c:pt>
                <c:pt idx="155">
                  <c:v>43483</c:v>
                </c:pt>
                <c:pt idx="156">
                  <c:v>43486</c:v>
                </c:pt>
                <c:pt idx="157">
                  <c:v>43487</c:v>
                </c:pt>
                <c:pt idx="158">
                  <c:v>43488</c:v>
                </c:pt>
                <c:pt idx="159">
                  <c:v>43489</c:v>
                </c:pt>
                <c:pt idx="160">
                  <c:v>43490</c:v>
                </c:pt>
                <c:pt idx="161">
                  <c:v>43493</c:v>
                </c:pt>
                <c:pt idx="162">
                  <c:v>43494</c:v>
                </c:pt>
                <c:pt idx="163">
                  <c:v>43495</c:v>
                </c:pt>
                <c:pt idx="164">
                  <c:v>43496</c:v>
                </c:pt>
                <c:pt idx="165">
                  <c:v>43497</c:v>
                </c:pt>
                <c:pt idx="166">
                  <c:v>43500</c:v>
                </c:pt>
                <c:pt idx="167">
                  <c:v>43501</c:v>
                </c:pt>
                <c:pt idx="168">
                  <c:v>43502</c:v>
                </c:pt>
                <c:pt idx="169">
                  <c:v>43503</c:v>
                </c:pt>
                <c:pt idx="170">
                  <c:v>43504</c:v>
                </c:pt>
                <c:pt idx="171">
                  <c:v>43507</c:v>
                </c:pt>
                <c:pt idx="172">
                  <c:v>43508</c:v>
                </c:pt>
                <c:pt idx="173">
                  <c:v>43509</c:v>
                </c:pt>
                <c:pt idx="174">
                  <c:v>43510</c:v>
                </c:pt>
                <c:pt idx="175">
                  <c:v>43511</c:v>
                </c:pt>
                <c:pt idx="176">
                  <c:v>43514</c:v>
                </c:pt>
                <c:pt idx="177">
                  <c:v>43515</c:v>
                </c:pt>
                <c:pt idx="178">
                  <c:v>43516</c:v>
                </c:pt>
                <c:pt idx="179">
                  <c:v>43517</c:v>
                </c:pt>
                <c:pt idx="180">
                  <c:v>43518</c:v>
                </c:pt>
                <c:pt idx="181">
                  <c:v>43521</c:v>
                </c:pt>
                <c:pt idx="182">
                  <c:v>43522</c:v>
                </c:pt>
                <c:pt idx="183">
                  <c:v>43523</c:v>
                </c:pt>
                <c:pt idx="184">
                  <c:v>43524</c:v>
                </c:pt>
                <c:pt idx="185">
                  <c:v>43525</c:v>
                </c:pt>
                <c:pt idx="186">
                  <c:v>43528</c:v>
                </c:pt>
                <c:pt idx="187">
                  <c:v>43529</c:v>
                </c:pt>
                <c:pt idx="188">
                  <c:v>43530</c:v>
                </c:pt>
                <c:pt idx="189">
                  <c:v>43531</c:v>
                </c:pt>
                <c:pt idx="190">
                  <c:v>43532</c:v>
                </c:pt>
                <c:pt idx="191">
                  <c:v>43535</c:v>
                </c:pt>
                <c:pt idx="192">
                  <c:v>43536</c:v>
                </c:pt>
                <c:pt idx="193">
                  <c:v>43537</c:v>
                </c:pt>
                <c:pt idx="194">
                  <c:v>43538</c:v>
                </c:pt>
                <c:pt idx="195">
                  <c:v>43539</c:v>
                </c:pt>
                <c:pt idx="196">
                  <c:v>43542</c:v>
                </c:pt>
                <c:pt idx="197">
                  <c:v>43543</c:v>
                </c:pt>
                <c:pt idx="198">
                  <c:v>43544</c:v>
                </c:pt>
                <c:pt idx="199">
                  <c:v>43545</c:v>
                </c:pt>
                <c:pt idx="200">
                  <c:v>43546</c:v>
                </c:pt>
                <c:pt idx="201">
                  <c:v>43549</c:v>
                </c:pt>
                <c:pt idx="202">
                  <c:v>43550</c:v>
                </c:pt>
                <c:pt idx="203">
                  <c:v>43551</c:v>
                </c:pt>
                <c:pt idx="204">
                  <c:v>43552</c:v>
                </c:pt>
                <c:pt idx="205">
                  <c:v>43553</c:v>
                </c:pt>
                <c:pt idx="206">
                  <c:v>43556</c:v>
                </c:pt>
                <c:pt idx="207">
                  <c:v>43557</c:v>
                </c:pt>
                <c:pt idx="208">
                  <c:v>43558</c:v>
                </c:pt>
                <c:pt idx="209">
                  <c:v>43559</c:v>
                </c:pt>
                <c:pt idx="210">
                  <c:v>43560</c:v>
                </c:pt>
                <c:pt idx="211">
                  <c:v>43563</c:v>
                </c:pt>
                <c:pt idx="212">
                  <c:v>43564</c:v>
                </c:pt>
                <c:pt idx="213">
                  <c:v>43565</c:v>
                </c:pt>
                <c:pt idx="214">
                  <c:v>43566</c:v>
                </c:pt>
                <c:pt idx="215">
                  <c:v>43567</c:v>
                </c:pt>
                <c:pt idx="216">
                  <c:v>43570</c:v>
                </c:pt>
                <c:pt idx="217">
                  <c:v>43571</c:v>
                </c:pt>
                <c:pt idx="218">
                  <c:v>43572</c:v>
                </c:pt>
                <c:pt idx="219">
                  <c:v>43573</c:v>
                </c:pt>
                <c:pt idx="220">
                  <c:v>43574</c:v>
                </c:pt>
                <c:pt idx="221">
                  <c:v>43577</c:v>
                </c:pt>
                <c:pt idx="222">
                  <c:v>43578</c:v>
                </c:pt>
                <c:pt idx="223">
                  <c:v>43579</c:v>
                </c:pt>
                <c:pt idx="224">
                  <c:v>43580</c:v>
                </c:pt>
                <c:pt idx="225">
                  <c:v>43581</c:v>
                </c:pt>
                <c:pt idx="226">
                  <c:v>43584</c:v>
                </c:pt>
                <c:pt idx="227">
                  <c:v>43585</c:v>
                </c:pt>
                <c:pt idx="228">
                  <c:v>43586</c:v>
                </c:pt>
                <c:pt idx="229">
                  <c:v>43587</c:v>
                </c:pt>
                <c:pt idx="230">
                  <c:v>43588</c:v>
                </c:pt>
                <c:pt idx="231">
                  <c:v>43591</c:v>
                </c:pt>
                <c:pt idx="232">
                  <c:v>43592</c:v>
                </c:pt>
                <c:pt idx="233">
                  <c:v>43593</c:v>
                </c:pt>
                <c:pt idx="234">
                  <c:v>43594</c:v>
                </c:pt>
                <c:pt idx="235">
                  <c:v>43595</c:v>
                </c:pt>
                <c:pt idx="236">
                  <c:v>43598</c:v>
                </c:pt>
                <c:pt idx="237">
                  <c:v>43599</c:v>
                </c:pt>
                <c:pt idx="238">
                  <c:v>43600</c:v>
                </c:pt>
                <c:pt idx="239">
                  <c:v>43601</c:v>
                </c:pt>
                <c:pt idx="240">
                  <c:v>43602</c:v>
                </c:pt>
                <c:pt idx="241">
                  <c:v>43605</c:v>
                </c:pt>
                <c:pt idx="242">
                  <c:v>43606</c:v>
                </c:pt>
                <c:pt idx="243">
                  <c:v>43607</c:v>
                </c:pt>
                <c:pt idx="244">
                  <c:v>43608</c:v>
                </c:pt>
                <c:pt idx="245">
                  <c:v>43609</c:v>
                </c:pt>
                <c:pt idx="246">
                  <c:v>43612</c:v>
                </c:pt>
                <c:pt idx="247">
                  <c:v>43613</c:v>
                </c:pt>
                <c:pt idx="248">
                  <c:v>43614</c:v>
                </c:pt>
                <c:pt idx="249">
                  <c:v>43615</c:v>
                </c:pt>
                <c:pt idx="250">
                  <c:v>43616</c:v>
                </c:pt>
                <c:pt idx="251">
                  <c:v>43619</c:v>
                </c:pt>
                <c:pt idx="252">
                  <c:v>43620</c:v>
                </c:pt>
                <c:pt idx="253">
                  <c:v>43621</c:v>
                </c:pt>
                <c:pt idx="254">
                  <c:v>43622</c:v>
                </c:pt>
                <c:pt idx="255">
                  <c:v>43623</c:v>
                </c:pt>
                <c:pt idx="256">
                  <c:v>43626</c:v>
                </c:pt>
                <c:pt idx="257">
                  <c:v>43627</c:v>
                </c:pt>
                <c:pt idx="258">
                  <c:v>43628</c:v>
                </c:pt>
                <c:pt idx="259">
                  <c:v>43629</c:v>
                </c:pt>
                <c:pt idx="260">
                  <c:v>43630</c:v>
                </c:pt>
                <c:pt idx="261">
                  <c:v>43633</c:v>
                </c:pt>
                <c:pt idx="262">
                  <c:v>43634</c:v>
                </c:pt>
                <c:pt idx="263">
                  <c:v>43635</c:v>
                </c:pt>
                <c:pt idx="264">
                  <c:v>43636</c:v>
                </c:pt>
                <c:pt idx="265">
                  <c:v>43637</c:v>
                </c:pt>
                <c:pt idx="266">
                  <c:v>43640</c:v>
                </c:pt>
                <c:pt idx="267">
                  <c:v>43641</c:v>
                </c:pt>
                <c:pt idx="268">
                  <c:v>43642</c:v>
                </c:pt>
                <c:pt idx="269">
                  <c:v>43643</c:v>
                </c:pt>
                <c:pt idx="270">
                  <c:v>43644</c:v>
                </c:pt>
                <c:pt idx="271">
                  <c:v>43647</c:v>
                </c:pt>
                <c:pt idx="272">
                  <c:v>43648</c:v>
                </c:pt>
                <c:pt idx="273">
                  <c:v>43649</c:v>
                </c:pt>
                <c:pt idx="274">
                  <c:v>43650</c:v>
                </c:pt>
                <c:pt idx="275">
                  <c:v>43651</c:v>
                </c:pt>
                <c:pt idx="276">
                  <c:v>43654</c:v>
                </c:pt>
                <c:pt idx="277">
                  <c:v>43655</c:v>
                </c:pt>
                <c:pt idx="278">
                  <c:v>43656</c:v>
                </c:pt>
                <c:pt idx="279">
                  <c:v>43657</c:v>
                </c:pt>
                <c:pt idx="280">
                  <c:v>43658</c:v>
                </c:pt>
                <c:pt idx="281">
                  <c:v>43661</c:v>
                </c:pt>
                <c:pt idx="282">
                  <c:v>43662</c:v>
                </c:pt>
                <c:pt idx="283">
                  <c:v>43663</c:v>
                </c:pt>
                <c:pt idx="284">
                  <c:v>43664</c:v>
                </c:pt>
                <c:pt idx="285">
                  <c:v>43665</c:v>
                </c:pt>
                <c:pt idx="286">
                  <c:v>43668</c:v>
                </c:pt>
                <c:pt idx="287">
                  <c:v>43669</c:v>
                </c:pt>
                <c:pt idx="288">
                  <c:v>43670</c:v>
                </c:pt>
                <c:pt idx="289">
                  <c:v>43671</c:v>
                </c:pt>
                <c:pt idx="290">
                  <c:v>43672</c:v>
                </c:pt>
                <c:pt idx="291">
                  <c:v>43675</c:v>
                </c:pt>
                <c:pt idx="292">
                  <c:v>43676</c:v>
                </c:pt>
                <c:pt idx="293">
                  <c:v>43677</c:v>
                </c:pt>
                <c:pt idx="294">
                  <c:v>43678</c:v>
                </c:pt>
                <c:pt idx="295">
                  <c:v>43679</c:v>
                </c:pt>
                <c:pt idx="296">
                  <c:v>43682</c:v>
                </c:pt>
                <c:pt idx="297">
                  <c:v>43683</c:v>
                </c:pt>
                <c:pt idx="298">
                  <c:v>43684</c:v>
                </c:pt>
                <c:pt idx="299">
                  <c:v>43685</c:v>
                </c:pt>
                <c:pt idx="300">
                  <c:v>43686</c:v>
                </c:pt>
                <c:pt idx="301">
                  <c:v>43689</c:v>
                </c:pt>
                <c:pt idx="302">
                  <c:v>43690</c:v>
                </c:pt>
                <c:pt idx="303">
                  <c:v>43691</c:v>
                </c:pt>
                <c:pt idx="304">
                  <c:v>43692</c:v>
                </c:pt>
                <c:pt idx="305">
                  <c:v>43693</c:v>
                </c:pt>
                <c:pt idx="306">
                  <c:v>43696</c:v>
                </c:pt>
                <c:pt idx="307">
                  <c:v>43697</c:v>
                </c:pt>
                <c:pt idx="308">
                  <c:v>43698</c:v>
                </c:pt>
                <c:pt idx="309">
                  <c:v>43699</c:v>
                </c:pt>
                <c:pt idx="310">
                  <c:v>43700</c:v>
                </c:pt>
                <c:pt idx="311">
                  <c:v>43703</c:v>
                </c:pt>
                <c:pt idx="312">
                  <c:v>43704</c:v>
                </c:pt>
                <c:pt idx="313">
                  <c:v>43705</c:v>
                </c:pt>
                <c:pt idx="314">
                  <c:v>43706</c:v>
                </c:pt>
                <c:pt idx="315">
                  <c:v>43707</c:v>
                </c:pt>
                <c:pt idx="316">
                  <c:v>43710</c:v>
                </c:pt>
                <c:pt idx="317">
                  <c:v>43711</c:v>
                </c:pt>
                <c:pt idx="318">
                  <c:v>43712</c:v>
                </c:pt>
                <c:pt idx="319">
                  <c:v>43713</c:v>
                </c:pt>
                <c:pt idx="320">
                  <c:v>43714</c:v>
                </c:pt>
                <c:pt idx="321">
                  <c:v>43717</c:v>
                </c:pt>
                <c:pt idx="322">
                  <c:v>43718</c:v>
                </c:pt>
                <c:pt idx="323">
                  <c:v>43719</c:v>
                </c:pt>
                <c:pt idx="324">
                  <c:v>43720</c:v>
                </c:pt>
                <c:pt idx="325">
                  <c:v>43721</c:v>
                </c:pt>
                <c:pt idx="326">
                  <c:v>43724</c:v>
                </c:pt>
                <c:pt idx="327">
                  <c:v>43725</c:v>
                </c:pt>
                <c:pt idx="328">
                  <c:v>43726</c:v>
                </c:pt>
                <c:pt idx="329">
                  <c:v>43727</c:v>
                </c:pt>
                <c:pt idx="330">
                  <c:v>43728</c:v>
                </c:pt>
                <c:pt idx="331">
                  <c:v>43731</c:v>
                </c:pt>
                <c:pt idx="332">
                  <c:v>43732</c:v>
                </c:pt>
                <c:pt idx="333">
                  <c:v>43733</c:v>
                </c:pt>
                <c:pt idx="334">
                  <c:v>43734</c:v>
                </c:pt>
                <c:pt idx="335">
                  <c:v>43735</c:v>
                </c:pt>
                <c:pt idx="336">
                  <c:v>43738</c:v>
                </c:pt>
                <c:pt idx="337">
                  <c:v>43739</c:v>
                </c:pt>
                <c:pt idx="338">
                  <c:v>43740</c:v>
                </c:pt>
                <c:pt idx="339">
                  <c:v>43741</c:v>
                </c:pt>
                <c:pt idx="340">
                  <c:v>43742</c:v>
                </c:pt>
                <c:pt idx="341">
                  <c:v>43745</c:v>
                </c:pt>
                <c:pt idx="342">
                  <c:v>43746</c:v>
                </c:pt>
                <c:pt idx="343">
                  <c:v>43747</c:v>
                </c:pt>
                <c:pt idx="344">
                  <c:v>43748</c:v>
                </c:pt>
                <c:pt idx="345">
                  <c:v>43749</c:v>
                </c:pt>
                <c:pt idx="346">
                  <c:v>43752</c:v>
                </c:pt>
                <c:pt idx="347">
                  <c:v>43753</c:v>
                </c:pt>
                <c:pt idx="348">
                  <c:v>43754</c:v>
                </c:pt>
                <c:pt idx="349">
                  <c:v>43755</c:v>
                </c:pt>
                <c:pt idx="350">
                  <c:v>43756</c:v>
                </c:pt>
                <c:pt idx="351">
                  <c:v>43759</c:v>
                </c:pt>
                <c:pt idx="352">
                  <c:v>43760</c:v>
                </c:pt>
                <c:pt idx="353">
                  <c:v>43761</c:v>
                </c:pt>
                <c:pt idx="354">
                  <c:v>43762</c:v>
                </c:pt>
                <c:pt idx="355">
                  <c:v>43763</c:v>
                </c:pt>
                <c:pt idx="356">
                  <c:v>43766</c:v>
                </c:pt>
                <c:pt idx="357">
                  <c:v>43767</c:v>
                </c:pt>
                <c:pt idx="358">
                  <c:v>43768</c:v>
                </c:pt>
                <c:pt idx="359">
                  <c:v>43769</c:v>
                </c:pt>
                <c:pt idx="360">
                  <c:v>43770</c:v>
                </c:pt>
                <c:pt idx="361">
                  <c:v>43773</c:v>
                </c:pt>
                <c:pt idx="362">
                  <c:v>43774</c:v>
                </c:pt>
                <c:pt idx="363">
                  <c:v>43775</c:v>
                </c:pt>
                <c:pt idx="364">
                  <c:v>43776</c:v>
                </c:pt>
                <c:pt idx="365">
                  <c:v>43777</c:v>
                </c:pt>
                <c:pt idx="366">
                  <c:v>43780</c:v>
                </c:pt>
                <c:pt idx="367">
                  <c:v>43781</c:v>
                </c:pt>
                <c:pt idx="368">
                  <c:v>43782</c:v>
                </c:pt>
                <c:pt idx="369">
                  <c:v>43783</c:v>
                </c:pt>
                <c:pt idx="370">
                  <c:v>43784</c:v>
                </c:pt>
                <c:pt idx="371">
                  <c:v>43787</c:v>
                </c:pt>
                <c:pt idx="372">
                  <c:v>43788</c:v>
                </c:pt>
                <c:pt idx="373">
                  <c:v>43789</c:v>
                </c:pt>
                <c:pt idx="374">
                  <c:v>43790</c:v>
                </c:pt>
                <c:pt idx="375">
                  <c:v>43791</c:v>
                </c:pt>
                <c:pt idx="376">
                  <c:v>43794</c:v>
                </c:pt>
                <c:pt idx="377">
                  <c:v>43795</c:v>
                </c:pt>
                <c:pt idx="378">
                  <c:v>43796</c:v>
                </c:pt>
                <c:pt idx="379">
                  <c:v>43797</c:v>
                </c:pt>
                <c:pt idx="380">
                  <c:v>43798</c:v>
                </c:pt>
                <c:pt idx="381">
                  <c:v>43801</c:v>
                </c:pt>
                <c:pt idx="382">
                  <c:v>43802</c:v>
                </c:pt>
                <c:pt idx="383">
                  <c:v>43803</c:v>
                </c:pt>
                <c:pt idx="384">
                  <c:v>43804</c:v>
                </c:pt>
                <c:pt idx="385">
                  <c:v>43805</c:v>
                </c:pt>
                <c:pt idx="386">
                  <c:v>43808</c:v>
                </c:pt>
                <c:pt idx="387">
                  <c:v>43809</c:v>
                </c:pt>
                <c:pt idx="388">
                  <c:v>43810</c:v>
                </c:pt>
                <c:pt idx="389">
                  <c:v>43811</c:v>
                </c:pt>
                <c:pt idx="390">
                  <c:v>43812</c:v>
                </c:pt>
                <c:pt idx="391">
                  <c:v>43815</c:v>
                </c:pt>
                <c:pt idx="392">
                  <c:v>43816</c:v>
                </c:pt>
                <c:pt idx="393">
                  <c:v>43817</c:v>
                </c:pt>
                <c:pt idx="394">
                  <c:v>43818</c:v>
                </c:pt>
                <c:pt idx="395">
                  <c:v>43819</c:v>
                </c:pt>
                <c:pt idx="396">
                  <c:v>43822</c:v>
                </c:pt>
                <c:pt idx="397">
                  <c:v>43823</c:v>
                </c:pt>
                <c:pt idx="398">
                  <c:v>43824</c:v>
                </c:pt>
                <c:pt idx="399">
                  <c:v>43825</c:v>
                </c:pt>
                <c:pt idx="400">
                  <c:v>43826</c:v>
                </c:pt>
                <c:pt idx="401">
                  <c:v>43829</c:v>
                </c:pt>
                <c:pt idx="402">
                  <c:v>43830</c:v>
                </c:pt>
                <c:pt idx="403">
                  <c:v>43831</c:v>
                </c:pt>
                <c:pt idx="404">
                  <c:v>43832</c:v>
                </c:pt>
                <c:pt idx="405">
                  <c:v>43833</c:v>
                </c:pt>
                <c:pt idx="406">
                  <c:v>43836</c:v>
                </c:pt>
                <c:pt idx="407">
                  <c:v>43837</c:v>
                </c:pt>
                <c:pt idx="408">
                  <c:v>43838</c:v>
                </c:pt>
                <c:pt idx="409">
                  <c:v>43839</c:v>
                </c:pt>
                <c:pt idx="410">
                  <c:v>43840</c:v>
                </c:pt>
                <c:pt idx="411">
                  <c:v>43843</c:v>
                </c:pt>
                <c:pt idx="412">
                  <c:v>43844</c:v>
                </c:pt>
                <c:pt idx="413">
                  <c:v>43845</c:v>
                </c:pt>
                <c:pt idx="414">
                  <c:v>43846</c:v>
                </c:pt>
                <c:pt idx="415">
                  <c:v>43847</c:v>
                </c:pt>
                <c:pt idx="416">
                  <c:v>43850</c:v>
                </c:pt>
                <c:pt idx="417">
                  <c:v>43851</c:v>
                </c:pt>
                <c:pt idx="418">
                  <c:v>43852</c:v>
                </c:pt>
                <c:pt idx="419">
                  <c:v>43853</c:v>
                </c:pt>
                <c:pt idx="420">
                  <c:v>43854</c:v>
                </c:pt>
                <c:pt idx="421">
                  <c:v>43857</c:v>
                </c:pt>
                <c:pt idx="422">
                  <c:v>43858</c:v>
                </c:pt>
                <c:pt idx="423">
                  <c:v>43859</c:v>
                </c:pt>
                <c:pt idx="424">
                  <c:v>43860</c:v>
                </c:pt>
                <c:pt idx="425">
                  <c:v>43861</c:v>
                </c:pt>
                <c:pt idx="426">
                  <c:v>43864</c:v>
                </c:pt>
                <c:pt idx="427">
                  <c:v>43865</c:v>
                </c:pt>
                <c:pt idx="428">
                  <c:v>43866</c:v>
                </c:pt>
                <c:pt idx="429">
                  <c:v>43867</c:v>
                </c:pt>
                <c:pt idx="430">
                  <c:v>43868</c:v>
                </c:pt>
                <c:pt idx="431">
                  <c:v>43871</c:v>
                </c:pt>
                <c:pt idx="432">
                  <c:v>43872</c:v>
                </c:pt>
                <c:pt idx="433">
                  <c:v>43873</c:v>
                </c:pt>
                <c:pt idx="434">
                  <c:v>43874</c:v>
                </c:pt>
                <c:pt idx="435">
                  <c:v>43875</c:v>
                </c:pt>
                <c:pt idx="436">
                  <c:v>43878</c:v>
                </c:pt>
                <c:pt idx="437">
                  <c:v>43879</c:v>
                </c:pt>
                <c:pt idx="438">
                  <c:v>43880</c:v>
                </c:pt>
                <c:pt idx="439">
                  <c:v>43881</c:v>
                </c:pt>
                <c:pt idx="440">
                  <c:v>43882</c:v>
                </c:pt>
                <c:pt idx="441">
                  <c:v>43885</c:v>
                </c:pt>
                <c:pt idx="442">
                  <c:v>43886</c:v>
                </c:pt>
                <c:pt idx="443">
                  <c:v>43887</c:v>
                </c:pt>
                <c:pt idx="444">
                  <c:v>43888</c:v>
                </c:pt>
                <c:pt idx="445">
                  <c:v>43889</c:v>
                </c:pt>
                <c:pt idx="446">
                  <c:v>43892</c:v>
                </c:pt>
                <c:pt idx="447">
                  <c:v>43893</c:v>
                </c:pt>
                <c:pt idx="448">
                  <c:v>43894</c:v>
                </c:pt>
                <c:pt idx="449">
                  <c:v>43895</c:v>
                </c:pt>
                <c:pt idx="450">
                  <c:v>43896</c:v>
                </c:pt>
                <c:pt idx="451">
                  <c:v>43899</c:v>
                </c:pt>
                <c:pt idx="452">
                  <c:v>43900</c:v>
                </c:pt>
                <c:pt idx="453">
                  <c:v>43901</c:v>
                </c:pt>
                <c:pt idx="454">
                  <c:v>43902</c:v>
                </c:pt>
                <c:pt idx="455">
                  <c:v>43903</c:v>
                </c:pt>
                <c:pt idx="456">
                  <c:v>43906</c:v>
                </c:pt>
                <c:pt idx="457">
                  <c:v>43907</c:v>
                </c:pt>
                <c:pt idx="458">
                  <c:v>43908</c:v>
                </c:pt>
                <c:pt idx="459">
                  <c:v>43909</c:v>
                </c:pt>
                <c:pt idx="460">
                  <c:v>43910</c:v>
                </c:pt>
                <c:pt idx="461">
                  <c:v>43913</c:v>
                </c:pt>
                <c:pt idx="462">
                  <c:v>43914</c:v>
                </c:pt>
                <c:pt idx="463">
                  <c:v>43915</c:v>
                </c:pt>
                <c:pt idx="464">
                  <c:v>43916</c:v>
                </c:pt>
                <c:pt idx="465">
                  <c:v>43917</c:v>
                </c:pt>
                <c:pt idx="466">
                  <c:v>43920</c:v>
                </c:pt>
                <c:pt idx="467">
                  <c:v>43921</c:v>
                </c:pt>
                <c:pt idx="468">
                  <c:v>43922</c:v>
                </c:pt>
                <c:pt idx="469">
                  <c:v>43923</c:v>
                </c:pt>
                <c:pt idx="470">
                  <c:v>43924</c:v>
                </c:pt>
                <c:pt idx="471">
                  <c:v>43927</c:v>
                </c:pt>
                <c:pt idx="472">
                  <c:v>43928</c:v>
                </c:pt>
                <c:pt idx="473">
                  <c:v>43929</c:v>
                </c:pt>
                <c:pt idx="474">
                  <c:v>43930</c:v>
                </c:pt>
                <c:pt idx="475">
                  <c:v>43931</c:v>
                </c:pt>
                <c:pt idx="476">
                  <c:v>43934</c:v>
                </c:pt>
                <c:pt idx="477">
                  <c:v>43935</c:v>
                </c:pt>
                <c:pt idx="478">
                  <c:v>43936</c:v>
                </c:pt>
                <c:pt idx="479">
                  <c:v>43937</c:v>
                </c:pt>
                <c:pt idx="480">
                  <c:v>43938</c:v>
                </c:pt>
                <c:pt idx="481">
                  <c:v>43941</c:v>
                </c:pt>
                <c:pt idx="482">
                  <c:v>43942</c:v>
                </c:pt>
                <c:pt idx="483">
                  <c:v>43943</c:v>
                </c:pt>
                <c:pt idx="484">
                  <c:v>43944</c:v>
                </c:pt>
                <c:pt idx="485">
                  <c:v>43945</c:v>
                </c:pt>
                <c:pt idx="486">
                  <c:v>43948</c:v>
                </c:pt>
                <c:pt idx="487">
                  <c:v>43949</c:v>
                </c:pt>
                <c:pt idx="488">
                  <c:v>43950</c:v>
                </c:pt>
                <c:pt idx="489">
                  <c:v>43951</c:v>
                </c:pt>
                <c:pt idx="490">
                  <c:v>43952</c:v>
                </c:pt>
                <c:pt idx="491">
                  <c:v>43955</c:v>
                </c:pt>
                <c:pt idx="492">
                  <c:v>43956</c:v>
                </c:pt>
                <c:pt idx="493">
                  <c:v>43957</c:v>
                </c:pt>
                <c:pt idx="494">
                  <c:v>43958</c:v>
                </c:pt>
                <c:pt idx="495">
                  <c:v>43959</c:v>
                </c:pt>
                <c:pt idx="496">
                  <c:v>43962</c:v>
                </c:pt>
                <c:pt idx="497">
                  <c:v>43963</c:v>
                </c:pt>
                <c:pt idx="498">
                  <c:v>43964</c:v>
                </c:pt>
                <c:pt idx="499">
                  <c:v>43965</c:v>
                </c:pt>
                <c:pt idx="500">
                  <c:v>43966</c:v>
                </c:pt>
                <c:pt idx="501">
                  <c:v>43969</c:v>
                </c:pt>
                <c:pt idx="502">
                  <c:v>43970</c:v>
                </c:pt>
                <c:pt idx="503">
                  <c:v>43971</c:v>
                </c:pt>
                <c:pt idx="504">
                  <c:v>43972</c:v>
                </c:pt>
                <c:pt idx="505">
                  <c:v>43973</c:v>
                </c:pt>
                <c:pt idx="506">
                  <c:v>43976</c:v>
                </c:pt>
                <c:pt idx="507">
                  <c:v>43977</c:v>
                </c:pt>
                <c:pt idx="508">
                  <c:v>43978</c:v>
                </c:pt>
                <c:pt idx="509">
                  <c:v>43979</c:v>
                </c:pt>
                <c:pt idx="510">
                  <c:v>43980</c:v>
                </c:pt>
                <c:pt idx="511">
                  <c:v>43983</c:v>
                </c:pt>
                <c:pt idx="512">
                  <c:v>43984</c:v>
                </c:pt>
                <c:pt idx="513">
                  <c:v>43985</c:v>
                </c:pt>
                <c:pt idx="514">
                  <c:v>43986</c:v>
                </c:pt>
                <c:pt idx="515">
                  <c:v>43987</c:v>
                </c:pt>
                <c:pt idx="516">
                  <c:v>43990</c:v>
                </c:pt>
                <c:pt idx="517">
                  <c:v>43991</c:v>
                </c:pt>
                <c:pt idx="518">
                  <c:v>43992</c:v>
                </c:pt>
                <c:pt idx="519">
                  <c:v>43993</c:v>
                </c:pt>
                <c:pt idx="520">
                  <c:v>43994</c:v>
                </c:pt>
                <c:pt idx="521">
                  <c:v>43997</c:v>
                </c:pt>
                <c:pt idx="522">
                  <c:v>43998</c:v>
                </c:pt>
                <c:pt idx="523">
                  <c:v>43999</c:v>
                </c:pt>
              </c:numCache>
            </c:numRef>
          </c:cat>
          <c:val>
            <c:numRef>
              <c:f>[0]!Ativo1</c:f>
              <c:numCache>
                <c:formatCode>0.00</c:formatCode>
                <c:ptCount val="524"/>
                <c:pt idx="0">
                  <c:v>100</c:v>
                </c:pt>
                <c:pt idx="1">
                  <c:v>101.436097892467</c:v>
                </c:pt>
                <c:pt idx="2">
                  <c:v>102.70224337175</c:v>
                </c:pt>
                <c:pt idx="3">
                  <c:v>102.38783140713301</c:v>
                </c:pt>
                <c:pt idx="4">
                  <c:v>101.30013596185</c:v>
                </c:pt>
                <c:pt idx="5">
                  <c:v>100.297416723333</c:v>
                </c:pt>
                <c:pt idx="6">
                  <c:v>99.014276002533705</c:v>
                </c:pt>
                <c:pt idx="7">
                  <c:v>98.223997280583703</c:v>
                </c:pt>
                <c:pt idx="8">
                  <c:v>97.399728076066793</c:v>
                </c:pt>
                <c:pt idx="9">
                  <c:v>96.142080217366995</c:v>
                </c:pt>
                <c:pt idx="10">
                  <c:v>97.459211420617095</c:v>
                </c:pt>
                <c:pt idx="12">
                  <c:v>97.042828008066905</c:v>
                </c:pt>
                <c:pt idx="13">
                  <c:v>96.286539768800097</c:v>
                </c:pt>
                <c:pt idx="14">
                  <c:v>95.003399048233405</c:v>
                </c:pt>
                <c:pt idx="15">
                  <c:v>94.671991842216798</c:v>
                </c:pt>
                <c:pt idx="16">
                  <c:v>96.006118286750294</c:v>
                </c:pt>
                <c:pt idx="17">
                  <c:v>95.751189666916602</c:v>
                </c:pt>
                <c:pt idx="18">
                  <c:v>94.0771583955502</c:v>
                </c:pt>
                <c:pt idx="19">
                  <c:v>93.932698844233499</c:v>
                </c:pt>
                <c:pt idx="20">
                  <c:v>93.915703602950103</c:v>
                </c:pt>
                <c:pt idx="22">
                  <c:v>95.972127804067</c:v>
                </c:pt>
                <c:pt idx="23">
                  <c:v>96.549966009450102</c:v>
                </c:pt>
                <c:pt idx="24">
                  <c:v>96.227056424133494</c:v>
                </c:pt>
                <c:pt idx="25">
                  <c:v>96.651937457383596</c:v>
                </c:pt>
                <c:pt idx="26">
                  <c:v>96.329027872183403</c:v>
                </c:pt>
                <c:pt idx="27">
                  <c:v>97.102311352733494</c:v>
                </c:pt>
                <c:pt idx="28">
                  <c:v>96.796397008816697</c:v>
                </c:pt>
                <c:pt idx="29">
                  <c:v>96.329027872183403</c:v>
                </c:pt>
                <c:pt idx="30">
                  <c:v>94.901427600183496</c:v>
                </c:pt>
                <c:pt idx="31">
                  <c:v>95.666213460033802</c:v>
                </c:pt>
                <c:pt idx="32">
                  <c:v>95.691706322133498</c:v>
                </c:pt>
                <c:pt idx="33">
                  <c:v>95.156356220133603</c:v>
                </c:pt>
                <c:pt idx="34">
                  <c:v>93.626784500316703</c:v>
                </c:pt>
                <c:pt idx="35">
                  <c:v>94.544527532183594</c:v>
                </c:pt>
                <c:pt idx="36">
                  <c:v>93.754248810233506</c:v>
                </c:pt>
                <c:pt idx="37">
                  <c:v>92.411624745000196</c:v>
                </c:pt>
                <c:pt idx="38">
                  <c:v>90.618626784416804</c:v>
                </c:pt>
                <c:pt idx="39">
                  <c:v>90.440176750416896</c:v>
                </c:pt>
                <c:pt idx="40">
                  <c:v>89.2505098572001</c:v>
                </c:pt>
                <c:pt idx="41">
                  <c:v>88.307273963233499</c:v>
                </c:pt>
                <c:pt idx="42">
                  <c:v>90.074779061833397</c:v>
                </c:pt>
                <c:pt idx="44">
                  <c:v>89.208021753816894</c:v>
                </c:pt>
                <c:pt idx="45">
                  <c:v>90.083276682416894</c:v>
                </c:pt>
                <c:pt idx="46">
                  <c:v>90.950033990433397</c:v>
                </c:pt>
                <c:pt idx="47">
                  <c:v>91.111488783033593</c:v>
                </c:pt>
                <c:pt idx="48">
                  <c:v>90.814072059816695</c:v>
                </c:pt>
                <c:pt idx="49">
                  <c:v>90.4911624743836</c:v>
                </c:pt>
                <c:pt idx="50">
                  <c:v>89.819850441766903</c:v>
                </c:pt>
                <c:pt idx="51">
                  <c:v>89.590414683800205</c:v>
                </c:pt>
                <c:pt idx="52">
                  <c:v>89.369476546533406</c:v>
                </c:pt>
                <c:pt idx="53">
                  <c:v>89.802855200599893</c:v>
                </c:pt>
                <c:pt idx="54">
                  <c:v>85.248130523366896</c:v>
                </c:pt>
                <c:pt idx="55">
                  <c:v>85.944935417966903</c:v>
                </c:pt>
                <c:pt idx="56">
                  <c:v>86.080897348700105</c:v>
                </c:pt>
                <c:pt idx="57">
                  <c:v>83.8375254927669</c:v>
                </c:pt>
                <c:pt idx="58">
                  <c:v>82.792318150866805</c:v>
                </c:pt>
                <c:pt idx="59">
                  <c:v>83.659075458766907</c:v>
                </c:pt>
                <c:pt idx="60">
                  <c:v>84.925220937933801</c:v>
                </c:pt>
                <c:pt idx="61">
                  <c:v>84.321889870683705</c:v>
                </c:pt>
                <c:pt idx="62">
                  <c:v>84.347382732667</c:v>
                </c:pt>
                <c:pt idx="63">
                  <c:v>84.891230455366895</c:v>
                </c:pt>
                <c:pt idx="64">
                  <c:v>87.100611828616806</c:v>
                </c:pt>
                <c:pt idx="65">
                  <c:v>88.638681169250006</c:v>
                </c:pt>
                <c:pt idx="69">
                  <c:v>91.187967369100093</c:v>
                </c:pt>
                <c:pt idx="70">
                  <c:v>92.199184228316895</c:v>
                </c:pt>
                <c:pt idx="71">
                  <c:v>90.244731475017005</c:v>
                </c:pt>
                <c:pt idx="72">
                  <c:v>89.131543167866795</c:v>
                </c:pt>
                <c:pt idx="73">
                  <c:v>87.499999999883599</c:v>
                </c:pt>
                <c:pt idx="74">
                  <c:v>87.499999999883599</c:v>
                </c:pt>
                <c:pt idx="75">
                  <c:v>86.097892589983502</c:v>
                </c:pt>
                <c:pt idx="76">
                  <c:v>86.165873555350103</c:v>
                </c:pt>
                <c:pt idx="77">
                  <c:v>87.398028551950105</c:v>
                </c:pt>
                <c:pt idx="78">
                  <c:v>88.281781101133703</c:v>
                </c:pt>
                <c:pt idx="79">
                  <c:v>87.245071379933506</c:v>
                </c:pt>
                <c:pt idx="80">
                  <c:v>86.293337865383407</c:v>
                </c:pt>
                <c:pt idx="81">
                  <c:v>89.683888511150101</c:v>
                </c:pt>
                <c:pt idx="82">
                  <c:v>88.171312032616697</c:v>
                </c:pt>
                <c:pt idx="83">
                  <c:v>86.964649897883604</c:v>
                </c:pt>
                <c:pt idx="84">
                  <c:v>85.239632902783299</c:v>
                </c:pt>
                <c:pt idx="85">
                  <c:v>85.486063902033493</c:v>
                </c:pt>
                <c:pt idx="87">
                  <c:v>88.060842963866904</c:v>
                </c:pt>
                <c:pt idx="88">
                  <c:v>89.292997960466906</c:v>
                </c:pt>
                <c:pt idx="89">
                  <c:v>88.978585995850196</c:v>
                </c:pt>
                <c:pt idx="90">
                  <c:v>88.485723997233407</c:v>
                </c:pt>
                <c:pt idx="91">
                  <c:v>90.916043507633702</c:v>
                </c:pt>
                <c:pt idx="92">
                  <c:v>90.508157715783497</c:v>
                </c:pt>
                <c:pt idx="93">
                  <c:v>91.094493541750097</c:v>
                </c:pt>
                <c:pt idx="94">
                  <c:v>92.224677090300204</c:v>
                </c:pt>
                <c:pt idx="95">
                  <c:v>92.564581917016795</c:v>
                </c:pt>
                <c:pt idx="96">
                  <c:v>90.797076818416798</c:v>
                </c:pt>
                <c:pt idx="97">
                  <c:v>90.839564921800005</c:v>
                </c:pt>
                <c:pt idx="98">
                  <c:v>93.210401087650098</c:v>
                </c:pt>
                <c:pt idx="101">
                  <c:v>95.785180149483494</c:v>
                </c:pt>
                <c:pt idx="102">
                  <c:v>93.975186947616706</c:v>
                </c:pt>
                <c:pt idx="103">
                  <c:v>93.728755948366597</c:v>
                </c:pt>
                <c:pt idx="104">
                  <c:v>92.972467708983501</c:v>
                </c:pt>
                <c:pt idx="105">
                  <c:v>91.519374575000299</c:v>
                </c:pt>
                <c:pt idx="106">
                  <c:v>91.281441196450004</c:v>
                </c:pt>
                <c:pt idx="107">
                  <c:v>91.102991162450095</c:v>
                </c:pt>
                <c:pt idx="108">
                  <c:v>92.335146159050097</c:v>
                </c:pt>
                <c:pt idx="109">
                  <c:v>94.204622705583503</c:v>
                </c:pt>
                <c:pt idx="110">
                  <c:v>95.496261046850094</c:v>
                </c:pt>
                <c:pt idx="111">
                  <c:v>94.570020394166903</c:v>
                </c:pt>
                <c:pt idx="112">
                  <c:v>92.989462950266898</c:v>
                </c:pt>
                <c:pt idx="113">
                  <c:v>93.6352821209002</c:v>
                </c:pt>
                <c:pt idx="114">
                  <c:v>93.278382052900298</c:v>
                </c:pt>
                <c:pt idx="115">
                  <c:v>94.688987083616695</c:v>
                </c:pt>
                <c:pt idx="116">
                  <c:v>94.570020394166903</c:v>
                </c:pt>
                <c:pt idx="117">
                  <c:v>96.609449354116805</c:v>
                </c:pt>
                <c:pt idx="118">
                  <c:v>98.257987763266996</c:v>
                </c:pt>
                <c:pt idx="119">
                  <c:v>99.762066621333403</c:v>
                </c:pt>
                <c:pt idx="120">
                  <c:v>99.056764105916997</c:v>
                </c:pt>
                <c:pt idx="121">
                  <c:v>98.495921141933593</c:v>
                </c:pt>
                <c:pt idx="122">
                  <c:v>99.022773623233704</c:v>
                </c:pt>
                <c:pt idx="123">
                  <c:v>100.373895309167</c:v>
                </c:pt>
                <c:pt idx="124">
                  <c:v>101.0452073419</c:v>
                </c:pt>
                <c:pt idx="125">
                  <c:v>100.08497620653399</c:v>
                </c:pt>
                <c:pt idx="126">
                  <c:v>99.235214140033307</c:v>
                </c:pt>
                <c:pt idx="127">
                  <c:v>99.473147518700003</c:v>
                </c:pt>
                <c:pt idx="128">
                  <c:v>101.087695445167</c:v>
                </c:pt>
                <c:pt idx="129">
                  <c:v>101.98844323575</c:v>
                </c:pt>
                <c:pt idx="130">
                  <c:v>103.1441196464</c:v>
                </c:pt>
                <c:pt idx="131">
                  <c:v>102.379333786434</c:v>
                </c:pt>
                <c:pt idx="132">
                  <c:v>103.54350781766701</c:v>
                </c:pt>
                <c:pt idx="133">
                  <c:v>102.82970768178301</c:v>
                </c:pt>
                <c:pt idx="134">
                  <c:v>101.674031271134</c:v>
                </c:pt>
                <c:pt idx="135">
                  <c:v>101.538069340517</c:v>
                </c:pt>
                <c:pt idx="136">
                  <c:v>100.212440516567</c:v>
                </c:pt>
                <c:pt idx="138">
                  <c:v>101.64853840915001</c:v>
                </c:pt>
                <c:pt idx="139">
                  <c:v>103.263086335734</c:v>
                </c:pt>
                <c:pt idx="140">
                  <c:v>104.10435078165</c:v>
                </c:pt>
                <c:pt idx="143">
                  <c:v>106.17777022416701</c:v>
                </c:pt>
                <c:pt idx="144">
                  <c:v>106.789598912233</c:v>
                </c:pt>
                <c:pt idx="145">
                  <c:v>110.12916383415001</c:v>
                </c:pt>
                <c:pt idx="146">
                  <c:v>109.440856560133</c:v>
                </c:pt>
                <c:pt idx="147">
                  <c:v>110.25662814406699</c:v>
                </c:pt>
                <c:pt idx="148">
                  <c:v>110.46906866075</c:v>
                </c:pt>
                <c:pt idx="149">
                  <c:v>111.14887831394999</c:v>
                </c:pt>
                <c:pt idx="150">
                  <c:v>113.17980965308401</c:v>
                </c:pt>
                <c:pt idx="151">
                  <c:v>113.868116927217</c:v>
                </c:pt>
                <c:pt idx="152">
                  <c:v>115.14276002708399</c:v>
                </c:pt>
                <c:pt idx="153">
                  <c:v>116.33242692018401</c:v>
                </c:pt>
                <c:pt idx="154">
                  <c:v>117.012236573617</c:v>
                </c:pt>
                <c:pt idx="155">
                  <c:v>117.607070020284</c:v>
                </c:pt>
                <c:pt idx="156">
                  <c:v>116.99007098889</c:v>
                </c:pt>
                <c:pt idx="157">
                  <c:v>115.29654605430601</c:v>
                </c:pt>
                <c:pt idx="158">
                  <c:v>115.37352446035899</c:v>
                </c:pt>
                <c:pt idx="159">
                  <c:v>115.45905602269301</c:v>
                </c:pt>
                <c:pt idx="160">
                  <c:v>115.98079855320999</c:v>
                </c:pt>
                <c:pt idx="161">
                  <c:v>115.553140741424</c:v>
                </c:pt>
                <c:pt idx="162">
                  <c:v>115.938032772043</c:v>
                </c:pt>
                <c:pt idx="163">
                  <c:v>114.783356680186</c:v>
                </c:pt>
                <c:pt idx="164">
                  <c:v>114.61229355551799</c:v>
                </c:pt>
                <c:pt idx="165">
                  <c:v>114.61229355551799</c:v>
                </c:pt>
                <c:pt idx="166">
                  <c:v>115.29654605430601</c:v>
                </c:pt>
                <c:pt idx="167">
                  <c:v>115.493268647813</c:v>
                </c:pt>
                <c:pt idx="168">
                  <c:v>114.86888824251901</c:v>
                </c:pt>
                <c:pt idx="169">
                  <c:v>114.569527774234</c:v>
                </c:pt>
                <c:pt idx="170">
                  <c:v>115.039951367304</c:v>
                </c:pt>
                <c:pt idx="171">
                  <c:v>115.655778616201</c:v>
                </c:pt>
                <c:pt idx="172">
                  <c:v>115.895266990876</c:v>
                </c:pt>
                <c:pt idx="173">
                  <c:v>116.109095896594</c:v>
                </c:pt>
                <c:pt idx="174">
                  <c:v>114.509655680507</c:v>
                </c:pt>
                <c:pt idx="175">
                  <c:v>114.61229355551799</c:v>
                </c:pt>
                <c:pt idx="176">
                  <c:v>114.61229355551799</c:v>
                </c:pt>
                <c:pt idx="177">
                  <c:v>114.43267727457</c:v>
                </c:pt>
                <c:pt idx="178">
                  <c:v>114.526761993067</c:v>
                </c:pt>
                <c:pt idx="179">
                  <c:v>114.526761993067</c:v>
                </c:pt>
                <c:pt idx="180">
                  <c:v>116.15186167799401</c:v>
                </c:pt>
                <c:pt idx="181">
                  <c:v>115.80118227214599</c:v>
                </c:pt>
                <c:pt idx="182">
                  <c:v>114.954419804853</c:v>
                </c:pt>
                <c:pt idx="183">
                  <c:v>103.116851575091</c:v>
                </c:pt>
                <c:pt idx="184">
                  <c:v>97.505981084541403</c:v>
                </c:pt>
                <c:pt idx="185">
                  <c:v>97.4888747719815</c:v>
                </c:pt>
                <c:pt idx="186">
                  <c:v>95.795349837397197</c:v>
                </c:pt>
                <c:pt idx="187">
                  <c:v>95.376245181891093</c:v>
                </c:pt>
                <c:pt idx="188">
                  <c:v>95.624286712729401</c:v>
                </c:pt>
                <c:pt idx="189">
                  <c:v>97.429002678371006</c:v>
                </c:pt>
                <c:pt idx="190">
                  <c:v>101.86809076450299</c:v>
                </c:pt>
                <c:pt idx="191">
                  <c:v>101.953622326953</c:v>
                </c:pt>
                <c:pt idx="192">
                  <c:v>102.13323860790101</c:v>
                </c:pt>
                <c:pt idx="193">
                  <c:v>104.177442948218</c:v>
                </c:pt>
                <c:pt idx="194">
                  <c:v>105.143949602847</c:v>
                </c:pt>
                <c:pt idx="195">
                  <c:v>106.05913732003</c:v>
                </c:pt>
                <c:pt idx="196">
                  <c:v>106.914452943485</c:v>
                </c:pt>
                <c:pt idx="197">
                  <c:v>105.725564226857</c:v>
                </c:pt>
                <c:pt idx="198">
                  <c:v>104.0491456046</c:v>
                </c:pt>
                <c:pt idx="199">
                  <c:v>102.980001075193</c:v>
                </c:pt>
                <c:pt idx="200">
                  <c:v>101.697027639952</c:v>
                </c:pt>
                <c:pt idx="201">
                  <c:v>101.782559202285</c:v>
                </c:pt>
                <c:pt idx="202">
                  <c:v>102.997107387753</c:v>
                </c:pt>
                <c:pt idx="203">
                  <c:v>102.46681170119</c:v>
                </c:pt>
                <c:pt idx="204">
                  <c:v>103.920848261099</c:v>
                </c:pt>
                <c:pt idx="205">
                  <c:v>103.47608413687</c:v>
                </c:pt>
                <c:pt idx="206">
                  <c:v>103.339233637089</c:v>
                </c:pt>
                <c:pt idx="207">
                  <c:v>100.79039307893299</c:v>
                </c:pt>
                <c:pt idx="208">
                  <c:v>100.36273526714599</c:v>
                </c:pt>
                <c:pt idx="209">
                  <c:v>101.782559202285</c:v>
                </c:pt>
                <c:pt idx="210">
                  <c:v>99.652823299635202</c:v>
                </c:pt>
                <c:pt idx="211">
                  <c:v>99.0455492070178</c:v>
                </c:pt>
                <c:pt idx="212">
                  <c:v>100.054821642698</c:v>
                </c:pt>
                <c:pt idx="213">
                  <c:v>100.499585766927</c:v>
                </c:pt>
                <c:pt idx="214">
                  <c:v>101.098306703381</c:v>
                </c:pt>
                <c:pt idx="215">
                  <c:v>101.098306703381</c:v>
                </c:pt>
                <c:pt idx="216">
                  <c:v>100.67064889159499</c:v>
                </c:pt>
                <c:pt idx="217">
                  <c:v>101.525964515167</c:v>
                </c:pt>
                <c:pt idx="218">
                  <c:v>100.91013726627</c:v>
                </c:pt>
                <c:pt idx="219">
                  <c:v>101.277922984329</c:v>
                </c:pt>
                <c:pt idx="221">
                  <c:v>101.26936982816601</c:v>
                </c:pt>
                <c:pt idx="222">
                  <c:v>102.63787482585801</c:v>
                </c:pt>
                <c:pt idx="223">
                  <c:v>103.322127324645</c:v>
                </c:pt>
                <c:pt idx="224">
                  <c:v>102.63787482585801</c:v>
                </c:pt>
                <c:pt idx="225">
                  <c:v>102.885916356696</c:v>
                </c:pt>
                <c:pt idx="226">
                  <c:v>102.304301732685</c:v>
                </c:pt>
                <c:pt idx="227">
                  <c:v>101.65426185878501</c:v>
                </c:pt>
                <c:pt idx="229">
                  <c:v>99.7469080181327</c:v>
                </c:pt>
                <c:pt idx="230">
                  <c:v>100.07192795514101</c:v>
                </c:pt>
                <c:pt idx="231">
                  <c:v>99.729801705805599</c:v>
                </c:pt>
                <c:pt idx="232">
                  <c:v>99.216612331569195</c:v>
                </c:pt>
                <c:pt idx="233">
                  <c:v>98.395509333116905</c:v>
                </c:pt>
                <c:pt idx="234">
                  <c:v>97.0868764290353</c:v>
                </c:pt>
                <c:pt idx="235">
                  <c:v>98.275765145779602</c:v>
                </c:pt>
                <c:pt idx="236">
                  <c:v>96.153364869765895</c:v>
                </c:pt>
                <c:pt idx="237">
                  <c:v>96.599759321427001</c:v>
                </c:pt>
                <c:pt idx="238">
                  <c:v>96.215860093012495</c:v>
                </c:pt>
                <c:pt idx="239">
                  <c:v>95.671258862130301</c:v>
                </c:pt>
                <c:pt idx="240">
                  <c:v>95.617691527935705</c:v>
                </c:pt>
                <c:pt idx="241">
                  <c:v>96.340850539505496</c:v>
                </c:pt>
                <c:pt idx="243">
                  <c:v>96.162292758817799</c:v>
                </c:pt>
                <c:pt idx="244">
                  <c:v>96.421201540739304</c:v>
                </c:pt>
                <c:pt idx="245">
                  <c:v>96.760461323894603</c:v>
                </c:pt>
                <c:pt idx="246">
                  <c:v>96.528336209128597</c:v>
                </c:pt>
                <c:pt idx="247">
                  <c:v>96.689038211712599</c:v>
                </c:pt>
                <c:pt idx="248">
                  <c:v>98.840659468318293</c:v>
                </c:pt>
                <c:pt idx="249">
                  <c:v>99.974501375225401</c:v>
                </c:pt>
                <c:pt idx="250">
                  <c:v>100.88514605653501</c:v>
                </c:pt>
                <c:pt idx="251">
                  <c:v>101.590449290001</c:v>
                </c:pt>
                <c:pt idx="252">
                  <c:v>101.822574404883</c:v>
                </c:pt>
                <c:pt idx="253">
                  <c:v>99.304909697850206</c:v>
                </c:pt>
                <c:pt idx="254">
                  <c:v>99.545962701784404</c:v>
                </c:pt>
                <c:pt idx="255">
                  <c:v>101.41189150931299</c:v>
                </c:pt>
                <c:pt idx="256">
                  <c:v>102.224329411285</c:v>
                </c:pt>
                <c:pt idx="257">
                  <c:v>102.599300750648</c:v>
                </c:pt>
                <c:pt idx="258">
                  <c:v>103.45637809753001</c:v>
                </c:pt>
                <c:pt idx="259">
                  <c:v>103.126046203426</c:v>
                </c:pt>
                <c:pt idx="260">
                  <c:v>103.992051439476</c:v>
                </c:pt>
                <c:pt idx="261">
                  <c:v>103.47423387575</c:v>
                </c:pt>
                <c:pt idx="262">
                  <c:v>104.367022778839</c:v>
                </c:pt>
                <c:pt idx="263">
                  <c:v>103.45637809753001</c:v>
                </c:pt>
                <c:pt idx="264">
                  <c:v>104.661643116851</c:v>
                </c:pt>
                <c:pt idx="265">
                  <c:v>105.340162683278</c:v>
                </c:pt>
                <c:pt idx="266">
                  <c:v>103.731252672267</c:v>
                </c:pt>
                <c:pt idx="267">
                  <c:v>103.94586905708999</c:v>
                </c:pt>
                <c:pt idx="268">
                  <c:v>103.70442562410599</c:v>
                </c:pt>
                <c:pt idx="269">
                  <c:v>103.552405684954</c:v>
                </c:pt>
                <c:pt idx="270">
                  <c:v>106.87001730059301</c:v>
                </c:pt>
                <c:pt idx="271">
                  <c:v>106.726939710672</c:v>
                </c:pt>
                <c:pt idx="272">
                  <c:v>105.29616381169799</c:v>
                </c:pt>
                <c:pt idx="273">
                  <c:v>105.29616381169799</c:v>
                </c:pt>
                <c:pt idx="274">
                  <c:v>105.072605077527</c:v>
                </c:pt>
                <c:pt idx="275">
                  <c:v>104.625487609068</c:v>
                </c:pt>
                <c:pt idx="276">
                  <c:v>103.284135203925</c:v>
                </c:pt>
                <c:pt idx="277">
                  <c:v>103.731252672267</c:v>
                </c:pt>
                <c:pt idx="278">
                  <c:v>103.731252672267</c:v>
                </c:pt>
                <c:pt idx="279">
                  <c:v>103.999523153412</c:v>
                </c:pt>
                <c:pt idx="280">
                  <c:v>103.042691770825</c:v>
                </c:pt>
                <c:pt idx="281">
                  <c:v>103.46298219123901</c:v>
                </c:pt>
                <c:pt idx="283">
                  <c:v>103.731252672267</c:v>
                </c:pt>
                <c:pt idx="284">
                  <c:v>103.793849117821</c:v>
                </c:pt>
                <c:pt idx="285">
                  <c:v>104.822219295194</c:v>
                </c:pt>
                <c:pt idx="286">
                  <c:v>104.857988692704</c:v>
                </c:pt>
                <c:pt idx="287">
                  <c:v>104.625487609068</c:v>
                </c:pt>
                <c:pt idx="288">
                  <c:v>104.088946647011</c:v>
                </c:pt>
                <c:pt idx="289">
                  <c:v>104.63442995841601</c:v>
                </c:pt>
                <c:pt idx="290">
                  <c:v>105.144143872545</c:v>
                </c:pt>
                <c:pt idx="291">
                  <c:v>105.340875558672</c:v>
                </c:pt>
                <c:pt idx="292">
                  <c:v>104.357217128039</c:v>
                </c:pt>
                <c:pt idx="293">
                  <c:v>103.874330262188</c:v>
                </c:pt>
                <c:pt idx="294">
                  <c:v>104.518179416656</c:v>
                </c:pt>
                <c:pt idx="295">
                  <c:v>103.731252672267</c:v>
                </c:pt>
                <c:pt idx="296">
                  <c:v>101.674512317637</c:v>
                </c:pt>
                <c:pt idx="297">
                  <c:v>101.495665330207</c:v>
                </c:pt>
                <c:pt idx="298">
                  <c:v>102.676055446733</c:v>
                </c:pt>
                <c:pt idx="299">
                  <c:v>104.34827477869101</c:v>
                </c:pt>
                <c:pt idx="300">
                  <c:v>105.53760724468199</c:v>
                </c:pt>
                <c:pt idx="301">
                  <c:v>101.942782798549</c:v>
                </c:pt>
                <c:pt idx="302">
                  <c:v>103.01586472277999</c:v>
                </c:pt>
                <c:pt idx="303">
                  <c:v>103.731252672267</c:v>
                </c:pt>
                <c:pt idx="305">
                  <c:v>103.91009965958099</c:v>
                </c:pt>
                <c:pt idx="306">
                  <c:v>104.160485442029</c:v>
                </c:pt>
                <c:pt idx="307">
                  <c:v>104.625487609068</c:v>
                </c:pt>
                <c:pt idx="308">
                  <c:v>105.787993027014</c:v>
                </c:pt>
                <c:pt idx="309">
                  <c:v>105.08154742699099</c:v>
                </c:pt>
                <c:pt idx="310">
                  <c:v>103.731252672267</c:v>
                </c:pt>
                <c:pt idx="311">
                  <c:v>103.731252672267</c:v>
                </c:pt>
                <c:pt idx="312">
                  <c:v>103.284135203925</c:v>
                </c:pt>
                <c:pt idx="313">
                  <c:v>103.677598575945</c:v>
                </c:pt>
                <c:pt idx="314">
                  <c:v>104.527121766121</c:v>
                </c:pt>
                <c:pt idx="315">
                  <c:v>105.698569533182</c:v>
                </c:pt>
                <c:pt idx="316">
                  <c:v>105.17097092058999</c:v>
                </c:pt>
                <c:pt idx="317">
                  <c:v>105.11731682438401</c:v>
                </c:pt>
                <c:pt idx="318">
                  <c:v>105.340875558672</c:v>
                </c:pt>
                <c:pt idx="319">
                  <c:v>106.834247903083</c:v>
                </c:pt>
                <c:pt idx="320">
                  <c:v>106.59280447010001</c:v>
                </c:pt>
                <c:pt idx="321">
                  <c:v>107.31713476893501</c:v>
                </c:pt>
                <c:pt idx="322">
                  <c:v>108.17560030834299</c:v>
                </c:pt>
                <c:pt idx="323">
                  <c:v>109.552722111112</c:v>
                </c:pt>
                <c:pt idx="324">
                  <c:v>110.786766323843</c:v>
                </c:pt>
                <c:pt idx="325">
                  <c:v>112.217542222817</c:v>
                </c:pt>
                <c:pt idx="326">
                  <c:v>115.356306851027</c:v>
                </c:pt>
                <c:pt idx="327">
                  <c:v>115.803424319485</c:v>
                </c:pt>
                <c:pt idx="331">
                  <c:v>114.578322455869</c:v>
                </c:pt>
                <c:pt idx="332">
                  <c:v>115.356306851027</c:v>
                </c:pt>
                <c:pt idx="333">
                  <c:v>116.161118294112</c:v>
                </c:pt>
                <c:pt idx="334">
                  <c:v>115.803424319485</c:v>
                </c:pt>
                <c:pt idx="335">
                  <c:v>117.23420021846</c:v>
                </c:pt>
                <c:pt idx="336">
                  <c:v>119.380364066805</c:v>
                </c:pt>
                <c:pt idx="337">
                  <c:v>120.265656654257</c:v>
                </c:pt>
                <c:pt idx="338">
                  <c:v>121.168833940406</c:v>
                </c:pt>
                <c:pt idx="339">
                  <c:v>120.721716472064</c:v>
                </c:pt>
                <c:pt idx="340">
                  <c:v>122.063068877324</c:v>
                </c:pt>
                <c:pt idx="341">
                  <c:v>122.28662761149501</c:v>
                </c:pt>
                <c:pt idx="342">
                  <c:v>122.15249237115501</c:v>
                </c:pt>
                <c:pt idx="343">
                  <c:v>122.063068877324</c:v>
                </c:pt>
                <c:pt idx="344">
                  <c:v>122.957303814124</c:v>
                </c:pt>
                <c:pt idx="345">
                  <c:v>124.38807971321501</c:v>
                </c:pt>
                <c:pt idx="346">
                  <c:v>124.057212786283</c:v>
                </c:pt>
                <c:pt idx="347">
                  <c:v>123.851538750925</c:v>
                </c:pt>
                <c:pt idx="348">
                  <c:v>122.957303814124</c:v>
                </c:pt>
                <c:pt idx="349">
                  <c:v>122.063068877324</c:v>
                </c:pt>
                <c:pt idx="350">
                  <c:v>125.00510181940599</c:v>
                </c:pt>
                <c:pt idx="351">
                  <c:v>122.188261768431</c:v>
                </c:pt>
                <c:pt idx="352">
                  <c:v>124.298656219384</c:v>
                </c:pt>
                <c:pt idx="353">
                  <c:v>122.331339358352</c:v>
                </c:pt>
                <c:pt idx="354">
                  <c:v>123.851538750925</c:v>
                </c:pt>
                <c:pt idx="355">
                  <c:v>122.31345465977201</c:v>
                </c:pt>
                <c:pt idx="356">
                  <c:v>124.879908928182</c:v>
                </c:pt>
                <c:pt idx="357">
                  <c:v>125.058755915845</c:v>
                </c:pt>
                <c:pt idx="358">
                  <c:v>123.851538750925</c:v>
                </c:pt>
                <c:pt idx="361">
                  <c:v>128.59098391630701</c:v>
                </c:pt>
                <c:pt idx="362">
                  <c:v>129.57464234670601</c:v>
                </c:pt>
                <c:pt idx="363">
                  <c:v>127.920307713677</c:v>
                </c:pt>
                <c:pt idx="364">
                  <c:v>128.68040740978901</c:v>
                </c:pt>
                <c:pt idx="365">
                  <c:v>128.76983090373699</c:v>
                </c:pt>
                <c:pt idx="366">
                  <c:v>130.06647156179</c:v>
                </c:pt>
                <c:pt idx="367">
                  <c:v>130.111183308763</c:v>
                </c:pt>
                <c:pt idx="368">
                  <c:v>129.66406584042099</c:v>
                </c:pt>
                <c:pt idx="369">
                  <c:v>131.27368872659301</c:v>
                </c:pt>
                <c:pt idx="370">
                  <c:v>134.242548716953</c:v>
                </c:pt>
                <c:pt idx="371">
                  <c:v>135.02947546122601</c:v>
                </c:pt>
                <c:pt idx="372">
                  <c:v>135.02947546122601</c:v>
                </c:pt>
                <c:pt idx="373">
                  <c:v>137.73006497067399</c:v>
                </c:pt>
                <c:pt idx="374">
                  <c:v>139.008820930263</c:v>
                </c:pt>
                <c:pt idx="375">
                  <c:v>140.21603809506601</c:v>
                </c:pt>
                <c:pt idx="376">
                  <c:v>138.07881659595299</c:v>
                </c:pt>
                <c:pt idx="377">
                  <c:v>137.27400515275099</c:v>
                </c:pt>
                <c:pt idx="378">
                  <c:v>139.36651490489001</c:v>
                </c:pt>
                <c:pt idx="379">
                  <c:v>138.60641520866201</c:v>
                </c:pt>
                <c:pt idx="380">
                  <c:v>138.10564364399801</c:v>
                </c:pt>
                <c:pt idx="381">
                  <c:v>138.391798823839</c:v>
                </c:pt>
                <c:pt idx="382">
                  <c:v>138.78526219585899</c:v>
                </c:pt>
                <c:pt idx="383">
                  <c:v>141.28912001918101</c:v>
                </c:pt>
                <c:pt idx="384">
                  <c:v>140.83306020125701</c:v>
                </c:pt>
                <c:pt idx="385">
                  <c:v>143.07758989278199</c:v>
                </c:pt>
                <c:pt idx="386">
                  <c:v>144.68721277918701</c:v>
                </c:pt>
                <c:pt idx="387">
                  <c:v>143.57836145744699</c:v>
                </c:pt>
                <c:pt idx="388">
                  <c:v>148.174729032675</c:v>
                </c:pt>
                <c:pt idx="389">
                  <c:v>149.784351919079</c:v>
                </c:pt>
                <c:pt idx="390">
                  <c:v>151.12570432433901</c:v>
                </c:pt>
                <c:pt idx="391">
                  <c:v>150.66964450664801</c:v>
                </c:pt>
                <c:pt idx="392">
                  <c:v>149.33723445073699</c:v>
                </c:pt>
                <c:pt idx="393">
                  <c:v>148.890116982395</c:v>
                </c:pt>
                <c:pt idx="394">
                  <c:v>149.33723445073699</c:v>
                </c:pt>
                <c:pt idx="395">
                  <c:v>148.44299951382001</c:v>
                </c:pt>
                <c:pt idx="396">
                  <c:v>148.845405235188</c:v>
                </c:pt>
                <c:pt idx="397">
                  <c:v>147.995882045478</c:v>
                </c:pt>
                <c:pt idx="399">
                  <c:v>146.65452963998499</c:v>
                </c:pt>
                <c:pt idx="400">
                  <c:v>147.54876457690301</c:v>
                </c:pt>
                <c:pt idx="401">
                  <c:v>149.33723445073699</c:v>
                </c:pt>
                <c:pt idx="404">
                  <c:v>151.12570432433901</c:v>
                </c:pt>
                <c:pt idx="405">
                  <c:v>152.01993926102301</c:v>
                </c:pt>
                <c:pt idx="406">
                  <c:v>152.01993926102301</c:v>
                </c:pt>
                <c:pt idx="407">
                  <c:v>152.01993926102301</c:v>
                </c:pt>
                <c:pt idx="408">
                  <c:v>152.01993926102301</c:v>
                </c:pt>
                <c:pt idx="409">
                  <c:v>151.05416552931999</c:v>
                </c:pt>
                <c:pt idx="410">
                  <c:v>154.16610310925199</c:v>
                </c:pt>
                <c:pt idx="411">
                  <c:v>150.94685733690901</c:v>
                </c:pt>
                <c:pt idx="412">
                  <c:v>150.08839179761699</c:v>
                </c:pt>
                <c:pt idx="413">
                  <c:v>151.93051576730801</c:v>
                </c:pt>
                <c:pt idx="414">
                  <c:v>151.277724263491</c:v>
                </c:pt>
                <c:pt idx="415">
                  <c:v>152.905231848592</c:v>
                </c:pt>
                <c:pt idx="416">
                  <c:v>149.89894720539499</c:v>
                </c:pt>
                <c:pt idx="417">
                  <c:v>144.58402059180699</c:v>
                </c:pt>
                <c:pt idx="418">
                  <c:v>144.10657803178799</c:v>
                </c:pt>
                <c:pt idx="419">
                  <c:v>141.54820657684499</c:v>
                </c:pt>
                <c:pt idx="420">
                  <c:v>142.14275768981301</c:v>
                </c:pt>
                <c:pt idx="421">
                  <c:v>141.79143203212899</c:v>
                </c:pt>
                <c:pt idx="422">
                  <c:v>137.82775794738001</c:v>
                </c:pt>
                <c:pt idx="423">
                  <c:v>141.88151553412899</c:v>
                </c:pt>
                <c:pt idx="424">
                  <c:v>140.53026300505701</c:v>
                </c:pt>
                <c:pt idx="425">
                  <c:v>142.06168253789701</c:v>
                </c:pt>
                <c:pt idx="426">
                  <c:v>140.53026300505701</c:v>
                </c:pt>
                <c:pt idx="427">
                  <c:v>141.44010637467699</c:v>
                </c:pt>
                <c:pt idx="428">
                  <c:v>141.332006172277</c:v>
                </c:pt>
                <c:pt idx="429">
                  <c:v>140.53026300505701</c:v>
                </c:pt>
                <c:pt idx="430">
                  <c:v>141.16084751859299</c:v>
                </c:pt>
                <c:pt idx="431">
                  <c:v>137.82775794738001</c:v>
                </c:pt>
                <c:pt idx="432">
                  <c:v>135.75583740300499</c:v>
                </c:pt>
                <c:pt idx="433">
                  <c:v>134.22441787039901</c:v>
                </c:pt>
                <c:pt idx="434">
                  <c:v>132.41373948170801</c:v>
                </c:pt>
                <c:pt idx="435">
                  <c:v>134.40458487416601</c:v>
                </c:pt>
                <c:pt idx="436">
                  <c:v>133.13440749701101</c:v>
                </c:pt>
                <c:pt idx="437">
                  <c:v>132.42274783179201</c:v>
                </c:pt>
                <c:pt idx="438">
                  <c:v>132.24258082802399</c:v>
                </c:pt>
                <c:pt idx="439">
                  <c:v>132.42274783179201</c:v>
                </c:pt>
                <c:pt idx="440">
                  <c:v>132.62093153595899</c:v>
                </c:pt>
                <c:pt idx="441">
                  <c:v>131.52191281272101</c:v>
                </c:pt>
                <c:pt idx="442">
                  <c:v>130.61206944310101</c:v>
                </c:pt>
                <c:pt idx="443">
                  <c:v>127.60328047873899</c:v>
                </c:pt>
                <c:pt idx="444">
                  <c:v>126.1169026969</c:v>
                </c:pt>
                <c:pt idx="445">
                  <c:v>123.414397639106</c:v>
                </c:pt>
                <c:pt idx="446">
                  <c:v>133.32358285109501</c:v>
                </c:pt>
                <c:pt idx="447">
                  <c:v>131.972330322023</c:v>
                </c:pt>
                <c:pt idx="448">
                  <c:v>133.774000360863</c:v>
                </c:pt>
                <c:pt idx="449">
                  <c:v>133.32358285109501</c:v>
                </c:pt>
                <c:pt idx="450">
                  <c:v>131.53092116280499</c:v>
                </c:pt>
                <c:pt idx="451">
                  <c:v>126.1169026969</c:v>
                </c:pt>
                <c:pt idx="452">
                  <c:v>124.40531616041</c:v>
                </c:pt>
                <c:pt idx="453">
                  <c:v>118.910222542938</c:v>
                </c:pt>
                <c:pt idx="454">
                  <c:v>111.16304137720699</c:v>
                </c:pt>
                <c:pt idx="455">
                  <c:v>111.703542388743</c:v>
                </c:pt>
                <c:pt idx="456">
                  <c:v>96.839764570817394</c:v>
                </c:pt>
                <c:pt idx="457">
                  <c:v>96.389347061281995</c:v>
                </c:pt>
                <c:pt idx="458">
                  <c:v>83.606498137931297</c:v>
                </c:pt>
                <c:pt idx="459">
                  <c:v>95.038094532443196</c:v>
                </c:pt>
                <c:pt idx="460">
                  <c:v>93.506674999604002</c:v>
                </c:pt>
                <c:pt idx="461">
                  <c:v>84.903700565686407</c:v>
                </c:pt>
                <c:pt idx="462">
                  <c:v>85.128909320454099</c:v>
                </c:pt>
                <c:pt idx="463">
                  <c:v>95.038094532443196</c:v>
                </c:pt>
                <c:pt idx="464">
                  <c:v>91.975255466881194</c:v>
                </c:pt>
                <c:pt idx="465">
                  <c:v>89.182666907203398</c:v>
                </c:pt>
                <c:pt idx="466">
                  <c:v>89.642092767055104</c:v>
                </c:pt>
                <c:pt idx="467">
                  <c:v>94.227343015023493</c:v>
                </c:pt>
                <c:pt idx="468">
                  <c:v>90.083501926390497</c:v>
                </c:pt>
                <c:pt idx="469">
                  <c:v>90.759128190926305</c:v>
                </c:pt>
                <c:pt idx="470">
                  <c:v>106.39762412523901</c:v>
                </c:pt>
                <c:pt idx="471">
                  <c:v>109.62261349416799</c:v>
                </c:pt>
                <c:pt idx="472">
                  <c:v>113.505212427233</c:v>
                </c:pt>
                <c:pt idx="473">
                  <c:v>121.63074430101599</c:v>
                </c:pt>
                <c:pt idx="474">
                  <c:v>122.33339561615099</c:v>
                </c:pt>
                <c:pt idx="476">
                  <c:v>122.963980129454</c:v>
                </c:pt>
                <c:pt idx="477">
                  <c:v>123.414397639106</c:v>
                </c:pt>
                <c:pt idx="478">
                  <c:v>122.97298847988699</c:v>
                </c:pt>
                <c:pt idx="479">
                  <c:v>123.225222285138</c:v>
                </c:pt>
                <c:pt idx="480">
                  <c:v>122.963980129454</c:v>
                </c:pt>
                <c:pt idx="481">
                  <c:v>122.423479117919</c:v>
                </c:pt>
                <c:pt idx="482">
                  <c:v>120.684867530828</c:v>
                </c:pt>
                <c:pt idx="483">
                  <c:v>120.711892581428</c:v>
                </c:pt>
                <c:pt idx="484">
                  <c:v>122.963980129454</c:v>
                </c:pt>
                <c:pt idx="485">
                  <c:v>120.89205958519599</c:v>
                </c:pt>
                <c:pt idx="486">
                  <c:v>122.513562620035</c:v>
                </c:pt>
                <c:pt idx="487">
                  <c:v>122.963980129454</c:v>
                </c:pt>
                <c:pt idx="488">
                  <c:v>123.414397639106</c:v>
                </c:pt>
                <c:pt idx="489">
                  <c:v>123.414397639106</c:v>
                </c:pt>
                <c:pt idx="491">
                  <c:v>122.513562620035</c:v>
                </c:pt>
                <c:pt idx="492">
                  <c:v>122.513562620035</c:v>
                </c:pt>
                <c:pt idx="493">
                  <c:v>123.414397639106</c:v>
                </c:pt>
                <c:pt idx="494">
                  <c:v>123.414397639106</c:v>
                </c:pt>
                <c:pt idx="495">
                  <c:v>118.73005553905401</c:v>
                </c:pt>
                <c:pt idx="496">
                  <c:v>118.820139040938</c:v>
                </c:pt>
                <c:pt idx="497">
                  <c:v>114.856464956189</c:v>
                </c:pt>
                <c:pt idx="498">
                  <c:v>109.90187235025201</c:v>
                </c:pt>
                <c:pt idx="499">
                  <c:v>108.100202311762</c:v>
                </c:pt>
                <c:pt idx="500">
                  <c:v>110.352289859788</c:v>
                </c:pt>
                <c:pt idx="501">
                  <c:v>115.757299975492</c:v>
                </c:pt>
                <c:pt idx="502">
                  <c:v>114.631256201304</c:v>
                </c:pt>
                <c:pt idx="503">
                  <c:v>115.30688246584</c:v>
                </c:pt>
                <c:pt idx="505">
                  <c:v>116.649126644596</c:v>
                </c:pt>
                <c:pt idx="506">
                  <c:v>113.07562209235</c:v>
                </c:pt>
                <c:pt idx="507">
                  <c:v>112.598509762902</c:v>
                </c:pt>
                <c:pt idx="508">
                  <c:v>114.506959080813</c:v>
                </c:pt>
                <c:pt idx="509">
                  <c:v>111.644285103888</c:v>
                </c:pt>
                <c:pt idx="510">
                  <c:v>111.16717277432301</c:v>
                </c:pt>
                <c:pt idx="511">
                  <c:v>113.552734421799</c:v>
                </c:pt>
                <c:pt idx="512">
                  <c:v>113.839001819608</c:v>
                </c:pt>
                <c:pt idx="513">
                  <c:v>117.36963305785299</c:v>
                </c:pt>
                <c:pt idx="514">
                  <c:v>120.690334871178</c:v>
                </c:pt>
                <c:pt idx="515">
                  <c:v>124.049205670948</c:v>
                </c:pt>
                <c:pt idx="516">
                  <c:v>128.62948403414299</c:v>
                </c:pt>
                <c:pt idx="517">
                  <c:v>130.251665954478</c:v>
                </c:pt>
                <c:pt idx="518">
                  <c:v>130.251665954478</c:v>
                </c:pt>
                <c:pt idx="519">
                  <c:v>123.094981011935</c:v>
                </c:pt>
                <c:pt idx="520">
                  <c:v>123.677058054018</c:v>
                </c:pt>
                <c:pt idx="521">
                  <c:v>117.865829880582</c:v>
                </c:pt>
                <c:pt idx="522">
                  <c:v>117.36963305785299</c:v>
                </c:pt>
                <c:pt idx="523">
                  <c:v>117.95171009982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4B-49CE-BD42-BB9AA228694E}"/>
            </c:ext>
          </c:extLst>
        </c:ser>
        <c:ser>
          <c:idx val="1"/>
          <c:order val="1"/>
          <c:tx>
            <c:strRef>
              <c:f>Base_Gráficos!$C$8</c:f>
              <c:strCache>
                <c:ptCount val="1"/>
                <c:pt idx="0">
                  <c:v>FALABELLA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[0]!Data</c:f>
              <c:numCache>
                <c:formatCode>m/d/yyyy</c:formatCode>
                <c:ptCount val="524"/>
                <c:pt idx="0" formatCode="dd\-mm\-yyyy">
                  <c:v>43266</c:v>
                </c:pt>
                <c:pt idx="1">
                  <c:v>43269</c:v>
                </c:pt>
                <c:pt idx="2">
                  <c:v>43270</c:v>
                </c:pt>
                <c:pt idx="3">
                  <c:v>43271</c:v>
                </c:pt>
                <c:pt idx="4">
                  <c:v>43272</c:v>
                </c:pt>
                <c:pt idx="5">
                  <c:v>43273</c:v>
                </c:pt>
                <c:pt idx="6">
                  <c:v>43276</c:v>
                </c:pt>
                <c:pt idx="7">
                  <c:v>43277</c:v>
                </c:pt>
                <c:pt idx="8">
                  <c:v>43278</c:v>
                </c:pt>
                <c:pt idx="9">
                  <c:v>43279</c:v>
                </c:pt>
                <c:pt idx="10">
                  <c:v>43280</c:v>
                </c:pt>
                <c:pt idx="11">
                  <c:v>43283</c:v>
                </c:pt>
                <c:pt idx="12">
                  <c:v>43284</c:v>
                </c:pt>
                <c:pt idx="13">
                  <c:v>43285</c:v>
                </c:pt>
                <c:pt idx="14">
                  <c:v>43286</c:v>
                </c:pt>
                <c:pt idx="15">
                  <c:v>43287</c:v>
                </c:pt>
                <c:pt idx="16">
                  <c:v>43290</c:v>
                </c:pt>
                <c:pt idx="17">
                  <c:v>43291</c:v>
                </c:pt>
                <c:pt idx="18">
                  <c:v>43292</c:v>
                </c:pt>
                <c:pt idx="19">
                  <c:v>43293</c:v>
                </c:pt>
                <c:pt idx="20">
                  <c:v>43294</c:v>
                </c:pt>
                <c:pt idx="21">
                  <c:v>43297</c:v>
                </c:pt>
                <c:pt idx="22">
                  <c:v>43298</c:v>
                </c:pt>
                <c:pt idx="23">
                  <c:v>43299</c:v>
                </c:pt>
                <c:pt idx="24">
                  <c:v>43300</c:v>
                </c:pt>
                <c:pt idx="25">
                  <c:v>43301</c:v>
                </c:pt>
                <c:pt idx="26">
                  <c:v>43304</c:v>
                </c:pt>
                <c:pt idx="27">
                  <c:v>43305</c:v>
                </c:pt>
                <c:pt idx="28">
                  <c:v>43306</c:v>
                </c:pt>
                <c:pt idx="29">
                  <c:v>43307</c:v>
                </c:pt>
                <c:pt idx="30">
                  <c:v>43308</c:v>
                </c:pt>
                <c:pt idx="31">
                  <c:v>43311</c:v>
                </c:pt>
                <c:pt idx="32">
                  <c:v>43312</c:v>
                </c:pt>
                <c:pt idx="33">
                  <c:v>43313</c:v>
                </c:pt>
                <c:pt idx="34">
                  <c:v>43314</c:v>
                </c:pt>
                <c:pt idx="35">
                  <c:v>43315</c:v>
                </c:pt>
                <c:pt idx="36">
                  <c:v>43318</c:v>
                </c:pt>
                <c:pt idx="37">
                  <c:v>43319</c:v>
                </c:pt>
                <c:pt idx="38">
                  <c:v>43320</c:v>
                </c:pt>
                <c:pt idx="39">
                  <c:v>43321</c:v>
                </c:pt>
                <c:pt idx="40">
                  <c:v>43322</c:v>
                </c:pt>
                <c:pt idx="41">
                  <c:v>43325</c:v>
                </c:pt>
                <c:pt idx="42">
                  <c:v>43326</c:v>
                </c:pt>
                <c:pt idx="43">
                  <c:v>43327</c:v>
                </c:pt>
                <c:pt idx="44">
                  <c:v>43328</c:v>
                </c:pt>
                <c:pt idx="45">
                  <c:v>43329</c:v>
                </c:pt>
                <c:pt idx="46">
                  <c:v>43332</c:v>
                </c:pt>
                <c:pt idx="47">
                  <c:v>43333</c:v>
                </c:pt>
                <c:pt idx="48">
                  <c:v>43334</c:v>
                </c:pt>
                <c:pt idx="49">
                  <c:v>43335</c:v>
                </c:pt>
                <c:pt idx="50">
                  <c:v>43336</c:v>
                </c:pt>
                <c:pt idx="51">
                  <c:v>43339</c:v>
                </c:pt>
                <c:pt idx="52">
                  <c:v>43340</c:v>
                </c:pt>
                <c:pt idx="53">
                  <c:v>43341</c:v>
                </c:pt>
                <c:pt idx="54">
                  <c:v>43342</c:v>
                </c:pt>
                <c:pt idx="55">
                  <c:v>43343</c:v>
                </c:pt>
                <c:pt idx="56">
                  <c:v>43346</c:v>
                </c:pt>
                <c:pt idx="57">
                  <c:v>43347</c:v>
                </c:pt>
                <c:pt idx="58">
                  <c:v>43348</c:v>
                </c:pt>
                <c:pt idx="59">
                  <c:v>43349</c:v>
                </c:pt>
                <c:pt idx="60">
                  <c:v>43350</c:v>
                </c:pt>
                <c:pt idx="61">
                  <c:v>43353</c:v>
                </c:pt>
                <c:pt idx="62">
                  <c:v>43354</c:v>
                </c:pt>
                <c:pt idx="63">
                  <c:v>43355</c:v>
                </c:pt>
                <c:pt idx="64">
                  <c:v>43356</c:v>
                </c:pt>
                <c:pt idx="65">
                  <c:v>43357</c:v>
                </c:pt>
                <c:pt idx="66">
                  <c:v>43360</c:v>
                </c:pt>
                <c:pt idx="67">
                  <c:v>43361</c:v>
                </c:pt>
                <c:pt idx="68">
                  <c:v>43362</c:v>
                </c:pt>
                <c:pt idx="69">
                  <c:v>43363</c:v>
                </c:pt>
                <c:pt idx="70">
                  <c:v>43364</c:v>
                </c:pt>
                <c:pt idx="71">
                  <c:v>43367</c:v>
                </c:pt>
                <c:pt idx="72">
                  <c:v>43368</c:v>
                </c:pt>
                <c:pt idx="73">
                  <c:v>43369</c:v>
                </c:pt>
                <c:pt idx="74">
                  <c:v>43370</c:v>
                </c:pt>
                <c:pt idx="75">
                  <c:v>43371</c:v>
                </c:pt>
                <c:pt idx="76">
                  <c:v>43374</c:v>
                </c:pt>
                <c:pt idx="77">
                  <c:v>43375</c:v>
                </c:pt>
                <c:pt idx="78">
                  <c:v>43376</c:v>
                </c:pt>
                <c:pt idx="79">
                  <c:v>43377</c:v>
                </c:pt>
                <c:pt idx="80">
                  <c:v>43378</c:v>
                </c:pt>
                <c:pt idx="81">
                  <c:v>43381</c:v>
                </c:pt>
                <c:pt idx="82">
                  <c:v>43382</c:v>
                </c:pt>
                <c:pt idx="83">
                  <c:v>43383</c:v>
                </c:pt>
                <c:pt idx="84">
                  <c:v>43384</c:v>
                </c:pt>
                <c:pt idx="85">
                  <c:v>43385</c:v>
                </c:pt>
                <c:pt idx="86">
                  <c:v>43388</c:v>
                </c:pt>
                <c:pt idx="87">
                  <c:v>43389</c:v>
                </c:pt>
                <c:pt idx="88">
                  <c:v>43390</c:v>
                </c:pt>
                <c:pt idx="89">
                  <c:v>43391</c:v>
                </c:pt>
                <c:pt idx="90">
                  <c:v>43392</c:v>
                </c:pt>
                <c:pt idx="91">
                  <c:v>43395</c:v>
                </c:pt>
                <c:pt idx="92">
                  <c:v>43396</c:v>
                </c:pt>
                <c:pt idx="93">
                  <c:v>43397</c:v>
                </c:pt>
                <c:pt idx="94">
                  <c:v>43398</c:v>
                </c:pt>
                <c:pt idx="95">
                  <c:v>43399</c:v>
                </c:pt>
                <c:pt idx="96">
                  <c:v>43402</c:v>
                </c:pt>
                <c:pt idx="97">
                  <c:v>43403</c:v>
                </c:pt>
                <c:pt idx="98">
                  <c:v>43404</c:v>
                </c:pt>
                <c:pt idx="99">
                  <c:v>43405</c:v>
                </c:pt>
                <c:pt idx="100">
                  <c:v>43406</c:v>
                </c:pt>
                <c:pt idx="101">
                  <c:v>43409</c:v>
                </c:pt>
                <c:pt idx="102">
                  <c:v>43410</c:v>
                </c:pt>
                <c:pt idx="103">
                  <c:v>43411</c:v>
                </c:pt>
                <c:pt idx="104">
                  <c:v>43412</c:v>
                </c:pt>
                <c:pt idx="105">
                  <c:v>43413</c:v>
                </c:pt>
                <c:pt idx="106">
                  <c:v>43416</c:v>
                </c:pt>
                <c:pt idx="107">
                  <c:v>43417</c:v>
                </c:pt>
                <c:pt idx="108">
                  <c:v>43418</c:v>
                </c:pt>
                <c:pt idx="109">
                  <c:v>43419</c:v>
                </c:pt>
                <c:pt idx="110">
                  <c:v>43420</c:v>
                </c:pt>
                <c:pt idx="111">
                  <c:v>43423</c:v>
                </c:pt>
                <c:pt idx="112">
                  <c:v>43424</c:v>
                </c:pt>
                <c:pt idx="113">
                  <c:v>43425</c:v>
                </c:pt>
                <c:pt idx="114">
                  <c:v>43426</c:v>
                </c:pt>
                <c:pt idx="115">
                  <c:v>43427</c:v>
                </c:pt>
                <c:pt idx="116">
                  <c:v>43430</c:v>
                </c:pt>
                <c:pt idx="117">
                  <c:v>43431</c:v>
                </c:pt>
                <c:pt idx="118">
                  <c:v>43432</c:v>
                </c:pt>
                <c:pt idx="119">
                  <c:v>43433</c:v>
                </c:pt>
                <c:pt idx="120">
                  <c:v>43434</c:v>
                </c:pt>
                <c:pt idx="121">
                  <c:v>43437</c:v>
                </c:pt>
                <c:pt idx="122">
                  <c:v>43438</c:v>
                </c:pt>
                <c:pt idx="123">
                  <c:v>43439</c:v>
                </c:pt>
                <c:pt idx="124">
                  <c:v>43440</c:v>
                </c:pt>
                <c:pt idx="125">
                  <c:v>43441</c:v>
                </c:pt>
                <c:pt idx="126">
                  <c:v>43444</c:v>
                </c:pt>
                <c:pt idx="127">
                  <c:v>43445</c:v>
                </c:pt>
                <c:pt idx="128">
                  <c:v>43446</c:v>
                </c:pt>
                <c:pt idx="129">
                  <c:v>43447</c:v>
                </c:pt>
                <c:pt idx="130">
                  <c:v>43448</c:v>
                </c:pt>
                <c:pt idx="131">
                  <c:v>43451</c:v>
                </c:pt>
                <c:pt idx="132">
                  <c:v>43452</c:v>
                </c:pt>
                <c:pt idx="133">
                  <c:v>43453</c:v>
                </c:pt>
                <c:pt idx="134">
                  <c:v>43454</c:v>
                </c:pt>
                <c:pt idx="135">
                  <c:v>43455</c:v>
                </c:pt>
                <c:pt idx="136">
                  <c:v>43458</c:v>
                </c:pt>
                <c:pt idx="137">
                  <c:v>43459</c:v>
                </c:pt>
                <c:pt idx="138">
                  <c:v>43460</c:v>
                </c:pt>
                <c:pt idx="139">
                  <c:v>43461</c:v>
                </c:pt>
                <c:pt idx="140">
                  <c:v>43462</c:v>
                </c:pt>
                <c:pt idx="141">
                  <c:v>43465</c:v>
                </c:pt>
                <c:pt idx="142">
                  <c:v>43466</c:v>
                </c:pt>
                <c:pt idx="143">
                  <c:v>43467</c:v>
                </c:pt>
                <c:pt idx="144">
                  <c:v>43468</c:v>
                </c:pt>
                <c:pt idx="145">
                  <c:v>43469</c:v>
                </c:pt>
                <c:pt idx="146">
                  <c:v>43472</c:v>
                </c:pt>
                <c:pt idx="147">
                  <c:v>43473</c:v>
                </c:pt>
                <c:pt idx="148">
                  <c:v>43474</c:v>
                </c:pt>
                <c:pt idx="149">
                  <c:v>43475</c:v>
                </c:pt>
                <c:pt idx="150">
                  <c:v>43476</c:v>
                </c:pt>
                <c:pt idx="151">
                  <c:v>43479</c:v>
                </c:pt>
                <c:pt idx="152">
                  <c:v>43480</c:v>
                </c:pt>
                <c:pt idx="153">
                  <c:v>43481</c:v>
                </c:pt>
                <c:pt idx="154">
                  <c:v>43482</c:v>
                </c:pt>
                <c:pt idx="155">
                  <c:v>43483</c:v>
                </c:pt>
                <c:pt idx="156">
                  <c:v>43486</c:v>
                </c:pt>
                <c:pt idx="157">
                  <c:v>43487</c:v>
                </c:pt>
                <c:pt idx="158">
                  <c:v>43488</c:v>
                </c:pt>
                <c:pt idx="159">
                  <c:v>43489</c:v>
                </c:pt>
                <c:pt idx="160">
                  <c:v>43490</c:v>
                </c:pt>
                <c:pt idx="161">
                  <c:v>43493</c:v>
                </c:pt>
                <c:pt idx="162">
                  <c:v>43494</c:v>
                </c:pt>
                <c:pt idx="163">
                  <c:v>43495</c:v>
                </c:pt>
                <c:pt idx="164">
                  <c:v>43496</c:v>
                </c:pt>
                <c:pt idx="165">
                  <c:v>43497</c:v>
                </c:pt>
                <c:pt idx="166">
                  <c:v>43500</c:v>
                </c:pt>
                <c:pt idx="167">
                  <c:v>43501</c:v>
                </c:pt>
                <c:pt idx="168">
                  <c:v>43502</c:v>
                </c:pt>
                <c:pt idx="169">
                  <c:v>43503</c:v>
                </c:pt>
                <c:pt idx="170">
                  <c:v>43504</c:v>
                </c:pt>
                <c:pt idx="171">
                  <c:v>43507</c:v>
                </c:pt>
                <c:pt idx="172">
                  <c:v>43508</c:v>
                </c:pt>
                <c:pt idx="173">
                  <c:v>43509</c:v>
                </c:pt>
                <c:pt idx="174">
                  <c:v>43510</c:v>
                </c:pt>
                <c:pt idx="175">
                  <c:v>43511</c:v>
                </c:pt>
                <c:pt idx="176">
                  <c:v>43514</c:v>
                </c:pt>
                <c:pt idx="177">
                  <c:v>43515</c:v>
                </c:pt>
                <c:pt idx="178">
                  <c:v>43516</c:v>
                </c:pt>
                <c:pt idx="179">
                  <c:v>43517</c:v>
                </c:pt>
                <c:pt idx="180">
                  <c:v>43518</c:v>
                </c:pt>
                <c:pt idx="181">
                  <c:v>43521</c:v>
                </c:pt>
                <c:pt idx="182">
                  <c:v>43522</c:v>
                </c:pt>
                <c:pt idx="183">
                  <c:v>43523</c:v>
                </c:pt>
                <c:pt idx="184">
                  <c:v>43524</c:v>
                </c:pt>
                <c:pt idx="185">
                  <c:v>43525</c:v>
                </c:pt>
                <c:pt idx="186">
                  <c:v>43528</c:v>
                </c:pt>
                <c:pt idx="187">
                  <c:v>43529</c:v>
                </c:pt>
                <c:pt idx="188">
                  <c:v>43530</c:v>
                </c:pt>
                <c:pt idx="189">
                  <c:v>43531</c:v>
                </c:pt>
                <c:pt idx="190">
                  <c:v>43532</c:v>
                </c:pt>
                <c:pt idx="191">
                  <c:v>43535</c:v>
                </c:pt>
                <c:pt idx="192">
                  <c:v>43536</c:v>
                </c:pt>
                <c:pt idx="193">
                  <c:v>43537</c:v>
                </c:pt>
                <c:pt idx="194">
                  <c:v>43538</c:v>
                </c:pt>
                <c:pt idx="195">
                  <c:v>43539</c:v>
                </c:pt>
                <c:pt idx="196">
                  <c:v>43542</c:v>
                </c:pt>
                <c:pt idx="197">
                  <c:v>43543</c:v>
                </c:pt>
                <c:pt idx="198">
                  <c:v>43544</c:v>
                </c:pt>
                <c:pt idx="199">
                  <c:v>43545</c:v>
                </c:pt>
                <c:pt idx="200">
                  <c:v>43546</c:v>
                </c:pt>
                <c:pt idx="201">
                  <c:v>43549</c:v>
                </c:pt>
                <c:pt idx="202">
                  <c:v>43550</c:v>
                </c:pt>
                <c:pt idx="203">
                  <c:v>43551</c:v>
                </c:pt>
                <c:pt idx="204">
                  <c:v>43552</c:v>
                </c:pt>
                <c:pt idx="205">
                  <c:v>43553</c:v>
                </c:pt>
                <c:pt idx="206">
                  <c:v>43556</c:v>
                </c:pt>
                <c:pt idx="207">
                  <c:v>43557</c:v>
                </c:pt>
                <c:pt idx="208">
                  <c:v>43558</c:v>
                </c:pt>
                <c:pt idx="209">
                  <c:v>43559</c:v>
                </c:pt>
                <c:pt idx="210">
                  <c:v>43560</c:v>
                </c:pt>
                <c:pt idx="211">
                  <c:v>43563</c:v>
                </c:pt>
                <c:pt idx="212">
                  <c:v>43564</c:v>
                </c:pt>
                <c:pt idx="213">
                  <c:v>43565</c:v>
                </c:pt>
                <c:pt idx="214">
                  <c:v>43566</c:v>
                </c:pt>
                <c:pt idx="215">
                  <c:v>43567</c:v>
                </c:pt>
                <c:pt idx="216">
                  <c:v>43570</c:v>
                </c:pt>
                <c:pt idx="217">
                  <c:v>43571</c:v>
                </c:pt>
                <c:pt idx="218">
                  <c:v>43572</c:v>
                </c:pt>
                <c:pt idx="219">
                  <c:v>43573</c:v>
                </c:pt>
                <c:pt idx="220">
                  <c:v>43574</c:v>
                </c:pt>
                <c:pt idx="221">
                  <c:v>43577</c:v>
                </c:pt>
                <c:pt idx="222">
                  <c:v>43578</c:v>
                </c:pt>
                <c:pt idx="223">
                  <c:v>43579</c:v>
                </c:pt>
                <c:pt idx="224">
                  <c:v>43580</c:v>
                </c:pt>
                <c:pt idx="225">
                  <c:v>43581</c:v>
                </c:pt>
                <c:pt idx="226">
                  <c:v>43584</c:v>
                </c:pt>
                <c:pt idx="227">
                  <c:v>43585</c:v>
                </c:pt>
                <c:pt idx="228">
                  <c:v>43586</c:v>
                </c:pt>
                <c:pt idx="229">
                  <c:v>43587</c:v>
                </c:pt>
                <c:pt idx="230">
                  <c:v>43588</c:v>
                </c:pt>
                <c:pt idx="231">
                  <c:v>43591</c:v>
                </c:pt>
                <c:pt idx="232">
                  <c:v>43592</c:v>
                </c:pt>
                <c:pt idx="233">
                  <c:v>43593</c:v>
                </c:pt>
                <c:pt idx="234">
                  <c:v>43594</c:v>
                </c:pt>
                <c:pt idx="235">
                  <c:v>43595</c:v>
                </c:pt>
                <c:pt idx="236">
                  <c:v>43598</c:v>
                </c:pt>
                <c:pt idx="237">
                  <c:v>43599</c:v>
                </c:pt>
                <c:pt idx="238">
                  <c:v>43600</c:v>
                </c:pt>
                <c:pt idx="239">
                  <c:v>43601</c:v>
                </c:pt>
                <c:pt idx="240">
                  <c:v>43602</c:v>
                </c:pt>
                <c:pt idx="241">
                  <c:v>43605</c:v>
                </c:pt>
                <c:pt idx="242">
                  <c:v>43606</c:v>
                </c:pt>
                <c:pt idx="243">
                  <c:v>43607</c:v>
                </c:pt>
                <c:pt idx="244">
                  <c:v>43608</c:v>
                </c:pt>
                <c:pt idx="245">
                  <c:v>43609</c:v>
                </c:pt>
                <c:pt idx="246">
                  <c:v>43612</c:v>
                </c:pt>
                <c:pt idx="247">
                  <c:v>43613</c:v>
                </c:pt>
                <c:pt idx="248">
                  <c:v>43614</c:v>
                </c:pt>
                <c:pt idx="249">
                  <c:v>43615</c:v>
                </c:pt>
                <c:pt idx="250">
                  <c:v>43616</c:v>
                </c:pt>
                <c:pt idx="251">
                  <c:v>43619</c:v>
                </c:pt>
                <c:pt idx="252">
                  <c:v>43620</c:v>
                </c:pt>
                <c:pt idx="253">
                  <c:v>43621</c:v>
                </c:pt>
                <c:pt idx="254">
                  <c:v>43622</c:v>
                </c:pt>
                <c:pt idx="255">
                  <c:v>43623</c:v>
                </c:pt>
                <c:pt idx="256">
                  <c:v>43626</c:v>
                </c:pt>
                <c:pt idx="257">
                  <c:v>43627</c:v>
                </c:pt>
                <c:pt idx="258">
                  <c:v>43628</c:v>
                </c:pt>
                <c:pt idx="259">
                  <c:v>43629</c:v>
                </c:pt>
                <c:pt idx="260">
                  <c:v>43630</c:v>
                </c:pt>
                <c:pt idx="261">
                  <c:v>43633</c:v>
                </c:pt>
                <c:pt idx="262">
                  <c:v>43634</c:v>
                </c:pt>
                <c:pt idx="263">
                  <c:v>43635</c:v>
                </c:pt>
                <c:pt idx="264">
                  <c:v>43636</c:v>
                </c:pt>
                <c:pt idx="265">
                  <c:v>43637</c:v>
                </c:pt>
                <c:pt idx="266">
                  <c:v>43640</c:v>
                </c:pt>
                <c:pt idx="267">
                  <c:v>43641</c:v>
                </c:pt>
                <c:pt idx="268">
                  <c:v>43642</c:v>
                </c:pt>
                <c:pt idx="269">
                  <c:v>43643</c:v>
                </c:pt>
                <c:pt idx="270">
                  <c:v>43644</c:v>
                </c:pt>
                <c:pt idx="271">
                  <c:v>43647</c:v>
                </c:pt>
                <c:pt idx="272">
                  <c:v>43648</c:v>
                </c:pt>
                <c:pt idx="273">
                  <c:v>43649</c:v>
                </c:pt>
                <c:pt idx="274">
                  <c:v>43650</c:v>
                </c:pt>
                <c:pt idx="275">
                  <c:v>43651</c:v>
                </c:pt>
                <c:pt idx="276">
                  <c:v>43654</c:v>
                </c:pt>
                <c:pt idx="277">
                  <c:v>43655</c:v>
                </c:pt>
                <c:pt idx="278">
                  <c:v>43656</c:v>
                </c:pt>
                <c:pt idx="279">
                  <c:v>43657</c:v>
                </c:pt>
                <c:pt idx="280">
                  <c:v>43658</c:v>
                </c:pt>
                <c:pt idx="281">
                  <c:v>43661</c:v>
                </c:pt>
                <c:pt idx="282">
                  <c:v>43662</c:v>
                </c:pt>
                <c:pt idx="283">
                  <c:v>43663</c:v>
                </c:pt>
                <c:pt idx="284">
                  <c:v>43664</c:v>
                </c:pt>
                <c:pt idx="285">
                  <c:v>43665</c:v>
                </c:pt>
                <c:pt idx="286">
                  <c:v>43668</c:v>
                </c:pt>
                <c:pt idx="287">
                  <c:v>43669</c:v>
                </c:pt>
                <c:pt idx="288">
                  <c:v>43670</c:v>
                </c:pt>
                <c:pt idx="289">
                  <c:v>43671</c:v>
                </c:pt>
                <c:pt idx="290">
                  <c:v>43672</c:v>
                </c:pt>
                <c:pt idx="291">
                  <c:v>43675</c:v>
                </c:pt>
                <c:pt idx="292">
                  <c:v>43676</c:v>
                </c:pt>
                <c:pt idx="293">
                  <c:v>43677</c:v>
                </c:pt>
                <c:pt idx="294">
                  <c:v>43678</c:v>
                </c:pt>
                <c:pt idx="295">
                  <c:v>43679</c:v>
                </c:pt>
                <c:pt idx="296">
                  <c:v>43682</c:v>
                </c:pt>
                <c:pt idx="297">
                  <c:v>43683</c:v>
                </c:pt>
                <c:pt idx="298">
                  <c:v>43684</c:v>
                </c:pt>
                <c:pt idx="299">
                  <c:v>43685</c:v>
                </c:pt>
                <c:pt idx="300">
                  <c:v>43686</c:v>
                </c:pt>
                <c:pt idx="301">
                  <c:v>43689</c:v>
                </c:pt>
                <c:pt idx="302">
                  <c:v>43690</c:v>
                </c:pt>
                <c:pt idx="303">
                  <c:v>43691</c:v>
                </c:pt>
                <c:pt idx="304">
                  <c:v>43692</c:v>
                </c:pt>
                <c:pt idx="305">
                  <c:v>43693</c:v>
                </c:pt>
                <c:pt idx="306">
                  <c:v>43696</c:v>
                </c:pt>
                <c:pt idx="307">
                  <c:v>43697</c:v>
                </c:pt>
                <c:pt idx="308">
                  <c:v>43698</c:v>
                </c:pt>
                <c:pt idx="309">
                  <c:v>43699</c:v>
                </c:pt>
                <c:pt idx="310">
                  <c:v>43700</c:v>
                </c:pt>
                <c:pt idx="311">
                  <c:v>43703</c:v>
                </c:pt>
                <c:pt idx="312">
                  <c:v>43704</c:v>
                </c:pt>
                <c:pt idx="313">
                  <c:v>43705</c:v>
                </c:pt>
                <c:pt idx="314">
                  <c:v>43706</c:v>
                </c:pt>
                <c:pt idx="315">
                  <c:v>43707</c:v>
                </c:pt>
                <c:pt idx="316">
                  <c:v>43710</c:v>
                </c:pt>
                <c:pt idx="317">
                  <c:v>43711</c:v>
                </c:pt>
                <c:pt idx="318">
                  <c:v>43712</c:v>
                </c:pt>
                <c:pt idx="319">
                  <c:v>43713</c:v>
                </c:pt>
                <c:pt idx="320">
                  <c:v>43714</c:v>
                </c:pt>
                <c:pt idx="321">
                  <c:v>43717</c:v>
                </c:pt>
                <c:pt idx="322">
                  <c:v>43718</c:v>
                </c:pt>
                <c:pt idx="323">
                  <c:v>43719</c:v>
                </c:pt>
                <c:pt idx="324">
                  <c:v>43720</c:v>
                </c:pt>
                <c:pt idx="325">
                  <c:v>43721</c:v>
                </c:pt>
                <c:pt idx="326">
                  <c:v>43724</c:v>
                </c:pt>
                <c:pt idx="327">
                  <c:v>43725</c:v>
                </c:pt>
                <c:pt idx="328">
                  <c:v>43726</c:v>
                </c:pt>
                <c:pt idx="329">
                  <c:v>43727</c:v>
                </c:pt>
                <c:pt idx="330">
                  <c:v>43728</c:v>
                </c:pt>
                <c:pt idx="331">
                  <c:v>43731</c:v>
                </c:pt>
                <c:pt idx="332">
                  <c:v>43732</c:v>
                </c:pt>
                <c:pt idx="333">
                  <c:v>43733</c:v>
                </c:pt>
                <c:pt idx="334">
                  <c:v>43734</c:v>
                </c:pt>
                <c:pt idx="335">
                  <c:v>43735</c:v>
                </c:pt>
                <c:pt idx="336">
                  <c:v>43738</c:v>
                </c:pt>
                <c:pt idx="337">
                  <c:v>43739</c:v>
                </c:pt>
                <c:pt idx="338">
                  <c:v>43740</c:v>
                </c:pt>
                <c:pt idx="339">
                  <c:v>43741</c:v>
                </c:pt>
                <c:pt idx="340">
                  <c:v>43742</c:v>
                </c:pt>
                <c:pt idx="341">
                  <c:v>43745</c:v>
                </c:pt>
                <c:pt idx="342">
                  <c:v>43746</c:v>
                </c:pt>
                <c:pt idx="343">
                  <c:v>43747</c:v>
                </c:pt>
                <c:pt idx="344">
                  <c:v>43748</c:v>
                </c:pt>
                <c:pt idx="345">
                  <c:v>43749</c:v>
                </c:pt>
                <c:pt idx="346">
                  <c:v>43752</c:v>
                </c:pt>
                <c:pt idx="347">
                  <c:v>43753</c:v>
                </c:pt>
                <c:pt idx="348">
                  <c:v>43754</c:v>
                </c:pt>
                <c:pt idx="349">
                  <c:v>43755</c:v>
                </c:pt>
                <c:pt idx="350">
                  <c:v>43756</c:v>
                </c:pt>
                <c:pt idx="351">
                  <c:v>43759</c:v>
                </c:pt>
                <c:pt idx="352">
                  <c:v>43760</c:v>
                </c:pt>
                <c:pt idx="353">
                  <c:v>43761</c:v>
                </c:pt>
                <c:pt idx="354">
                  <c:v>43762</c:v>
                </c:pt>
                <c:pt idx="355">
                  <c:v>43763</c:v>
                </c:pt>
                <c:pt idx="356">
                  <c:v>43766</c:v>
                </c:pt>
                <c:pt idx="357">
                  <c:v>43767</c:v>
                </c:pt>
                <c:pt idx="358">
                  <c:v>43768</c:v>
                </c:pt>
                <c:pt idx="359">
                  <c:v>43769</c:v>
                </c:pt>
                <c:pt idx="360">
                  <c:v>43770</c:v>
                </c:pt>
                <c:pt idx="361">
                  <c:v>43773</c:v>
                </c:pt>
                <c:pt idx="362">
                  <c:v>43774</c:v>
                </c:pt>
                <c:pt idx="363">
                  <c:v>43775</c:v>
                </c:pt>
                <c:pt idx="364">
                  <c:v>43776</c:v>
                </c:pt>
                <c:pt idx="365">
                  <c:v>43777</c:v>
                </c:pt>
                <c:pt idx="366">
                  <c:v>43780</c:v>
                </c:pt>
                <c:pt idx="367">
                  <c:v>43781</c:v>
                </c:pt>
                <c:pt idx="368">
                  <c:v>43782</c:v>
                </c:pt>
                <c:pt idx="369">
                  <c:v>43783</c:v>
                </c:pt>
                <c:pt idx="370">
                  <c:v>43784</c:v>
                </c:pt>
                <c:pt idx="371">
                  <c:v>43787</c:v>
                </c:pt>
                <c:pt idx="372">
                  <c:v>43788</c:v>
                </c:pt>
                <c:pt idx="373">
                  <c:v>43789</c:v>
                </c:pt>
                <c:pt idx="374">
                  <c:v>43790</c:v>
                </c:pt>
                <c:pt idx="375">
                  <c:v>43791</c:v>
                </c:pt>
                <c:pt idx="376">
                  <c:v>43794</c:v>
                </c:pt>
                <c:pt idx="377">
                  <c:v>43795</c:v>
                </c:pt>
                <c:pt idx="378">
                  <c:v>43796</c:v>
                </c:pt>
                <c:pt idx="379">
                  <c:v>43797</c:v>
                </c:pt>
                <c:pt idx="380">
                  <c:v>43798</c:v>
                </c:pt>
                <c:pt idx="381">
                  <c:v>43801</c:v>
                </c:pt>
                <c:pt idx="382">
                  <c:v>43802</c:v>
                </c:pt>
                <c:pt idx="383">
                  <c:v>43803</c:v>
                </c:pt>
                <c:pt idx="384">
                  <c:v>43804</c:v>
                </c:pt>
                <c:pt idx="385">
                  <c:v>43805</c:v>
                </c:pt>
                <c:pt idx="386">
                  <c:v>43808</c:v>
                </c:pt>
                <c:pt idx="387">
                  <c:v>43809</c:v>
                </c:pt>
                <c:pt idx="388">
                  <c:v>43810</c:v>
                </c:pt>
                <c:pt idx="389">
                  <c:v>43811</c:v>
                </c:pt>
                <c:pt idx="390">
                  <c:v>43812</c:v>
                </c:pt>
                <c:pt idx="391">
                  <c:v>43815</c:v>
                </c:pt>
                <c:pt idx="392">
                  <c:v>43816</c:v>
                </c:pt>
                <c:pt idx="393">
                  <c:v>43817</c:v>
                </c:pt>
                <c:pt idx="394">
                  <c:v>43818</c:v>
                </c:pt>
                <c:pt idx="395">
                  <c:v>43819</c:v>
                </c:pt>
                <c:pt idx="396">
                  <c:v>43822</c:v>
                </c:pt>
                <c:pt idx="397">
                  <c:v>43823</c:v>
                </c:pt>
                <c:pt idx="398">
                  <c:v>43824</c:v>
                </c:pt>
                <c:pt idx="399">
                  <c:v>43825</c:v>
                </c:pt>
                <c:pt idx="400">
                  <c:v>43826</c:v>
                </c:pt>
                <c:pt idx="401">
                  <c:v>43829</c:v>
                </c:pt>
                <c:pt idx="402">
                  <c:v>43830</c:v>
                </c:pt>
                <c:pt idx="403">
                  <c:v>43831</c:v>
                </c:pt>
                <c:pt idx="404">
                  <c:v>43832</c:v>
                </c:pt>
                <c:pt idx="405">
                  <c:v>43833</c:v>
                </c:pt>
                <c:pt idx="406">
                  <c:v>43836</c:v>
                </c:pt>
                <c:pt idx="407">
                  <c:v>43837</c:v>
                </c:pt>
                <c:pt idx="408">
                  <c:v>43838</c:v>
                </c:pt>
                <c:pt idx="409">
                  <c:v>43839</c:v>
                </c:pt>
                <c:pt idx="410">
                  <c:v>43840</c:v>
                </c:pt>
                <c:pt idx="411">
                  <c:v>43843</c:v>
                </c:pt>
                <c:pt idx="412">
                  <c:v>43844</c:v>
                </c:pt>
                <c:pt idx="413">
                  <c:v>43845</c:v>
                </c:pt>
                <c:pt idx="414">
                  <c:v>43846</c:v>
                </c:pt>
                <c:pt idx="415">
                  <c:v>43847</c:v>
                </c:pt>
                <c:pt idx="416">
                  <c:v>43850</c:v>
                </c:pt>
                <c:pt idx="417">
                  <c:v>43851</c:v>
                </c:pt>
                <c:pt idx="418">
                  <c:v>43852</c:v>
                </c:pt>
                <c:pt idx="419">
                  <c:v>43853</c:v>
                </c:pt>
                <c:pt idx="420">
                  <c:v>43854</c:v>
                </c:pt>
                <c:pt idx="421">
                  <c:v>43857</c:v>
                </c:pt>
                <c:pt idx="422">
                  <c:v>43858</c:v>
                </c:pt>
                <c:pt idx="423">
                  <c:v>43859</c:v>
                </c:pt>
                <c:pt idx="424">
                  <c:v>43860</c:v>
                </c:pt>
                <c:pt idx="425">
                  <c:v>43861</c:v>
                </c:pt>
                <c:pt idx="426">
                  <c:v>43864</c:v>
                </c:pt>
                <c:pt idx="427">
                  <c:v>43865</c:v>
                </c:pt>
                <c:pt idx="428">
                  <c:v>43866</c:v>
                </c:pt>
                <c:pt idx="429">
                  <c:v>43867</c:v>
                </c:pt>
                <c:pt idx="430">
                  <c:v>43868</c:v>
                </c:pt>
                <c:pt idx="431">
                  <c:v>43871</c:v>
                </c:pt>
                <c:pt idx="432">
                  <c:v>43872</c:v>
                </c:pt>
                <c:pt idx="433">
                  <c:v>43873</c:v>
                </c:pt>
                <c:pt idx="434">
                  <c:v>43874</c:v>
                </c:pt>
                <c:pt idx="435">
                  <c:v>43875</c:v>
                </c:pt>
                <c:pt idx="436">
                  <c:v>43878</c:v>
                </c:pt>
                <c:pt idx="437">
                  <c:v>43879</c:v>
                </c:pt>
                <c:pt idx="438">
                  <c:v>43880</c:v>
                </c:pt>
                <c:pt idx="439">
                  <c:v>43881</c:v>
                </c:pt>
                <c:pt idx="440">
                  <c:v>43882</c:v>
                </c:pt>
                <c:pt idx="441">
                  <c:v>43885</c:v>
                </c:pt>
                <c:pt idx="442">
                  <c:v>43886</c:v>
                </c:pt>
                <c:pt idx="443">
                  <c:v>43887</c:v>
                </c:pt>
                <c:pt idx="444">
                  <c:v>43888</c:v>
                </c:pt>
                <c:pt idx="445">
                  <c:v>43889</c:v>
                </c:pt>
                <c:pt idx="446">
                  <c:v>43892</c:v>
                </c:pt>
                <c:pt idx="447">
                  <c:v>43893</c:v>
                </c:pt>
                <c:pt idx="448">
                  <c:v>43894</c:v>
                </c:pt>
                <c:pt idx="449">
                  <c:v>43895</c:v>
                </c:pt>
                <c:pt idx="450">
                  <c:v>43896</c:v>
                </c:pt>
                <c:pt idx="451">
                  <c:v>43899</c:v>
                </c:pt>
                <c:pt idx="452">
                  <c:v>43900</c:v>
                </c:pt>
                <c:pt idx="453">
                  <c:v>43901</c:v>
                </c:pt>
                <c:pt idx="454">
                  <c:v>43902</c:v>
                </c:pt>
                <c:pt idx="455">
                  <c:v>43903</c:v>
                </c:pt>
                <c:pt idx="456">
                  <c:v>43906</c:v>
                </c:pt>
                <c:pt idx="457">
                  <c:v>43907</c:v>
                </c:pt>
                <c:pt idx="458">
                  <c:v>43908</c:v>
                </c:pt>
                <c:pt idx="459">
                  <c:v>43909</c:v>
                </c:pt>
                <c:pt idx="460">
                  <c:v>43910</c:v>
                </c:pt>
                <c:pt idx="461">
                  <c:v>43913</c:v>
                </c:pt>
                <c:pt idx="462">
                  <c:v>43914</c:v>
                </c:pt>
                <c:pt idx="463">
                  <c:v>43915</c:v>
                </c:pt>
                <c:pt idx="464">
                  <c:v>43916</c:v>
                </c:pt>
                <c:pt idx="465">
                  <c:v>43917</c:v>
                </c:pt>
                <c:pt idx="466">
                  <c:v>43920</c:v>
                </c:pt>
                <c:pt idx="467">
                  <c:v>43921</c:v>
                </c:pt>
                <c:pt idx="468">
                  <c:v>43922</c:v>
                </c:pt>
                <c:pt idx="469">
                  <c:v>43923</c:v>
                </c:pt>
                <c:pt idx="470">
                  <c:v>43924</c:v>
                </c:pt>
                <c:pt idx="471">
                  <c:v>43927</c:v>
                </c:pt>
                <c:pt idx="472">
                  <c:v>43928</c:v>
                </c:pt>
                <c:pt idx="473">
                  <c:v>43929</c:v>
                </c:pt>
                <c:pt idx="474">
                  <c:v>43930</c:v>
                </c:pt>
                <c:pt idx="475">
                  <c:v>43931</c:v>
                </c:pt>
                <c:pt idx="476">
                  <c:v>43934</c:v>
                </c:pt>
                <c:pt idx="477">
                  <c:v>43935</c:v>
                </c:pt>
                <c:pt idx="478">
                  <c:v>43936</c:v>
                </c:pt>
                <c:pt idx="479">
                  <c:v>43937</c:v>
                </c:pt>
                <c:pt idx="480">
                  <c:v>43938</c:v>
                </c:pt>
                <c:pt idx="481">
                  <c:v>43941</c:v>
                </c:pt>
                <c:pt idx="482">
                  <c:v>43942</c:v>
                </c:pt>
                <c:pt idx="483">
                  <c:v>43943</c:v>
                </c:pt>
                <c:pt idx="484">
                  <c:v>43944</c:v>
                </c:pt>
                <c:pt idx="485">
                  <c:v>43945</c:v>
                </c:pt>
                <c:pt idx="486">
                  <c:v>43948</c:v>
                </c:pt>
                <c:pt idx="487">
                  <c:v>43949</c:v>
                </c:pt>
                <c:pt idx="488">
                  <c:v>43950</c:v>
                </c:pt>
                <c:pt idx="489">
                  <c:v>43951</c:v>
                </c:pt>
                <c:pt idx="490">
                  <c:v>43952</c:v>
                </c:pt>
                <c:pt idx="491">
                  <c:v>43955</c:v>
                </c:pt>
                <c:pt idx="492">
                  <c:v>43956</c:v>
                </c:pt>
                <c:pt idx="493">
                  <c:v>43957</c:v>
                </c:pt>
                <c:pt idx="494">
                  <c:v>43958</c:v>
                </c:pt>
                <c:pt idx="495">
                  <c:v>43959</c:v>
                </c:pt>
                <c:pt idx="496">
                  <c:v>43962</c:v>
                </c:pt>
                <c:pt idx="497">
                  <c:v>43963</c:v>
                </c:pt>
                <c:pt idx="498">
                  <c:v>43964</c:v>
                </c:pt>
                <c:pt idx="499">
                  <c:v>43965</c:v>
                </c:pt>
                <c:pt idx="500">
                  <c:v>43966</c:v>
                </c:pt>
                <c:pt idx="501">
                  <c:v>43969</c:v>
                </c:pt>
                <c:pt idx="502">
                  <c:v>43970</c:v>
                </c:pt>
                <c:pt idx="503">
                  <c:v>43971</c:v>
                </c:pt>
                <c:pt idx="504">
                  <c:v>43972</c:v>
                </c:pt>
                <c:pt idx="505">
                  <c:v>43973</c:v>
                </c:pt>
                <c:pt idx="506">
                  <c:v>43976</c:v>
                </c:pt>
                <c:pt idx="507">
                  <c:v>43977</c:v>
                </c:pt>
                <c:pt idx="508">
                  <c:v>43978</c:v>
                </c:pt>
                <c:pt idx="509">
                  <c:v>43979</c:v>
                </c:pt>
                <c:pt idx="510">
                  <c:v>43980</c:v>
                </c:pt>
                <c:pt idx="511">
                  <c:v>43983</c:v>
                </c:pt>
                <c:pt idx="512">
                  <c:v>43984</c:v>
                </c:pt>
                <c:pt idx="513">
                  <c:v>43985</c:v>
                </c:pt>
                <c:pt idx="514">
                  <c:v>43986</c:v>
                </c:pt>
                <c:pt idx="515">
                  <c:v>43987</c:v>
                </c:pt>
                <c:pt idx="516">
                  <c:v>43990</c:v>
                </c:pt>
                <c:pt idx="517">
                  <c:v>43991</c:v>
                </c:pt>
                <c:pt idx="518">
                  <c:v>43992</c:v>
                </c:pt>
                <c:pt idx="519">
                  <c:v>43993</c:v>
                </c:pt>
                <c:pt idx="520">
                  <c:v>43994</c:v>
                </c:pt>
                <c:pt idx="521">
                  <c:v>43997</c:v>
                </c:pt>
                <c:pt idx="522">
                  <c:v>43998</c:v>
                </c:pt>
                <c:pt idx="523">
                  <c:v>43999</c:v>
                </c:pt>
              </c:numCache>
            </c:numRef>
          </c:cat>
          <c:val>
            <c:numRef>
              <c:f>[0]!Ativo2</c:f>
              <c:numCache>
                <c:formatCode>0.00</c:formatCode>
                <c:ptCount val="524"/>
                <c:pt idx="0">
                  <c:v>100</c:v>
                </c:pt>
                <c:pt idx="1">
                  <c:v>99.007190447999207</c:v>
                </c:pt>
                <c:pt idx="2">
                  <c:v>98.298040767898797</c:v>
                </c:pt>
                <c:pt idx="3">
                  <c:v>98.923081997549204</c:v>
                </c:pt>
                <c:pt idx="4">
                  <c:v>98.1034369022818</c:v>
                </c:pt>
                <c:pt idx="5">
                  <c:v>97.869252589298398</c:v>
                </c:pt>
                <c:pt idx="6">
                  <c:v>97.311827957164496</c:v>
                </c:pt>
                <c:pt idx="7">
                  <c:v>97.699386503198198</c:v>
                </c:pt>
                <c:pt idx="8">
                  <c:v>97.790091694681905</c:v>
                </c:pt>
                <c:pt idx="9">
                  <c:v>96.953954746248201</c:v>
                </c:pt>
                <c:pt idx="10">
                  <c:v>98.848868658882594</c:v>
                </c:pt>
                <c:pt idx="12">
                  <c:v>98.998944521416007</c:v>
                </c:pt>
                <c:pt idx="13">
                  <c:v>98.146315720165106</c:v>
                </c:pt>
                <c:pt idx="14">
                  <c:v>97.536117158248103</c:v>
                </c:pt>
                <c:pt idx="15">
                  <c:v>97.6218747938983</c:v>
                </c:pt>
                <c:pt idx="16">
                  <c:v>97.788442509481698</c:v>
                </c:pt>
                <c:pt idx="17">
                  <c:v>97.616927238064804</c:v>
                </c:pt>
                <c:pt idx="18">
                  <c:v>97.7389669503318</c:v>
                </c:pt>
                <c:pt idx="19">
                  <c:v>97.376146183814896</c:v>
                </c:pt>
                <c:pt idx="20">
                  <c:v>97.730721023865001</c:v>
                </c:pt>
                <c:pt idx="22">
                  <c:v>98.3986410713987</c:v>
                </c:pt>
                <c:pt idx="23">
                  <c:v>98.167755129048601</c:v>
                </c:pt>
                <c:pt idx="24">
                  <c:v>97.475097301881803</c:v>
                </c:pt>
                <c:pt idx="25">
                  <c:v>98.144666534732096</c:v>
                </c:pt>
                <c:pt idx="26">
                  <c:v>98.157860017148806</c:v>
                </c:pt>
                <c:pt idx="27">
                  <c:v>98.255161949899005</c:v>
                </c:pt>
                <c:pt idx="28">
                  <c:v>97.8115311035654</c:v>
                </c:pt>
                <c:pt idx="29">
                  <c:v>97.503133452148205</c:v>
                </c:pt>
                <c:pt idx="30">
                  <c:v>96.602678277064101</c:v>
                </c:pt>
                <c:pt idx="31">
                  <c:v>97.301932845264702</c:v>
                </c:pt>
                <c:pt idx="32">
                  <c:v>97.808232733048499</c:v>
                </c:pt>
                <c:pt idx="33">
                  <c:v>92.326340787694804</c:v>
                </c:pt>
                <c:pt idx="34">
                  <c:v>91.905798535561203</c:v>
                </c:pt>
                <c:pt idx="35">
                  <c:v>92.426941091078305</c:v>
                </c:pt>
                <c:pt idx="36">
                  <c:v>92.027838247944601</c:v>
                </c:pt>
                <c:pt idx="37">
                  <c:v>91.666666666744305</c:v>
                </c:pt>
                <c:pt idx="38">
                  <c:v>91.528135101310895</c:v>
                </c:pt>
                <c:pt idx="39">
                  <c:v>91.223035820410601</c:v>
                </c:pt>
                <c:pt idx="40">
                  <c:v>89.275347977993107</c:v>
                </c:pt>
                <c:pt idx="41">
                  <c:v>89.171449304092704</c:v>
                </c:pt>
                <c:pt idx="42">
                  <c:v>89.501286364509696</c:v>
                </c:pt>
                <c:pt idx="44">
                  <c:v>89.252259383909404</c:v>
                </c:pt>
                <c:pt idx="45">
                  <c:v>89.133518042159295</c:v>
                </c:pt>
                <c:pt idx="46">
                  <c:v>89.237416716176099</c:v>
                </c:pt>
                <c:pt idx="47">
                  <c:v>89.786595421843202</c:v>
                </c:pt>
                <c:pt idx="48">
                  <c:v>91.213140708510807</c:v>
                </c:pt>
                <c:pt idx="49">
                  <c:v>92.166369813377997</c:v>
                </c:pt>
                <c:pt idx="50">
                  <c:v>92.341183455428094</c:v>
                </c:pt>
                <c:pt idx="51">
                  <c:v>91.834883567527896</c:v>
                </c:pt>
                <c:pt idx="52">
                  <c:v>91.759021043661093</c:v>
                </c:pt>
                <c:pt idx="53">
                  <c:v>90.878356092027403</c:v>
                </c:pt>
                <c:pt idx="54">
                  <c:v>88.924071508692606</c:v>
                </c:pt>
                <c:pt idx="55">
                  <c:v>89.267102051526294</c:v>
                </c:pt>
                <c:pt idx="56">
                  <c:v>88.066495151375406</c:v>
                </c:pt>
                <c:pt idx="57">
                  <c:v>86.479978890391095</c:v>
                </c:pt>
                <c:pt idx="58">
                  <c:v>86.639949864824302</c:v>
                </c:pt>
                <c:pt idx="59">
                  <c:v>86.443696813890696</c:v>
                </c:pt>
                <c:pt idx="60">
                  <c:v>86.870835807058</c:v>
                </c:pt>
                <c:pt idx="61">
                  <c:v>86.644897420541398</c:v>
                </c:pt>
                <c:pt idx="62">
                  <c:v>86.872484992491096</c:v>
                </c:pt>
                <c:pt idx="63">
                  <c:v>89.634870374109596</c:v>
                </c:pt>
                <c:pt idx="64">
                  <c:v>93.360379972262294</c:v>
                </c:pt>
                <c:pt idx="65">
                  <c:v>90.372056204127105</c:v>
                </c:pt>
                <c:pt idx="69">
                  <c:v>92.542384062311598</c:v>
                </c:pt>
                <c:pt idx="70">
                  <c:v>91.948677353328094</c:v>
                </c:pt>
                <c:pt idx="71">
                  <c:v>91.198298040661001</c:v>
                </c:pt>
                <c:pt idx="72">
                  <c:v>91.274160564760706</c:v>
                </c:pt>
                <c:pt idx="73">
                  <c:v>89.217626492492897</c:v>
                </c:pt>
                <c:pt idx="74">
                  <c:v>88.526617850759095</c:v>
                </c:pt>
                <c:pt idx="75">
                  <c:v>88.297381093842006</c:v>
                </c:pt>
                <c:pt idx="76">
                  <c:v>88.068144336808501</c:v>
                </c:pt>
                <c:pt idx="77">
                  <c:v>88.348505838192096</c:v>
                </c:pt>
                <c:pt idx="78">
                  <c:v>88.597532818792402</c:v>
                </c:pt>
                <c:pt idx="79">
                  <c:v>87.711920311325201</c:v>
                </c:pt>
                <c:pt idx="80">
                  <c:v>85.812058842973798</c:v>
                </c:pt>
                <c:pt idx="81">
                  <c:v>87.660795566975096</c:v>
                </c:pt>
                <c:pt idx="82">
                  <c:v>87.233656573691405</c:v>
                </c:pt>
                <c:pt idx="83">
                  <c:v>87.052246190374703</c:v>
                </c:pt>
                <c:pt idx="84">
                  <c:v>86.418959034257597</c:v>
                </c:pt>
                <c:pt idx="85">
                  <c:v>85.800514545757295</c:v>
                </c:pt>
                <c:pt idx="87">
                  <c:v>86.316767066367902</c:v>
                </c:pt>
                <c:pt idx="88">
                  <c:v>87.032295227982104</c:v>
                </c:pt>
                <c:pt idx="89">
                  <c:v>87.9093942651525</c:v>
                </c:pt>
                <c:pt idx="90">
                  <c:v>87.172433232073701</c:v>
                </c:pt>
                <c:pt idx="91">
                  <c:v>86.799831009586299</c:v>
                </c:pt>
                <c:pt idx="92">
                  <c:v>86.572312838397906</c:v>
                </c:pt>
                <c:pt idx="93">
                  <c:v>87.240029210457607</c:v>
                </c:pt>
                <c:pt idx="94">
                  <c:v>87.373572484939402</c:v>
                </c:pt>
                <c:pt idx="95">
                  <c:v>86.704207430477297</c:v>
                </c:pt>
                <c:pt idx="96">
                  <c:v>85.670483565423595</c:v>
                </c:pt>
                <c:pt idx="97">
                  <c:v>85.767755827051602</c:v>
                </c:pt>
                <c:pt idx="98">
                  <c:v>86.557474696775898</c:v>
                </c:pt>
                <c:pt idx="101">
                  <c:v>88.094046693877303</c:v>
                </c:pt>
                <c:pt idx="102">
                  <c:v>88.021504668169698</c:v>
                </c:pt>
                <c:pt idx="103">
                  <c:v>88.184724225779107</c:v>
                </c:pt>
                <c:pt idx="104">
                  <c:v>88.102290105773093</c:v>
                </c:pt>
                <c:pt idx="105">
                  <c:v>87.086701747262893</c:v>
                </c:pt>
                <c:pt idx="106">
                  <c:v>86.524501048843405</c:v>
                </c:pt>
                <c:pt idx="107">
                  <c:v>86.603637803927995</c:v>
                </c:pt>
                <c:pt idx="108">
                  <c:v>85.950759573490402</c:v>
                </c:pt>
                <c:pt idx="109">
                  <c:v>86.496473447885407</c:v>
                </c:pt>
                <c:pt idx="110">
                  <c:v>86.659693005494802</c:v>
                </c:pt>
                <c:pt idx="111">
                  <c:v>86.156844873447</c:v>
                </c:pt>
                <c:pt idx="112">
                  <c:v>85.179176210193006</c:v>
                </c:pt>
                <c:pt idx="113">
                  <c:v>85.736430861405097</c:v>
                </c:pt>
                <c:pt idx="114">
                  <c:v>86.089248895179495</c:v>
                </c:pt>
                <c:pt idx="115">
                  <c:v>85.991976633435101</c:v>
                </c:pt>
                <c:pt idx="116">
                  <c:v>85.771053191856495</c:v>
                </c:pt>
                <c:pt idx="117">
                  <c:v>84.763708245242</c:v>
                </c:pt>
                <c:pt idx="118">
                  <c:v>82.961698381695896</c:v>
                </c:pt>
                <c:pt idx="119">
                  <c:v>83.566764822695404</c:v>
                </c:pt>
                <c:pt idx="120">
                  <c:v>82.292333327233806</c:v>
                </c:pt>
                <c:pt idx="121">
                  <c:v>81.786187830497497</c:v>
                </c:pt>
                <c:pt idx="122">
                  <c:v>80.856330956565202</c:v>
                </c:pt>
                <c:pt idx="123">
                  <c:v>80.613974643871202</c:v>
                </c:pt>
                <c:pt idx="124">
                  <c:v>80.452403768547796</c:v>
                </c:pt>
                <c:pt idx="125">
                  <c:v>81.078903080662698</c:v>
                </c:pt>
                <c:pt idx="126">
                  <c:v>79.519249530043496</c:v>
                </c:pt>
                <c:pt idx="127">
                  <c:v>82.051625696825795</c:v>
                </c:pt>
                <c:pt idx="128">
                  <c:v>83.278245402732907</c:v>
                </c:pt>
                <c:pt idx="129">
                  <c:v>83.4348702307325</c:v>
                </c:pt>
                <c:pt idx="130">
                  <c:v>83.349138745805206</c:v>
                </c:pt>
                <c:pt idx="131">
                  <c:v>82.805073553812704</c:v>
                </c:pt>
                <c:pt idx="132">
                  <c:v>83.007861488847993</c:v>
                </c:pt>
                <c:pt idx="133">
                  <c:v>82.790235412190697</c:v>
                </c:pt>
                <c:pt idx="134">
                  <c:v>81.593291989644101</c:v>
                </c:pt>
                <c:pt idx="135">
                  <c:v>81.283339698333293</c:v>
                </c:pt>
                <c:pt idx="136">
                  <c:v>81.258609462296604</c:v>
                </c:pt>
                <c:pt idx="138">
                  <c:v>82.429173966520494</c:v>
                </c:pt>
                <c:pt idx="139">
                  <c:v>82.991374664939897</c:v>
                </c:pt>
                <c:pt idx="140">
                  <c:v>83.911339444341095</c:v>
                </c:pt>
                <c:pt idx="143">
                  <c:v>83.368922934634597</c:v>
                </c:pt>
                <c:pt idx="144">
                  <c:v>83.883311843499499</c:v>
                </c:pt>
                <c:pt idx="145">
                  <c:v>85.240177459083498</c:v>
                </c:pt>
                <c:pt idx="146">
                  <c:v>85.669344403548195</c:v>
                </c:pt>
                <c:pt idx="147">
                  <c:v>85.786992484936505</c:v>
                </c:pt>
                <c:pt idx="148">
                  <c:v>86.545905460137902</c:v>
                </c:pt>
                <c:pt idx="149">
                  <c:v>86.323865419486495</c:v>
                </c:pt>
                <c:pt idx="150">
                  <c:v>86.178048079134896</c:v>
                </c:pt>
                <c:pt idx="151">
                  <c:v>86.330493480316406</c:v>
                </c:pt>
                <c:pt idx="152">
                  <c:v>85.883099368191296</c:v>
                </c:pt>
                <c:pt idx="153">
                  <c:v>86.496195003273897</c:v>
                </c:pt>
                <c:pt idx="154">
                  <c:v>86.494537987979101</c:v>
                </c:pt>
                <c:pt idx="155">
                  <c:v>87.390983227407602</c:v>
                </c:pt>
                <c:pt idx="156">
                  <c:v>87.457263836637097</c:v>
                </c:pt>
                <c:pt idx="157">
                  <c:v>87.308132465928793</c:v>
                </c:pt>
                <c:pt idx="158">
                  <c:v>87.324702618294396</c:v>
                </c:pt>
                <c:pt idx="159">
                  <c:v>87.076150333741694</c:v>
                </c:pt>
                <c:pt idx="160">
                  <c:v>87.324702618294396</c:v>
                </c:pt>
                <c:pt idx="161">
                  <c:v>86.164791957358801</c:v>
                </c:pt>
                <c:pt idx="162">
                  <c:v>85.750538149848595</c:v>
                </c:pt>
                <c:pt idx="163">
                  <c:v>86.991642556968102</c:v>
                </c:pt>
                <c:pt idx="164">
                  <c:v>87.241851856699199</c:v>
                </c:pt>
                <c:pt idx="165">
                  <c:v>87.490404141251901</c:v>
                </c:pt>
                <c:pt idx="166">
                  <c:v>87.342929785838393</c:v>
                </c:pt>
                <c:pt idx="167">
                  <c:v>86.958502252353398</c:v>
                </c:pt>
                <c:pt idx="168">
                  <c:v>86.496195003273897</c:v>
                </c:pt>
                <c:pt idx="169">
                  <c:v>85.816818759078203</c:v>
                </c:pt>
                <c:pt idx="170">
                  <c:v>84.806039468850898</c:v>
                </c:pt>
                <c:pt idx="171">
                  <c:v>85.501985865412294</c:v>
                </c:pt>
                <c:pt idx="172">
                  <c:v>86.960159267648095</c:v>
                </c:pt>
                <c:pt idx="173">
                  <c:v>87.225281704449998</c:v>
                </c:pt>
                <c:pt idx="174">
                  <c:v>87.223624689271702</c:v>
                </c:pt>
                <c:pt idx="175">
                  <c:v>86.993299572262899</c:v>
                </c:pt>
                <c:pt idx="176">
                  <c:v>87.076150333741694</c:v>
                </c:pt>
                <c:pt idx="177">
                  <c:v>87.139116912498096</c:v>
                </c:pt>
                <c:pt idx="178">
                  <c:v>86.825941034010597</c:v>
                </c:pt>
                <c:pt idx="179">
                  <c:v>88.120069928583703</c:v>
                </c:pt>
                <c:pt idx="180">
                  <c:v>88.300684588728501</c:v>
                </c:pt>
                <c:pt idx="181">
                  <c:v>88.136640080949306</c:v>
                </c:pt>
                <c:pt idx="182">
                  <c:v>87.490404141251901</c:v>
                </c:pt>
                <c:pt idx="183">
                  <c:v>85.419135103817098</c:v>
                </c:pt>
                <c:pt idx="184">
                  <c:v>84.507776727317804</c:v>
                </c:pt>
                <c:pt idx="185">
                  <c:v>84.756329011870505</c:v>
                </c:pt>
                <c:pt idx="186">
                  <c:v>84.176373681286293</c:v>
                </c:pt>
                <c:pt idx="187">
                  <c:v>84.540917031932594</c:v>
                </c:pt>
                <c:pt idx="188">
                  <c:v>84.905460382578894</c:v>
                </c:pt>
                <c:pt idx="189">
                  <c:v>85.336284342221902</c:v>
                </c:pt>
                <c:pt idx="190">
                  <c:v>84.839179773349301</c:v>
                </c:pt>
                <c:pt idx="191">
                  <c:v>85.336284342221902</c:v>
                </c:pt>
                <c:pt idx="192">
                  <c:v>85.518556017545095</c:v>
                </c:pt>
                <c:pt idx="193">
                  <c:v>84.5094337426126</c:v>
                </c:pt>
                <c:pt idx="194">
                  <c:v>83.215304848039494</c:v>
                </c:pt>
                <c:pt idx="195">
                  <c:v>85.303144037723499</c:v>
                </c:pt>
                <c:pt idx="196">
                  <c:v>84.839179773349301</c:v>
                </c:pt>
                <c:pt idx="197">
                  <c:v>84.507776727317804</c:v>
                </c:pt>
                <c:pt idx="198">
                  <c:v>83.679269112413706</c:v>
                </c:pt>
                <c:pt idx="199">
                  <c:v>84.325505051994696</c:v>
                </c:pt>
                <c:pt idx="200">
                  <c:v>82.022253882489196</c:v>
                </c:pt>
                <c:pt idx="201">
                  <c:v>83.149024238809901</c:v>
                </c:pt>
                <c:pt idx="202">
                  <c:v>82.022253882489196</c:v>
                </c:pt>
                <c:pt idx="203">
                  <c:v>81.541719465749296</c:v>
                </c:pt>
                <c:pt idx="204">
                  <c:v>83.596418350934997</c:v>
                </c:pt>
                <c:pt idx="205">
                  <c:v>83.844970635371297</c:v>
                </c:pt>
                <c:pt idx="206">
                  <c:v>83.5135675893398</c:v>
                </c:pt>
                <c:pt idx="207">
                  <c:v>82.983322715735994</c:v>
                </c:pt>
                <c:pt idx="208">
                  <c:v>83.182164543424705</c:v>
                </c:pt>
                <c:pt idx="209">
                  <c:v>83.5135675893398</c:v>
                </c:pt>
                <c:pt idx="210">
                  <c:v>83.679269112413706</c:v>
                </c:pt>
                <c:pt idx="211">
                  <c:v>84.1100930721732</c:v>
                </c:pt>
                <c:pt idx="212">
                  <c:v>84.010672158328802</c:v>
                </c:pt>
                <c:pt idx="213">
                  <c:v>84.176373681286293</c:v>
                </c:pt>
                <c:pt idx="214">
                  <c:v>83.661041944869794</c:v>
                </c:pt>
                <c:pt idx="215">
                  <c:v>82.852418512571603</c:v>
                </c:pt>
                <c:pt idx="216">
                  <c:v>82.850761497393293</c:v>
                </c:pt>
                <c:pt idx="217">
                  <c:v>83.5135675893398</c:v>
                </c:pt>
                <c:pt idx="218">
                  <c:v>83.198734695673906</c:v>
                </c:pt>
                <c:pt idx="219">
                  <c:v>82.400053354911506</c:v>
                </c:pt>
                <c:pt idx="221">
                  <c:v>83.014806005172403</c:v>
                </c:pt>
                <c:pt idx="222">
                  <c:v>82.585639060707805</c:v>
                </c:pt>
                <c:pt idx="223">
                  <c:v>81.856552359415204</c:v>
                </c:pt>
                <c:pt idx="224">
                  <c:v>82.335429760976695</c:v>
                </c:pt>
                <c:pt idx="225">
                  <c:v>82.681745943846195</c:v>
                </c:pt>
                <c:pt idx="226">
                  <c:v>82.105104643851504</c:v>
                </c:pt>
                <c:pt idx="227">
                  <c:v>82.849104482214898</c:v>
                </c:pt>
                <c:pt idx="229">
                  <c:v>81.856552359415204</c:v>
                </c:pt>
                <c:pt idx="230">
                  <c:v>82.023948171990895</c:v>
                </c:pt>
                <c:pt idx="231">
                  <c:v>80.684781671385295</c:v>
                </c:pt>
                <c:pt idx="232">
                  <c:v>79.178219357971102</c:v>
                </c:pt>
                <c:pt idx="233">
                  <c:v>79.646927633206403</c:v>
                </c:pt>
                <c:pt idx="234">
                  <c:v>78.809948570211404</c:v>
                </c:pt>
                <c:pt idx="235">
                  <c:v>78.173844482400497</c:v>
                </c:pt>
                <c:pt idx="236">
                  <c:v>78.341240294976203</c:v>
                </c:pt>
                <c:pt idx="237">
                  <c:v>79.680406795698204</c:v>
                </c:pt>
                <c:pt idx="238">
                  <c:v>78.7095110826194</c:v>
                </c:pt>
                <c:pt idx="239">
                  <c:v>77.336865419405498</c:v>
                </c:pt>
                <c:pt idx="240">
                  <c:v>76.583584262640201</c:v>
                </c:pt>
                <c:pt idx="241">
                  <c:v>75.495511480839895</c:v>
                </c:pt>
                <c:pt idx="243">
                  <c:v>75.328115668264203</c:v>
                </c:pt>
                <c:pt idx="244">
                  <c:v>75.328115668264203</c:v>
                </c:pt>
                <c:pt idx="245">
                  <c:v>74.156344980001407</c:v>
                </c:pt>
                <c:pt idx="246">
                  <c:v>72.984574291855097</c:v>
                </c:pt>
                <c:pt idx="247">
                  <c:v>71.143220353289493</c:v>
                </c:pt>
                <c:pt idx="248">
                  <c:v>71.812803603708701</c:v>
                </c:pt>
                <c:pt idx="249">
                  <c:v>72.147595228860197</c:v>
                </c:pt>
                <c:pt idx="250">
                  <c:v>71.645407791132996</c:v>
                </c:pt>
                <c:pt idx="251">
                  <c:v>71.796064022462801</c:v>
                </c:pt>
                <c:pt idx="252">
                  <c:v>71.610254670376904</c:v>
                </c:pt>
                <c:pt idx="253">
                  <c:v>71.478011978440904</c:v>
                </c:pt>
                <c:pt idx="254">
                  <c:v>71.109741190797607</c:v>
                </c:pt>
                <c:pt idx="255">
                  <c:v>71.141546395141603</c:v>
                </c:pt>
                <c:pt idx="256">
                  <c:v>71.811129645560897</c:v>
                </c:pt>
                <c:pt idx="257">
                  <c:v>72.6497826667037</c:v>
                </c:pt>
                <c:pt idx="258">
                  <c:v>73.151970104430802</c:v>
                </c:pt>
                <c:pt idx="259">
                  <c:v>73.654157542274305</c:v>
                </c:pt>
                <c:pt idx="260">
                  <c:v>73.064924281905405</c:v>
                </c:pt>
                <c:pt idx="261">
                  <c:v>72.482386854011594</c:v>
                </c:pt>
                <c:pt idx="262">
                  <c:v>71.729105697362698</c:v>
                </c:pt>
                <c:pt idx="263">
                  <c:v>71.729105697362698</c:v>
                </c:pt>
                <c:pt idx="264">
                  <c:v>71.812803603708701</c:v>
                </c:pt>
                <c:pt idx="265">
                  <c:v>71.980199416284407</c:v>
                </c:pt>
                <c:pt idx="266">
                  <c:v>73.453282567206799</c:v>
                </c:pt>
                <c:pt idx="267">
                  <c:v>75.328115668264203</c:v>
                </c:pt>
                <c:pt idx="268">
                  <c:v>74.407438698923201</c:v>
                </c:pt>
                <c:pt idx="269">
                  <c:v>74.4894626471214</c:v>
                </c:pt>
                <c:pt idx="270">
                  <c:v>74.0709731156239</c:v>
                </c:pt>
                <c:pt idx="271">
                  <c:v>73.670897123520305</c:v>
                </c:pt>
                <c:pt idx="272">
                  <c:v>73.151970104430802</c:v>
                </c:pt>
                <c:pt idx="273">
                  <c:v>74.156344980001407</c:v>
                </c:pt>
                <c:pt idx="274">
                  <c:v>74.072647073771805</c:v>
                </c:pt>
                <c:pt idx="275">
                  <c:v>74.156344980001407</c:v>
                </c:pt>
                <c:pt idx="276">
                  <c:v>75.077021949342495</c:v>
                </c:pt>
                <c:pt idx="277">
                  <c:v>74.625053255236693</c:v>
                </c:pt>
                <c:pt idx="278">
                  <c:v>74.606639715842903</c:v>
                </c:pt>
                <c:pt idx="279">
                  <c:v>74.8091886491748</c:v>
                </c:pt>
                <c:pt idx="280">
                  <c:v>75.328115668264203</c:v>
                </c:pt>
                <c:pt idx="281">
                  <c:v>75.311376087018303</c:v>
                </c:pt>
                <c:pt idx="283">
                  <c:v>75.328115668264203</c:v>
                </c:pt>
                <c:pt idx="284">
                  <c:v>74.072647073771805</c:v>
                </c:pt>
                <c:pt idx="285">
                  <c:v>73.637417961028405</c:v>
                </c:pt>
                <c:pt idx="286">
                  <c:v>73.553720054682302</c:v>
                </c:pt>
                <c:pt idx="287">
                  <c:v>73.821553354849996</c:v>
                </c:pt>
                <c:pt idx="288">
                  <c:v>73.821553354849996</c:v>
                </c:pt>
                <c:pt idx="289">
                  <c:v>74.825928230420701</c:v>
                </c:pt>
                <c:pt idx="290">
                  <c:v>73.4867617296986</c:v>
                </c:pt>
                <c:pt idx="291">
                  <c:v>73.570459635928302</c:v>
                </c:pt>
                <c:pt idx="292">
                  <c:v>73.737855448504007</c:v>
                </c:pt>
                <c:pt idx="293">
                  <c:v>72.817178479279406</c:v>
                </c:pt>
                <c:pt idx="294">
                  <c:v>73.235668010776905</c:v>
                </c:pt>
                <c:pt idx="295">
                  <c:v>72.733480572933303</c:v>
                </c:pt>
                <c:pt idx="296">
                  <c:v>71.312290124013103</c:v>
                </c:pt>
                <c:pt idx="297">
                  <c:v>71.144894311437398</c:v>
                </c:pt>
                <c:pt idx="298">
                  <c:v>70.641032915446004</c:v>
                </c:pt>
                <c:pt idx="299">
                  <c:v>71.645407791132996</c:v>
                </c:pt>
                <c:pt idx="300">
                  <c:v>71.143220353289493</c:v>
                </c:pt>
                <c:pt idx="301">
                  <c:v>70.389939196640597</c:v>
                </c:pt>
                <c:pt idx="302">
                  <c:v>71.478011978440904</c:v>
                </c:pt>
                <c:pt idx="303">
                  <c:v>70.306241290294594</c:v>
                </c:pt>
                <c:pt idx="305">
                  <c:v>70.306241290294594</c:v>
                </c:pt>
                <c:pt idx="306">
                  <c:v>69.472610143711805</c:v>
                </c:pt>
                <c:pt idx="307">
                  <c:v>69.804053852451005</c:v>
                </c:pt>
                <c:pt idx="308">
                  <c:v>70.975824540713802</c:v>
                </c:pt>
                <c:pt idx="309">
                  <c:v>70.306241290294594</c:v>
                </c:pt>
                <c:pt idx="310">
                  <c:v>68.883376883226404</c:v>
                </c:pt>
                <c:pt idx="311">
                  <c:v>67.795304101309696</c:v>
                </c:pt>
                <c:pt idx="312">
                  <c:v>66.5900542506715</c:v>
                </c:pt>
                <c:pt idx="313">
                  <c:v>65.619158537709197</c:v>
                </c:pt>
                <c:pt idx="314">
                  <c:v>66.941585457185298</c:v>
                </c:pt>
                <c:pt idx="315">
                  <c:v>67.795304101309696</c:v>
                </c:pt>
                <c:pt idx="316">
                  <c:v>67.209418757236605</c:v>
                </c:pt>
                <c:pt idx="317">
                  <c:v>65.840121010318398</c:v>
                </c:pt>
                <c:pt idx="318">
                  <c:v>66.958325038431198</c:v>
                </c:pt>
                <c:pt idx="319">
                  <c:v>67.544210382504403</c:v>
                </c:pt>
                <c:pt idx="320">
                  <c:v>67.711606195080094</c:v>
                </c:pt>
                <c:pt idx="321">
                  <c:v>68.466561309993295</c:v>
                </c:pt>
                <c:pt idx="322">
                  <c:v>68.481626933091306</c:v>
                </c:pt>
                <c:pt idx="323">
                  <c:v>68.799678976996802</c:v>
                </c:pt>
                <c:pt idx="324">
                  <c:v>68.464887351729004</c:v>
                </c:pt>
                <c:pt idx="325">
                  <c:v>68.675806075683795</c:v>
                </c:pt>
                <c:pt idx="326">
                  <c:v>69.804053852451005</c:v>
                </c:pt>
                <c:pt idx="327">
                  <c:v>70.306241290294594</c:v>
                </c:pt>
                <c:pt idx="331">
                  <c:v>70.674512078054207</c:v>
                </c:pt>
                <c:pt idx="332">
                  <c:v>70.557335009216303</c:v>
                </c:pt>
                <c:pt idx="333">
                  <c:v>70.222543383948505</c:v>
                </c:pt>
                <c:pt idx="334">
                  <c:v>70.256022546556807</c:v>
                </c:pt>
                <c:pt idx="335">
                  <c:v>70.791689146892196</c:v>
                </c:pt>
                <c:pt idx="336">
                  <c:v>68.213793632807196</c:v>
                </c:pt>
                <c:pt idx="337">
                  <c:v>69.134470602148198</c:v>
                </c:pt>
                <c:pt idx="338">
                  <c:v>68.615543583175196</c:v>
                </c:pt>
                <c:pt idx="339">
                  <c:v>68.967074789572493</c:v>
                </c:pt>
                <c:pt idx="340">
                  <c:v>69.000553952064394</c:v>
                </c:pt>
                <c:pt idx="341">
                  <c:v>68.881702925078599</c:v>
                </c:pt>
                <c:pt idx="342">
                  <c:v>68.297491539153299</c:v>
                </c:pt>
                <c:pt idx="343">
                  <c:v>68.314231120399199</c:v>
                </c:pt>
                <c:pt idx="344">
                  <c:v>68.381189445499302</c:v>
                </c:pt>
                <c:pt idx="345">
                  <c:v>69.954710083897197</c:v>
                </c:pt>
                <c:pt idx="346">
                  <c:v>70.222543383948505</c:v>
                </c:pt>
                <c:pt idx="347">
                  <c:v>70.607553753070505</c:v>
                </c:pt>
                <c:pt idx="348">
                  <c:v>71.729105697362698</c:v>
                </c:pt>
                <c:pt idx="349">
                  <c:v>71.643733832985205</c:v>
                </c:pt>
                <c:pt idx="350">
                  <c:v>71.478011978440904</c:v>
                </c:pt>
                <c:pt idx="351">
                  <c:v>66.456137600587695</c:v>
                </c:pt>
                <c:pt idx="352">
                  <c:v>66.959998996579102</c:v>
                </c:pt>
                <c:pt idx="353">
                  <c:v>64.765439893351896</c:v>
                </c:pt>
                <c:pt idx="354">
                  <c:v>67.800325975753395</c:v>
                </c:pt>
                <c:pt idx="355">
                  <c:v>66.136411598534295</c:v>
                </c:pt>
                <c:pt idx="356">
                  <c:v>66.954977122135503</c:v>
                </c:pt>
                <c:pt idx="357">
                  <c:v>65.451762725017005</c:v>
                </c:pt>
                <c:pt idx="358">
                  <c:v>63.191919254954001</c:v>
                </c:pt>
                <c:pt idx="361">
                  <c:v>61.265193451952698</c:v>
                </c:pt>
                <c:pt idx="362">
                  <c:v>60.930401826801202</c:v>
                </c:pt>
                <c:pt idx="363">
                  <c:v>57.584159533027602</c:v>
                </c:pt>
                <c:pt idx="364">
                  <c:v>59.408773890288998</c:v>
                </c:pt>
                <c:pt idx="365">
                  <c:v>60.262492534588098</c:v>
                </c:pt>
                <c:pt idx="366">
                  <c:v>60.229013372037997</c:v>
                </c:pt>
                <c:pt idx="367">
                  <c:v>56.914576282608301</c:v>
                </c:pt>
                <c:pt idx="368">
                  <c:v>53.215128824231201</c:v>
                </c:pt>
                <c:pt idx="369">
                  <c:v>53.566660030744998</c:v>
                </c:pt>
                <c:pt idx="370">
                  <c:v>61.099471597582998</c:v>
                </c:pt>
                <c:pt idx="371">
                  <c:v>61.350565316446598</c:v>
                </c:pt>
                <c:pt idx="372">
                  <c:v>62.354940191959003</c:v>
                </c:pt>
                <c:pt idx="373">
                  <c:v>61.1831695038709</c:v>
                </c:pt>
                <c:pt idx="374">
                  <c:v>58.839628127520001</c:v>
                </c:pt>
                <c:pt idx="375">
                  <c:v>57.835253251891103</c:v>
                </c:pt>
                <c:pt idx="376">
                  <c:v>56.244993032247301</c:v>
                </c:pt>
                <c:pt idx="377">
                  <c:v>55.324316062964499</c:v>
                </c:pt>
                <c:pt idx="378">
                  <c:v>54.905826531467</c:v>
                </c:pt>
                <c:pt idx="379">
                  <c:v>53.734055843320697</c:v>
                </c:pt>
                <c:pt idx="380">
                  <c:v>54.067173510324203</c:v>
                </c:pt>
                <c:pt idx="381">
                  <c:v>52.7330288839876</c:v>
                </c:pt>
                <c:pt idx="382">
                  <c:v>52.557263280730702</c:v>
                </c:pt>
                <c:pt idx="383">
                  <c:v>55.5754097818281</c:v>
                </c:pt>
                <c:pt idx="384">
                  <c:v>56.747180470032603</c:v>
                </c:pt>
                <c:pt idx="385">
                  <c:v>54.152545374818096</c:v>
                </c:pt>
                <c:pt idx="386">
                  <c:v>55.073222344042698</c:v>
                </c:pt>
                <c:pt idx="387">
                  <c:v>56.914576282608301</c:v>
                </c:pt>
                <c:pt idx="388">
                  <c:v>55.240618156676597</c:v>
                </c:pt>
                <c:pt idx="389">
                  <c:v>55.240618156676597</c:v>
                </c:pt>
                <c:pt idx="390">
                  <c:v>57.400024139205897</c:v>
                </c:pt>
                <c:pt idx="391">
                  <c:v>57.147256462078097</c:v>
                </c:pt>
                <c:pt idx="392">
                  <c:v>54.606188026955401</c:v>
                </c:pt>
                <c:pt idx="393">
                  <c:v>53.382524636865099</c:v>
                </c:pt>
                <c:pt idx="394">
                  <c:v>52.729680967749999</c:v>
                </c:pt>
                <c:pt idx="395">
                  <c:v>53.482962124457103</c:v>
                </c:pt>
                <c:pt idx="396">
                  <c:v>54.736756760743397</c:v>
                </c:pt>
                <c:pt idx="397">
                  <c:v>54.820454667031299</c:v>
                </c:pt>
                <c:pt idx="399">
                  <c:v>53.566660030744998</c:v>
                </c:pt>
                <c:pt idx="400">
                  <c:v>54.654732812545298</c:v>
                </c:pt>
                <c:pt idx="401">
                  <c:v>54.252982862351899</c:v>
                </c:pt>
                <c:pt idx="404">
                  <c:v>56.077597219613402</c:v>
                </c:pt>
                <c:pt idx="405">
                  <c:v>56.363621567899798</c:v>
                </c:pt>
                <c:pt idx="406">
                  <c:v>57.0366200343706</c:v>
                </c:pt>
                <c:pt idx="407">
                  <c:v>58.046117734047598</c:v>
                </c:pt>
                <c:pt idx="408">
                  <c:v>58.1453850078979</c:v>
                </c:pt>
                <c:pt idx="409">
                  <c:v>58.433091852348298</c:v>
                </c:pt>
                <c:pt idx="410">
                  <c:v>59.7286139003118</c:v>
                </c:pt>
                <c:pt idx="411">
                  <c:v>57.793743309157399</c:v>
                </c:pt>
                <c:pt idx="412">
                  <c:v>56.010297372995403</c:v>
                </c:pt>
                <c:pt idx="413">
                  <c:v>55.438248676422504</c:v>
                </c:pt>
                <c:pt idx="414">
                  <c:v>55.1017494432162</c:v>
                </c:pt>
                <c:pt idx="415">
                  <c:v>54.681125401693897</c:v>
                </c:pt>
                <c:pt idx="416">
                  <c:v>53.952604561694898</c:v>
                </c:pt>
                <c:pt idx="417">
                  <c:v>52.191031075722996</c:v>
                </c:pt>
                <c:pt idx="418">
                  <c:v>53.166878852061899</c:v>
                </c:pt>
                <c:pt idx="419">
                  <c:v>53.166878852061899</c:v>
                </c:pt>
                <c:pt idx="420">
                  <c:v>53.6733101981226</c:v>
                </c:pt>
                <c:pt idx="421">
                  <c:v>52.260013418504997</c:v>
                </c:pt>
                <c:pt idx="422">
                  <c:v>53.251003660377997</c:v>
                </c:pt>
                <c:pt idx="423">
                  <c:v>52.830379618855702</c:v>
                </c:pt>
                <c:pt idx="424">
                  <c:v>52.578005193907302</c:v>
                </c:pt>
                <c:pt idx="425">
                  <c:v>52.830379618855702</c:v>
                </c:pt>
                <c:pt idx="426">
                  <c:v>52.830379618855702</c:v>
                </c:pt>
                <c:pt idx="427">
                  <c:v>53.251003660377997</c:v>
                </c:pt>
                <c:pt idx="428">
                  <c:v>53.806227395252797</c:v>
                </c:pt>
                <c:pt idx="429">
                  <c:v>53.587502893642501</c:v>
                </c:pt>
                <c:pt idx="430">
                  <c:v>53.417570780846297</c:v>
                </c:pt>
                <c:pt idx="431">
                  <c:v>53.185386309982299</c:v>
                </c:pt>
                <c:pt idx="432">
                  <c:v>53.082754043745801</c:v>
                </c:pt>
                <c:pt idx="433">
                  <c:v>52.998629235429703</c:v>
                </c:pt>
                <c:pt idx="434">
                  <c:v>53.2173537370982</c:v>
                </c:pt>
                <c:pt idx="435">
                  <c:v>53.155101378972198</c:v>
                </c:pt>
                <c:pt idx="436">
                  <c:v>52.998629235429703</c:v>
                </c:pt>
                <c:pt idx="437">
                  <c:v>52.426580538973198</c:v>
                </c:pt>
                <c:pt idx="438">
                  <c:v>51.804056957480498</c:v>
                </c:pt>
                <c:pt idx="439">
                  <c:v>51.299308107583798</c:v>
                </c:pt>
                <c:pt idx="440">
                  <c:v>50.811384219443397</c:v>
                </c:pt>
                <c:pt idx="441">
                  <c:v>50.473202489956698</c:v>
                </c:pt>
                <c:pt idx="442">
                  <c:v>49.044763244863098</c:v>
                </c:pt>
                <c:pt idx="443">
                  <c:v>47.446391886973302</c:v>
                </c:pt>
                <c:pt idx="444">
                  <c:v>46.690951108350397</c:v>
                </c:pt>
                <c:pt idx="445">
                  <c:v>45.763895720825502</c:v>
                </c:pt>
                <c:pt idx="446">
                  <c:v>49.044763244863098</c:v>
                </c:pt>
                <c:pt idx="447">
                  <c:v>48.270815008436301</c:v>
                </c:pt>
                <c:pt idx="448">
                  <c:v>48.455889586708501</c:v>
                </c:pt>
                <c:pt idx="449">
                  <c:v>47.782891120179599</c:v>
                </c:pt>
                <c:pt idx="450">
                  <c:v>45.7992281403276</c:v>
                </c:pt>
                <c:pt idx="451">
                  <c:v>43.744900321355097</c:v>
                </c:pt>
                <c:pt idx="452">
                  <c:v>43.240151471516597</c:v>
                </c:pt>
                <c:pt idx="453">
                  <c:v>42.6512778133038</c:v>
                </c:pt>
                <c:pt idx="454">
                  <c:v>40.733232183847598</c:v>
                </c:pt>
                <c:pt idx="455">
                  <c:v>40.2116583723109</c:v>
                </c:pt>
                <c:pt idx="456">
                  <c:v>32.303926391177797</c:v>
                </c:pt>
                <c:pt idx="457">
                  <c:v>31.630927924648901</c:v>
                </c:pt>
                <c:pt idx="458">
                  <c:v>28.247428134403901</c:v>
                </c:pt>
                <c:pt idx="459">
                  <c:v>28.097685975633802</c:v>
                </c:pt>
                <c:pt idx="460">
                  <c:v>29.1071836753399</c:v>
                </c:pt>
                <c:pt idx="461">
                  <c:v>25.742191342957099</c:v>
                </c:pt>
                <c:pt idx="462">
                  <c:v>25.742191342957099</c:v>
                </c:pt>
                <c:pt idx="463">
                  <c:v>26.583439426030999</c:v>
                </c:pt>
                <c:pt idx="464">
                  <c:v>26.600264387700001</c:v>
                </c:pt>
                <c:pt idx="465">
                  <c:v>26.751689042692298</c:v>
                </c:pt>
                <c:pt idx="466">
                  <c:v>27.8621365123545</c:v>
                </c:pt>
                <c:pt idx="467">
                  <c:v>31.731877694634001</c:v>
                </c:pt>
                <c:pt idx="468">
                  <c:v>30.621430224913599</c:v>
                </c:pt>
                <c:pt idx="469">
                  <c:v>32.507508427253903</c:v>
                </c:pt>
                <c:pt idx="470">
                  <c:v>32.438526084472002</c:v>
                </c:pt>
                <c:pt idx="471">
                  <c:v>33.616273400781203</c:v>
                </c:pt>
                <c:pt idx="472">
                  <c:v>33.229299282538697</c:v>
                </c:pt>
                <c:pt idx="473">
                  <c:v>33.651605820283301</c:v>
                </c:pt>
                <c:pt idx="474">
                  <c:v>35.3324194903253</c:v>
                </c:pt>
                <c:pt idx="476">
                  <c:v>35.315594528627102</c:v>
                </c:pt>
                <c:pt idx="477">
                  <c:v>37.267290081479601</c:v>
                </c:pt>
                <c:pt idx="478">
                  <c:v>37.183165273163503</c:v>
                </c:pt>
                <c:pt idx="479">
                  <c:v>36.2746173433843</c:v>
                </c:pt>
                <c:pt idx="480">
                  <c:v>37.014915656531201</c:v>
                </c:pt>
                <c:pt idx="481">
                  <c:v>36.1686200848781</c:v>
                </c:pt>
                <c:pt idx="482">
                  <c:v>34.743545832170597</c:v>
                </c:pt>
                <c:pt idx="483">
                  <c:v>34.491171407222303</c:v>
                </c:pt>
                <c:pt idx="484">
                  <c:v>35.046395142038797</c:v>
                </c:pt>
                <c:pt idx="485">
                  <c:v>34.911795448802899</c:v>
                </c:pt>
                <c:pt idx="486">
                  <c:v>36.427724494540598</c:v>
                </c:pt>
                <c:pt idx="487">
                  <c:v>37.351414889795699</c:v>
                </c:pt>
                <c:pt idx="488">
                  <c:v>39.319935404229902</c:v>
                </c:pt>
                <c:pt idx="489">
                  <c:v>38.360912589472697</c:v>
                </c:pt>
                <c:pt idx="491">
                  <c:v>38.108538164582598</c:v>
                </c:pt>
                <c:pt idx="492">
                  <c:v>40.127533563994803</c:v>
                </c:pt>
                <c:pt idx="493">
                  <c:v>41.473530496936299</c:v>
                </c:pt>
                <c:pt idx="494">
                  <c:v>42.684927736641797</c:v>
                </c:pt>
                <c:pt idx="495">
                  <c:v>40.769361082813703</c:v>
                </c:pt>
                <c:pt idx="496">
                  <c:v>40.684601496381198</c:v>
                </c:pt>
                <c:pt idx="497">
                  <c:v>40.328611233271701</c:v>
                </c:pt>
                <c:pt idx="498">
                  <c:v>37.887535143527202</c:v>
                </c:pt>
                <c:pt idx="499">
                  <c:v>37.294218038325198</c:v>
                </c:pt>
                <c:pt idx="500">
                  <c:v>36.016043474664897</c:v>
                </c:pt>
                <c:pt idx="501">
                  <c:v>37.297608421766199</c:v>
                </c:pt>
                <c:pt idx="502">
                  <c:v>35.870256985945197</c:v>
                </c:pt>
                <c:pt idx="503">
                  <c:v>37.039939278969499</c:v>
                </c:pt>
                <c:pt idx="505">
                  <c:v>36.553419252799401</c:v>
                </c:pt>
                <c:pt idx="506">
                  <c:v>36.616141346748897</c:v>
                </c:pt>
                <c:pt idx="507">
                  <c:v>34.751430444826802</c:v>
                </c:pt>
                <c:pt idx="508">
                  <c:v>34.220835433632601</c:v>
                </c:pt>
                <c:pt idx="509">
                  <c:v>31.886556422774401</c:v>
                </c:pt>
                <c:pt idx="510">
                  <c:v>31.615325746155602</c:v>
                </c:pt>
                <c:pt idx="511">
                  <c:v>32.183214975346303</c:v>
                </c:pt>
                <c:pt idx="512">
                  <c:v>33.649555820971699</c:v>
                </c:pt>
                <c:pt idx="513">
                  <c:v>34.751430444826802</c:v>
                </c:pt>
                <c:pt idx="514">
                  <c:v>35.736336839385302</c:v>
                </c:pt>
                <c:pt idx="515">
                  <c:v>39.497967286093598</c:v>
                </c:pt>
                <c:pt idx="516">
                  <c:v>40.413370819762299</c:v>
                </c:pt>
                <c:pt idx="517">
                  <c:v>41.281308984966003</c:v>
                </c:pt>
                <c:pt idx="518">
                  <c:v>39.499662477814098</c:v>
                </c:pt>
                <c:pt idx="519">
                  <c:v>37.650208301434802</c:v>
                </c:pt>
                <c:pt idx="520">
                  <c:v>39.6505345416954</c:v>
                </c:pt>
                <c:pt idx="521">
                  <c:v>40.3625150678563</c:v>
                </c:pt>
                <c:pt idx="522">
                  <c:v>39.831920056662099</c:v>
                </c:pt>
                <c:pt idx="523">
                  <c:v>41.277918601525002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4B-49CE-BD42-BB9AA228694E}"/>
            </c:ext>
          </c:extLst>
        </c:ser>
        <c:ser>
          <c:idx val="2"/>
          <c:order val="2"/>
          <c:tx>
            <c:strRef>
              <c:f>Base_Gráficos!$D$8</c:f>
              <c:strCache>
                <c:ptCount val="1"/>
                <c:pt idx="0">
                  <c:v>ENELCHILE</c:v>
                </c:pt>
              </c:strCache>
            </c:strRef>
          </c:tx>
          <c:spPr>
            <a:ln w="19050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cat>
            <c:numRef>
              <c:f>[0]!Data</c:f>
              <c:numCache>
                <c:formatCode>m/d/yyyy</c:formatCode>
                <c:ptCount val="524"/>
                <c:pt idx="0" formatCode="dd\-mm\-yyyy">
                  <c:v>43266</c:v>
                </c:pt>
                <c:pt idx="1">
                  <c:v>43269</c:v>
                </c:pt>
                <c:pt idx="2">
                  <c:v>43270</c:v>
                </c:pt>
                <c:pt idx="3">
                  <c:v>43271</c:v>
                </c:pt>
                <c:pt idx="4">
                  <c:v>43272</c:v>
                </c:pt>
                <c:pt idx="5">
                  <c:v>43273</c:v>
                </c:pt>
                <c:pt idx="6">
                  <c:v>43276</c:v>
                </c:pt>
                <c:pt idx="7">
                  <c:v>43277</c:v>
                </c:pt>
                <c:pt idx="8">
                  <c:v>43278</c:v>
                </c:pt>
                <c:pt idx="9">
                  <c:v>43279</c:v>
                </c:pt>
                <c:pt idx="10">
                  <c:v>43280</c:v>
                </c:pt>
                <c:pt idx="11">
                  <c:v>43283</c:v>
                </c:pt>
                <c:pt idx="12">
                  <c:v>43284</c:v>
                </c:pt>
                <c:pt idx="13">
                  <c:v>43285</c:v>
                </c:pt>
                <c:pt idx="14">
                  <c:v>43286</c:v>
                </c:pt>
                <c:pt idx="15">
                  <c:v>43287</c:v>
                </c:pt>
                <c:pt idx="16">
                  <c:v>43290</c:v>
                </c:pt>
                <c:pt idx="17">
                  <c:v>43291</c:v>
                </c:pt>
                <c:pt idx="18">
                  <c:v>43292</c:v>
                </c:pt>
                <c:pt idx="19">
                  <c:v>43293</c:v>
                </c:pt>
                <c:pt idx="20">
                  <c:v>43294</c:v>
                </c:pt>
                <c:pt idx="21">
                  <c:v>43297</c:v>
                </c:pt>
                <c:pt idx="22">
                  <c:v>43298</c:v>
                </c:pt>
                <c:pt idx="23">
                  <c:v>43299</c:v>
                </c:pt>
                <c:pt idx="24">
                  <c:v>43300</c:v>
                </c:pt>
                <c:pt idx="25">
                  <c:v>43301</c:v>
                </c:pt>
                <c:pt idx="26">
                  <c:v>43304</c:v>
                </c:pt>
                <c:pt idx="27">
                  <c:v>43305</c:v>
                </c:pt>
                <c:pt idx="28">
                  <c:v>43306</c:v>
                </c:pt>
                <c:pt idx="29">
                  <c:v>43307</c:v>
                </c:pt>
                <c:pt idx="30">
                  <c:v>43308</c:v>
                </c:pt>
                <c:pt idx="31">
                  <c:v>43311</c:v>
                </c:pt>
                <c:pt idx="32">
                  <c:v>43312</c:v>
                </c:pt>
                <c:pt idx="33">
                  <c:v>43313</c:v>
                </c:pt>
                <c:pt idx="34">
                  <c:v>43314</c:v>
                </c:pt>
                <c:pt idx="35">
                  <c:v>43315</c:v>
                </c:pt>
                <c:pt idx="36">
                  <c:v>43318</c:v>
                </c:pt>
                <c:pt idx="37">
                  <c:v>43319</c:v>
                </c:pt>
                <c:pt idx="38">
                  <c:v>43320</c:v>
                </c:pt>
                <c:pt idx="39">
                  <c:v>43321</c:v>
                </c:pt>
                <c:pt idx="40">
                  <c:v>43322</c:v>
                </c:pt>
                <c:pt idx="41">
                  <c:v>43325</c:v>
                </c:pt>
                <c:pt idx="42">
                  <c:v>43326</c:v>
                </c:pt>
                <c:pt idx="43">
                  <c:v>43327</c:v>
                </c:pt>
                <c:pt idx="44">
                  <c:v>43328</c:v>
                </c:pt>
                <c:pt idx="45">
                  <c:v>43329</c:v>
                </c:pt>
                <c:pt idx="46">
                  <c:v>43332</c:v>
                </c:pt>
                <c:pt idx="47">
                  <c:v>43333</c:v>
                </c:pt>
                <c:pt idx="48">
                  <c:v>43334</c:v>
                </c:pt>
                <c:pt idx="49">
                  <c:v>43335</c:v>
                </c:pt>
                <c:pt idx="50">
                  <c:v>43336</c:v>
                </c:pt>
                <c:pt idx="51">
                  <c:v>43339</c:v>
                </c:pt>
                <c:pt idx="52">
                  <c:v>43340</c:v>
                </c:pt>
                <c:pt idx="53">
                  <c:v>43341</c:v>
                </c:pt>
                <c:pt idx="54">
                  <c:v>43342</c:v>
                </c:pt>
                <c:pt idx="55">
                  <c:v>43343</c:v>
                </c:pt>
                <c:pt idx="56">
                  <c:v>43346</c:v>
                </c:pt>
                <c:pt idx="57">
                  <c:v>43347</c:v>
                </c:pt>
                <c:pt idx="58">
                  <c:v>43348</c:v>
                </c:pt>
                <c:pt idx="59">
                  <c:v>43349</c:v>
                </c:pt>
                <c:pt idx="60">
                  <c:v>43350</c:v>
                </c:pt>
                <c:pt idx="61">
                  <c:v>43353</c:v>
                </c:pt>
                <c:pt idx="62">
                  <c:v>43354</c:v>
                </c:pt>
                <c:pt idx="63">
                  <c:v>43355</c:v>
                </c:pt>
                <c:pt idx="64">
                  <c:v>43356</c:v>
                </c:pt>
                <c:pt idx="65">
                  <c:v>43357</c:v>
                </c:pt>
                <c:pt idx="66">
                  <c:v>43360</c:v>
                </c:pt>
                <c:pt idx="67">
                  <c:v>43361</c:v>
                </c:pt>
                <c:pt idx="68">
                  <c:v>43362</c:v>
                </c:pt>
                <c:pt idx="69">
                  <c:v>43363</c:v>
                </c:pt>
                <c:pt idx="70">
                  <c:v>43364</c:v>
                </c:pt>
                <c:pt idx="71">
                  <c:v>43367</c:v>
                </c:pt>
                <c:pt idx="72">
                  <c:v>43368</c:v>
                </c:pt>
                <c:pt idx="73">
                  <c:v>43369</c:v>
                </c:pt>
                <c:pt idx="74">
                  <c:v>43370</c:v>
                </c:pt>
                <c:pt idx="75">
                  <c:v>43371</c:v>
                </c:pt>
                <c:pt idx="76">
                  <c:v>43374</c:v>
                </c:pt>
                <c:pt idx="77">
                  <c:v>43375</c:v>
                </c:pt>
                <c:pt idx="78">
                  <c:v>43376</c:v>
                </c:pt>
                <c:pt idx="79">
                  <c:v>43377</c:v>
                </c:pt>
                <c:pt idx="80">
                  <c:v>43378</c:v>
                </c:pt>
                <c:pt idx="81">
                  <c:v>43381</c:v>
                </c:pt>
                <c:pt idx="82">
                  <c:v>43382</c:v>
                </c:pt>
                <c:pt idx="83">
                  <c:v>43383</c:v>
                </c:pt>
                <c:pt idx="84">
                  <c:v>43384</c:v>
                </c:pt>
                <c:pt idx="85">
                  <c:v>43385</c:v>
                </c:pt>
                <c:pt idx="86">
                  <c:v>43388</c:v>
                </c:pt>
                <c:pt idx="87">
                  <c:v>43389</c:v>
                </c:pt>
                <c:pt idx="88">
                  <c:v>43390</c:v>
                </c:pt>
                <c:pt idx="89">
                  <c:v>43391</c:v>
                </c:pt>
                <c:pt idx="90">
                  <c:v>43392</c:v>
                </c:pt>
                <c:pt idx="91">
                  <c:v>43395</c:v>
                </c:pt>
                <c:pt idx="92">
                  <c:v>43396</c:v>
                </c:pt>
                <c:pt idx="93">
                  <c:v>43397</c:v>
                </c:pt>
                <c:pt idx="94">
                  <c:v>43398</c:v>
                </c:pt>
                <c:pt idx="95">
                  <c:v>43399</c:v>
                </c:pt>
                <c:pt idx="96">
                  <c:v>43402</c:v>
                </c:pt>
                <c:pt idx="97">
                  <c:v>43403</c:v>
                </c:pt>
                <c:pt idx="98">
                  <c:v>43404</c:v>
                </c:pt>
                <c:pt idx="99">
                  <c:v>43405</c:v>
                </c:pt>
                <c:pt idx="100">
                  <c:v>43406</c:v>
                </c:pt>
                <c:pt idx="101">
                  <c:v>43409</c:v>
                </c:pt>
                <c:pt idx="102">
                  <c:v>43410</c:v>
                </c:pt>
                <c:pt idx="103">
                  <c:v>43411</c:v>
                </c:pt>
                <c:pt idx="104">
                  <c:v>43412</c:v>
                </c:pt>
                <c:pt idx="105">
                  <c:v>43413</c:v>
                </c:pt>
                <c:pt idx="106">
                  <c:v>43416</c:v>
                </c:pt>
                <c:pt idx="107">
                  <c:v>43417</c:v>
                </c:pt>
                <c:pt idx="108">
                  <c:v>43418</c:v>
                </c:pt>
                <c:pt idx="109">
                  <c:v>43419</c:v>
                </c:pt>
                <c:pt idx="110">
                  <c:v>43420</c:v>
                </c:pt>
                <c:pt idx="111">
                  <c:v>43423</c:v>
                </c:pt>
                <c:pt idx="112">
                  <c:v>43424</c:v>
                </c:pt>
                <c:pt idx="113">
                  <c:v>43425</c:v>
                </c:pt>
                <c:pt idx="114">
                  <c:v>43426</c:v>
                </c:pt>
                <c:pt idx="115">
                  <c:v>43427</c:v>
                </c:pt>
                <c:pt idx="116">
                  <c:v>43430</c:v>
                </c:pt>
                <c:pt idx="117">
                  <c:v>43431</c:v>
                </c:pt>
                <c:pt idx="118">
                  <c:v>43432</c:v>
                </c:pt>
                <c:pt idx="119">
                  <c:v>43433</c:v>
                </c:pt>
                <c:pt idx="120">
                  <c:v>43434</c:v>
                </c:pt>
                <c:pt idx="121">
                  <c:v>43437</c:v>
                </c:pt>
                <c:pt idx="122">
                  <c:v>43438</c:v>
                </c:pt>
                <c:pt idx="123">
                  <c:v>43439</c:v>
                </c:pt>
                <c:pt idx="124">
                  <c:v>43440</c:v>
                </c:pt>
                <c:pt idx="125">
                  <c:v>43441</c:v>
                </c:pt>
                <c:pt idx="126">
                  <c:v>43444</c:v>
                </c:pt>
                <c:pt idx="127">
                  <c:v>43445</c:v>
                </c:pt>
                <c:pt idx="128">
                  <c:v>43446</c:v>
                </c:pt>
                <c:pt idx="129">
                  <c:v>43447</c:v>
                </c:pt>
                <c:pt idx="130">
                  <c:v>43448</c:v>
                </c:pt>
                <c:pt idx="131">
                  <c:v>43451</c:v>
                </c:pt>
                <c:pt idx="132">
                  <c:v>43452</c:v>
                </c:pt>
                <c:pt idx="133">
                  <c:v>43453</c:v>
                </c:pt>
                <c:pt idx="134">
                  <c:v>43454</c:v>
                </c:pt>
                <c:pt idx="135">
                  <c:v>43455</c:v>
                </c:pt>
                <c:pt idx="136">
                  <c:v>43458</c:v>
                </c:pt>
                <c:pt idx="137">
                  <c:v>43459</c:v>
                </c:pt>
                <c:pt idx="138">
                  <c:v>43460</c:v>
                </c:pt>
                <c:pt idx="139">
                  <c:v>43461</c:v>
                </c:pt>
                <c:pt idx="140">
                  <c:v>43462</c:v>
                </c:pt>
                <c:pt idx="141">
                  <c:v>43465</c:v>
                </c:pt>
                <c:pt idx="142">
                  <c:v>43466</c:v>
                </c:pt>
                <c:pt idx="143">
                  <c:v>43467</c:v>
                </c:pt>
                <c:pt idx="144">
                  <c:v>43468</c:v>
                </c:pt>
                <c:pt idx="145">
                  <c:v>43469</c:v>
                </c:pt>
                <c:pt idx="146">
                  <c:v>43472</c:v>
                </c:pt>
                <c:pt idx="147">
                  <c:v>43473</c:v>
                </c:pt>
                <c:pt idx="148">
                  <c:v>43474</c:v>
                </c:pt>
                <c:pt idx="149">
                  <c:v>43475</c:v>
                </c:pt>
                <c:pt idx="150">
                  <c:v>43476</c:v>
                </c:pt>
                <c:pt idx="151">
                  <c:v>43479</c:v>
                </c:pt>
                <c:pt idx="152">
                  <c:v>43480</c:v>
                </c:pt>
                <c:pt idx="153">
                  <c:v>43481</c:v>
                </c:pt>
                <c:pt idx="154">
                  <c:v>43482</c:v>
                </c:pt>
                <c:pt idx="155">
                  <c:v>43483</c:v>
                </c:pt>
                <c:pt idx="156">
                  <c:v>43486</c:v>
                </c:pt>
                <c:pt idx="157">
                  <c:v>43487</c:v>
                </c:pt>
                <c:pt idx="158">
                  <c:v>43488</c:v>
                </c:pt>
                <c:pt idx="159">
                  <c:v>43489</c:v>
                </c:pt>
                <c:pt idx="160">
                  <c:v>43490</c:v>
                </c:pt>
                <c:pt idx="161">
                  <c:v>43493</c:v>
                </c:pt>
                <c:pt idx="162">
                  <c:v>43494</c:v>
                </c:pt>
                <c:pt idx="163">
                  <c:v>43495</c:v>
                </c:pt>
                <c:pt idx="164">
                  <c:v>43496</c:v>
                </c:pt>
                <c:pt idx="165">
                  <c:v>43497</c:v>
                </c:pt>
                <c:pt idx="166">
                  <c:v>43500</c:v>
                </c:pt>
                <c:pt idx="167">
                  <c:v>43501</c:v>
                </c:pt>
                <c:pt idx="168">
                  <c:v>43502</c:v>
                </c:pt>
                <c:pt idx="169">
                  <c:v>43503</c:v>
                </c:pt>
                <c:pt idx="170">
                  <c:v>43504</c:v>
                </c:pt>
                <c:pt idx="171">
                  <c:v>43507</c:v>
                </c:pt>
                <c:pt idx="172">
                  <c:v>43508</c:v>
                </c:pt>
                <c:pt idx="173">
                  <c:v>43509</c:v>
                </c:pt>
                <c:pt idx="174">
                  <c:v>43510</c:v>
                </c:pt>
                <c:pt idx="175">
                  <c:v>43511</c:v>
                </c:pt>
                <c:pt idx="176">
                  <c:v>43514</c:v>
                </c:pt>
                <c:pt idx="177">
                  <c:v>43515</c:v>
                </c:pt>
                <c:pt idx="178">
                  <c:v>43516</c:v>
                </c:pt>
                <c:pt idx="179">
                  <c:v>43517</c:v>
                </c:pt>
                <c:pt idx="180">
                  <c:v>43518</c:v>
                </c:pt>
                <c:pt idx="181">
                  <c:v>43521</c:v>
                </c:pt>
                <c:pt idx="182">
                  <c:v>43522</c:v>
                </c:pt>
                <c:pt idx="183">
                  <c:v>43523</c:v>
                </c:pt>
                <c:pt idx="184">
                  <c:v>43524</c:v>
                </c:pt>
                <c:pt idx="185">
                  <c:v>43525</c:v>
                </c:pt>
                <c:pt idx="186">
                  <c:v>43528</c:v>
                </c:pt>
                <c:pt idx="187">
                  <c:v>43529</c:v>
                </c:pt>
                <c:pt idx="188">
                  <c:v>43530</c:v>
                </c:pt>
                <c:pt idx="189">
                  <c:v>43531</c:v>
                </c:pt>
                <c:pt idx="190">
                  <c:v>43532</c:v>
                </c:pt>
                <c:pt idx="191">
                  <c:v>43535</c:v>
                </c:pt>
                <c:pt idx="192">
                  <c:v>43536</c:v>
                </c:pt>
                <c:pt idx="193">
                  <c:v>43537</c:v>
                </c:pt>
                <c:pt idx="194">
                  <c:v>43538</c:v>
                </c:pt>
                <c:pt idx="195">
                  <c:v>43539</c:v>
                </c:pt>
                <c:pt idx="196">
                  <c:v>43542</c:v>
                </c:pt>
                <c:pt idx="197">
                  <c:v>43543</c:v>
                </c:pt>
                <c:pt idx="198">
                  <c:v>43544</c:v>
                </c:pt>
                <c:pt idx="199">
                  <c:v>43545</c:v>
                </c:pt>
                <c:pt idx="200">
                  <c:v>43546</c:v>
                </c:pt>
                <c:pt idx="201">
                  <c:v>43549</c:v>
                </c:pt>
                <c:pt idx="202">
                  <c:v>43550</c:v>
                </c:pt>
                <c:pt idx="203">
                  <c:v>43551</c:v>
                </c:pt>
                <c:pt idx="204">
                  <c:v>43552</c:v>
                </c:pt>
                <c:pt idx="205">
                  <c:v>43553</c:v>
                </c:pt>
                <c:pt idx="206">
                  <c:v>43556</c:v>
                </c:pt>
                <c:pt idx="207">
                  <c:v>43557</c:v>
                </c:pt>
                <c:pt idx="208">
                  <c:v>43558</c:v>
                </c:pt>
                <c:pt idx="209">
                  <c:v>43559</c:v>
                </c:pt>
                <c:pt idx="210">
                  <c:v>43560</c:v>
                </c:pt>
                <c:pt idx="211">
                  <c:v>43563</c:v>
                </c:pt>
                <c:pt idx="212">
                  <c:v>43564</c:v>
                </c:pt>
                <c:pt idx="213">
                  <c:v>43565</c:v>
                </c:pt>
                <c:pt idx="214">
                  <c:v>43566</c:v>
                </c:pt>
                <c:pt idx="215">
                  <c:v>43567</c:v>
                </c:pt>
                <c:pt idx="216">
                  <c:v>43570</c:v>
                </c:pt>
                <c:pt idx="217">
                  <c:v>43571</c:v>
                </c:pt>
                <c:pt idx="218">
                  <c:v>43572</c:v>
                </c:pt>
                <c:pt idx="219">
                  <c:v>43573</c:v>
                </c:pt>
                <c:pt idx="220">
                  <c:v>43574</c:v>
                </c:pt>
                <c:pt idx="221">
                  <c:v>43577</c:v>
                </c:pt>
                <c:pt idx="222">
                  <c:v>43578</c:v>
                </c:pt>
                <c:pt idx="223">
                  <c:v>43579</c:v>
                </c:pt>
                <c:pt idx="224">
                  <c:v>43580</c:v>
                </c:pt>
                <c:pt idx="225">
                  <c:v>43581</c:v>
                </c:pt>
                <c:pt idx="226">
                  <c:v>43584</c:v>
                </c:pt>
                <c:pt idx="227">
                  <c:v>43585</c:v>
                </c:pt>
                <c:pt idx="228">
                  <c:v>43586</c:v>
                </c:pt>
                <c:pt idx="229">
                  <c:v>43587</c:v>
                </c:pt>
                <c:pt idx="230">
                  <c:v>43588</c:v>
                </c:pt>
                <c:pt idx="231">
                  <c:v>43591</c:v>
                </c:pt>
                <c:pt idx="232">
                  <c:v>43592</c:v>
                </c:pt>
                <c:pt idx="233">
                  <c:v>43593</c:v>
                </c:pt>
                <c:pt idx="234">
                  <c:v>43594</c:v>
                </c:pt>
                <c:pt idx="235">
                  <c:v>43595</c:v>
                </c:pt>
                <c:pt idx="236">
                  <c:v>43598</c:v>
                </c:pt>
                <c:pt idx="237">
                  <c:v>43599</c:v>
                </c:pt>
                <c:pt idx="238">
                  <c:v>43600</c:v>
                </c:pt>
                <c:pt idx="239">
                  <c:v>43601</c:v>
                </c:pt>
                <c:pt idx="240">
                  <c:v>43602</c:v>
                </c:pt>
                <c:pt idx="241">
                  <c:v>43605</c:v>
                </c:pt>
                <c:pt idx="242">
                  <c:v>43606</c:v>
                </c:pt>
                <c:pt idx="243">
                  <c:v>43607</c:v>
                </c:pt>
                <c:pt idx="244">
                  <c:v>43608</c:v>
                </c:pt>
                <c:pt idx="245">
                  <c:v>43609</c:v>
                </c:pt>
                <c:pt idx="246">
                  <c:v>43612</c:v>
                </c:pt>
                <c:pt idx="247">
                  <c:v>43613</c:v>
                </c:pt>
                <c:pt idx="248">
                  <c:v>43614</c:v>
                </c:pt>
                <c:pt idx="249">
                  <c:v>43615</c:v>
                </c:pt>
                <c:pt idx="250">
                  <c:v>43616</c:v>
                </c:pt>
                <c:pt idx="251">
                  <c:v>43619</c:v>
                </c:pt>
                <c:pt idx="252">
                  <c:v>43620</c:v>
                </c:pt>
                <c:pt idx="253">
                  <c:v>43621</c:v>
                </c:pt>
                <c:pt idx="254">
                  <c:v>43622</c:v>
                </c:pt>
                <c:pt idx="255">
                  <c:v>43623</c:v>
                </c:pt>
                <c:pt idx="256">
                  <c:v>43626</c:v>
                </c:pt>
                <c:pt idx="257">
                  <c:v>43627</c:v>
                </c:pt>
                <c:pt idx="258">
                  <c:v>43628</c:v>
                </c:pt>
                <c:pt idx="259">
                  <c:v>43629</c:v>
                </c:pt>
                <c:pt idx="260">
                  <c:v>43630</c:v>
                </c:pt>
                <c:pt idx="261">
                  <c:v>43633</c:v>
                </c:pt>
                <c:pt idx="262">
                  <c:v>43634</c:v>
                </c:pt>
                <c:pt idx="263">
                  <c:v>43635</c:v>
                </c:pt>
                <c:pt idx="264">
                  <c:v>43636</c:v>
                </c:pt>
                <c:pt idx="265">
                  <c:v>43637</c:v>
                </c:pt>
                <c:pt idx="266">
                  <c:v>43640</c:v>
                </c:pt>
                <c:pt idx="267">
                  <c:v>43641</c:v>
                </c:pt>
                <c:pt idx="268">
                  <c:v>43642</c:v>
                </c:pt>
                <c:pt idx="269">
                  <c:v>43643</c:v>
                </c:pt>
                <c:pt idx="270">
                  <c:v>43644</c:v>
                </c:pt>
                <c:pt idx="271">
                  <c:v>43647</c:v>
                </c:pt>
                <c:pt idx="272">
                  <c:v>43648</c:v>
                </c:pt>
                <c:pt idx="273">
                  <c:v>43649</c:v>
                </c:pt>
                <c:pt idx="274">
                  <c:v>43650</c:v>
                </c:pt>
                <c:pt idx="275">
                  <c:v>43651</c:v>
                </c:pt>
                <c:pt idx="276">
                  <c:v>43654</c:v>
                </c:pt>
                <c:pt idx="277">
                  <c:v>43655</c:v>
                </c:pt>
                <c:pt idx="278">
                  <c:v>43656</c:v>
                </c:pt>
                <c:pt idx="279">
                  <c:v>43657</c:v>
                </c:pt>
                <c:pt idx="280">
                  <c:v>43658</c:v>
                </c:pt>
                <c:pt idx="281">
                  <c:v>43661</c:v>
                </c:pt>
                <c:pt idx="282">
                  <c:v>43662</c:v>
                </c:pt>
                <c:pt idx="283">
                  <c:v>43663</c:v>
                </c:pt>
                <c:pt idx="284">
                  <c:v>43664</c:v>
                </c:pt>
                <c:pt idx="285">
                  <c:v>43665</c:v>
                </c:pt>
                <c:pt idx="286">
                  <c:v>43668</c:v>
                </c:pt>
                <c:pt idx="287">
                  <c:v>43669</c:v>
                </c:pt>
                <c:pt idx="288">
                  <c:v>43670</c:v>
                </c:pt>
                <c:pt idx="289">
                  <c:v>43671</c:v>
                </c:pt>
                <c:pt idx="290">
                  <c:v>43672</c:v>
                </c:pt>
                <c:pt idx="291">
                  <c:v>43675</c:v>
                </c:pt>
                <c:pt idx="292">
                  <c:v>43676</c:v>
                </c:pt>
                <c:pt idx="293">
                  <c:v>43677</c:v>
                </c:pt>
                <c:pt idx="294">
                  <c:v>43678</c:v>
                </c:pt>
                <c:pt idx="295">
                  <c:v>43679</c:v>
                </c:pt>
                <c:pt idx="296">
                  <c:v>43682</c:v>
                </c:pt>
                <c:pt idx="297">
                  <c:v>43683</c:v>
                </c:pt>
                <c:pt idx="298">
                  <c:v>43684</c:v>
                </c:pt>
                <c:pt idx="299">
                  <c:v>43685</c:v>
                </c:pt>
                <c:pt idx="300">
                  <c:v>43686</c:v>
                </c:pt>
                <c:pt idx="301">
                  <c:v>43689</c:v>
                </c:pt>
                <c:pt idx="302">
                  <c:v>43690</c:v>
                </c:pt>
                <c:pt idx="303">
                  <c:v>43691</c:v>
                </c:pt>
                <c:pt idx="304">
                  <c:v>43692</c:v>
                </c:pt>
                <c:pt idx="305">
                  <c:v>43693</c:v>
                </c:pt>
                <c:pt idx="306">
                  <c:v>43696</c:v>
                </c:pt>
                <c:pt idx="307">
                  <c:v>43697</c:v>
                </c:pt>
                <c:pt idx="308">
                  <c:v>43698</c:v>
                </c:pt>
                <c:pt idx="309">
                  <c:v>43699</c:v>
                </c:pt>
                <c:pt idx="310">
                  <c:v>43700</c:v>
                </c:pt>
                <c:pt idx="311">
                  <c:v>43703</c:v>
                </c:pt>
                <c:pt idx="312">
                  <c:v>43704</c:v>
                </c:pt>
                <c:pt idx="313">
                  <c:v>43705</c:v>
                </c:pt>
                <c:pt idx="314">
                  <c:v>43706</c:v>
                </c:pt>
                <c:pt idx="315">
                  <c:v>43707</c:v>
                </c:pt>
                <c:pt idx="316">
                  <c:v>43710</c:v>
                </c:pt>
                <c:pt idx="317">
                  <c:v>43711</c:v>
                </c:pt>
                <c:pt idx="318">
                  <c:v>43712</c:v>
                </c:pt>
                <c:pt idx="319">
                  <c:v>43713</c:v>
                </c:pt>
                <c:pt idx="320">
                  <c:v>43714</c:v>
                </c:pt>
                <c:pt idx="321">
                  <c:v>43717</c:v>
                </c:pt>
                <c:pt idx="322">
                  <c:v>43718</c:v>
                </c:pt>
                <c:pt idx="323">
                  <c:v>43719</c:v>
                </c:pt>
                <c:pt idx="324">
                  <c:v>43720</c:v>
                </c:pt>
                <c:pt idx="325">
                  <c:v>43721</c:v>
                </c:pt>
                <c:pt idx="326">
                  <c:v>43724</c:v>
                </c:pt>
                <c:pt idx="327">
                  <c:v>43725</c:v>
                </c:pt>
                <c:pt idx="328">
                  <c:v>43726</c:v>
                </c:pt>
                <c:pt idx="329">
                  <c:v>43727</c:v>
                </c:pt>
                <c:pt idx="330">
                  <c:v>43728</c:v>
                </c:pt>
                <c:pt idx="331">
                  <c:v>43731</c:v>
                </c:pt>
                <c:pt idx="332">
                  <c:v>43732</c:v>
                </c:pt>
                <c:pt idx="333">
                  <c:v>43733</c:v>
                </c:pt>
                <c:pt idx="334">
                  <c:v>43734</c:v>
                </c:pt>
                <c:pt idx="335">
                  <c:v>43735</c:v>
                </c:pt>
                <c:pt idx="336">
                  <c:v>43738</c:v>
                </c:pt>
                <c:pt idx="337">
                  <c:v>43739</c:v>
                </c:pt>
                <c:pt idx="338">
                  <c:v>43740</c:v>
                </c:pt>
                <c:pt idx="339">
                  <c:v>43741</c:v>
                </c:pt>
                <c:pt idx="340">
                  <c:v>43742</c:v>
                </c:pt>
                <c:pt idx="341">
                  <c:v>43745</c:v>
                </c:pt>
                <c:pt idx="342">
                  <c:v>43746</c:v>
                </c:pt>
                <c:pt idx="343">
                  <c:v>43747</c:v>
                </c:pt>
                <c:pt idx="344">
                  <c:v>43748</c:v>
                </c:pt>
                <c:pt idx="345">
                  <c:v>43749</c:v>
                </c:pt>
                <c:pt idx="346">
                  <c:v>43752</c:v>
                </c:pt>
                <c:pt idx="347">
                  <c:v>43753</c:v>
                </c:pt>
                <c:pt idx="348">
                  <c:v>43754</c:v>
                </c:pt>
                <c:pt idx="349">
                  <c:v>43755</c:v>
                </c:pt>
                <c:pt idx="350">
                  <c:v>43756</c:v>
                </c:pt>
                <c:pt idx="351">
                  <c:v>43759</c:v>
                </c:pt>
                <c:pt idx="352">
                  <c:v>43760</c:v>
                </c:pt>
                <c:pt idx="353">
                  <c:v>43761</c:v>
                </c:pt>
                <c:pt idx="354">
                  <c:v>43762</c:v>
                </c:pt>
                <c:pt idx="355">
                  <c:v>43763</c:v>
                </c:pt>
                <c:pt idx="356">
                  <c:v>43766</c:v>
                </c:pt>
                <c:pt idx="357">
                  <c:v>43767</c:v>
                </c:pt>
                <c:pt idx="358">
                  <c:v>43768</c:v>
                </c:pt>
                <c:pt idx="359">
                  <c:v>43769</c:v>
                </c:pt>
                <c:pt idx="360">
                  <c:v>43770</c:v>
                </c:pt>
                <c:pt idx="361">
                  <c:v>43773</c:v>
                </c:pt>
                <c:pt idx="362">
                  <c:v>43774</c:v>
                </c:pt>
                <c:pt idx="363">
                  <c:v>43775</c:v>
                </c:pt>
                <c:pt idx="364">
                  <c:v>43776</c:v>
                </c:pt>
                <c:pt idx="365">
                  <c:v>43777</c:v>
                </c:pt>
                <c:pt idx="366">
                  <c:v>43780</c:v>
                </c:pt>
                <c:pt idx="367">
                  <c:v>43781</c:v>
                </c:pt>
                <c:pt idx="368">
                  <c:v>43782</c:v>
                </c:pt>
                <c:pt idx="369">
                  <c:v>43783</c:v>
                </c:pt>
                <c:pt idx="370">
                  <c:v>43784</c:v>
                </c:pt>
                <c:pt idx="371">
                  <c:v>43787</c:v>
                </c:pt>
                <c:pt idx="372">
                  <c:v>43788</c:v>
                </c:pt>
                <c:pt idx="373">
                  <c:v>43789</c:v>
                </c:pt>
                <c:pt idx="374">
                  <c:v>43790</c:v>
                </c:pt>
                <c:pt idx="375">
                  <c:v>43791</c:v>
                </c:pt>
                <c:pt idx="376">
                  <c:v>43794</c:v>
                </c:pt>
                <c:pt idx="377">
                  <c:v>43795</c:v>
                </c:pt>
                <c:pt idx="378">
                  <c:v>43796</c:v>
                </c:pt>
                <c:pt idx="379">
                  <c:v>43797</c:v>
                </c:pt>
                <c:pt idx="380">
                  <c:v>43798</c:v>
                </c:pt>
                <c:pt idx="381">
                  <c:v>43801</c:v>
                </c:pt>
                <c:pt idx="382">
                  <c:v>43802</c:v>
                </c:pt>
                <c:pt idx="383">
                  <c:v>43803</c:v>
                </c:pt>
                <c:pt idx="384">
                  <c:v>43804</c:v>
                </c:pt>
                <c:pt idx="385">
                  <c:v>43805</c:v>
                </c:pt>
                <c:pt idx="386">
                  <c:v>43808</c:v>
                </c:pt>
                <c:pt idx="387">
                  <c:v>43809</c:v>
                </c:pt>
                <c:pt idx="388">
                  <c:v>43810</c:v>
                </c:pt>
                <c:pt idx="389">
                  <c:v>43811</c:v>
                </c:pt>
                <c:pt idx="390">
                  <c:v>43812</c:v>
                </c:pt>
                <c:pt idx="391">
                  <c:v>43815</c:v>
                </c:pt>
                <c:pt idx="392">
                  <c:v>43816</c:v>
                </c:pt>
                <c:pt idx="393">
                  <c:v>43817</c:v>
                </c:pt>
                <c:pt idx="394">
                  <c:v>43818</c:v>
                </c:pt>
                <c:pt idx="395">
                  <c:v>43819</c:v>
                </c:pt>
                <c:pt idx="396">
                  <c:v>43822</c:v>
                </c:pt>
                <c:pt idx="397">
                  <c:v>43823</c:v>
                </c:pt>
                <c:pt idx="398">
                  <c:v>43824</c:v>
                </c:pt>
                <c:pt idx="399">
                  <c:v>43825</c:v>
                </c:pt>
                <c:pt idx="400">
                  <c:v>43826</c:v>
                </c:pt>
                <c:pt idx="401">
                  <c:v>43829</c:v>
                </c:pt>
                <c:pt idx="402">
                  <c:v>43830</c:v>
                </c:pt>
                <c:pt idx="403">
                  <c:v>43831</c:v>
                </c:pt>
                <c:pt idx="404">
                  <c:v>43832</c:v>
                </c:pt>
                <c:pt idx="405">
                  <c:v>43833</c:v>
                </c:pt>
                <c:pt idx="406">
                  <c:v>43836</c:v>
                </c:pt>
                <c:pt idx="407">
                  <c:v>43837</c:v>
                </c:pt>
                <c:pt idx="408">
                  <c:v>43838</c:v>
                </c:pt>
                <c:pt idx="409">
                  <c:v>43839</c:v>
                </c:pt>
                <c:pt idx="410">
                  <c:v>43840</c:v>
                </c:pt>
                <c:pt idx="411">
                  <c:v>43843</c:v>
                </c:pt>
                <c:pt idx="412">
                  <c:v>43844</c:v>
                </c:pt>
                <c:pt idx="413">
                  <c:v>43845</c:v>
                </c:pt>
                <c:pt idx="414">
                  <c:v>43846</c:v>
                </c:pt>
                <c:pt idx="415">
                  <c:v>43847</c:v>
                </c:pt>
                <c:pt idx="416">
                  <c:v>43850</c:v>
                </c:pt>
                <c:pt idx="417">
                  <c:v>43851</c:v>
                </c:pt>
                <c:pt idx="418">
                  <c:v>43852</c:v>
                </c:pt>
                <c:pt idx="419">
                  <c:v>43853</c:v>
                </c:pt>
                <c:pt idx="420">
                  <c:v>43854</c:v>
                </c:pt>
                <c:pt idx="421">
                  <c:v>43857</c:v>
                </c:pt>
                <c:pt idx="422">
                  <c:v>43858</c:v>
                </c:pt>
                <c:pt idx="423">
                  <c:v>43859</c:v>
                </c:pt>
                <c:pt idx="424">
                  <c:v>43860</c:v>
                </c:pt>
                <c:pt idx="425">
                  <c:v>43861</c:v>
                </c:pt>
                <c:pt idx="426">
                  <c:v>43864</c:v>
                </c:pt>
                <c:pt idx="427">
                  <c:v>43865</c:v>
                </c:pt>
                <c:pt idx="428">
                  <c:v>43866</c:v>
                </c:pt>
                <c:pt idx="429">
                  <c:v>43867</c:v>
                </c:pt>
                <c:pt idx="430">
                  <c:v>43868</c:v>
                </c:pt>
                <c:pt idx="431">
                  <c:v>43871</c:v>
                </c:pt>
                <c:pt idx="432">
                  <c:v>43872</c:v>
                </c:pt>
                <c:pt idx="433">
                  <c:v>43873</c:v>
                </c:pt>
                <c:pt idx="434">
                  <c:v>43874</c:v>
                </c:pt>
                <c:pt idx="435">
                  <c:v>43875</c:v>
                </c:pt>
                <c:pt idx="436">
                  <c:v>43878</c:v>
                </c:pt>
                <c:pt idx="437">
                  <c:v>43879</c:v>
                </c:pt>
                <c:pt idx="438">
                  <c:v>43880</c:v>
                </c:pt>
                <c:pt idx="439">
                  <c:v>43881</c:v>
                </c:pt>
                <c:pt idx="440">
                  <c:v>43882</c:v>
                </c:pt>
                <c:pt idx="441">
                  <c:v>43885</c:v>
                </c:pt>
                <c:pt idx="442">
                  <c:v>43886</c:v>
                </c:pt>
                <c:pt idx="443">
                  <c:v>43887</c:v>
                </c:pt>
                <c:pt idx="444">
                  <c:v>43888</c:v>
                </c:pt>
                <c:pt idx="445">
                  <c:v>43889</c:v>
                </c:pt>
                <c:pt idx="446">
                  <c:v>43892</c:v>
                </c:pt>
                <c:pt idx="447">
                  <c:v>43893</c:v>
                </c:pt>
                <c:pt idx="448">
                  <c:v>43894</c:v>
                </c:pt>
                <c:pt idx="449">
                  <c:v>43895</c:v>
                </c:pt>
                <c:pt idx="450">
                  <c:v>43896</c:v>
                </c:pt>
                <c:pt idx="451">
                  <c:v>43899</c:v>
                </c:pt>
                <c:pt idx="452">
                  <c:v>43900</c:v>
                </c:pt>
                <c:pt idx="453">
                  <c:v>43901</c:v>
                </c:pt>
                <c:pt idx="454">
                  <c:v>43902</c:v>
                </c:pt>
                <c:pt idx="455">
                  <c:v>43903</c:v>
                </c:pt>
                <c:pt idx="456">
                  <c:v>43906</c:v>
                </c:pt>
                <c:pt idx="457">
                  <c:v>43907</c:v>
                </c:pt>
                <c:pt idx="458">
                  <c:v>43908</c:v>
                </c:pt>
                <c:pt idx="459">
                  <c:v>43909</c:v>
                </c:pt>
                <c:pt idx="460">
                  <c:v>43910</c:v>
                </c:pt>
                <c:pt idx="461">
                  <c:v>43913</c:v>
                </c:pt>
                <c:pt idx="462">
                  <c:v>43914</c:v>
                </c:pt>
                <c:pt idx="463">
                  <c:v>43915</c:v>
                </c:pt>
                <c:pt idx="464">
                  <c:v>43916</c:v>
                </c:pt>
                <c:pt idx="465">
                  <c:v>43917</c:v>
                </c:pt>
                <c:pt idx="466">
                  <c:v>43920</c:v>
                </c:pt>
                <c:pt idx="467">
                  <c:v>43921</c:v>
                </c:pt>
                <c:pt idx="468">
                  <c:v>43922</c:v>
                </c:pt>
                <c:pt idx="469">
                  <c:v>43923</c:v>
                </c:pt>
                <c:pt idx="470">
                  <c:v>43924</c:v>
                </c:pt>
                <c:pt idx="471">
                  <c:v>43927</c:v>
                </c:pt>
                <c:pt idx="472">
                  <c:v>43928</c:v>
                </c:pt>
                <c:pt idx="473">
                  <c:v>43929</c:v>
                </c:pt>
                <c:pt idx="474">
                  <c:v>43930</c:v>
                </c:pt>
                <c:pt idx="475">
                  <c:v>43931</c:v>
                </c:pt>
                <c:pt idx="476">
                  <c:v>43934</c:v>
                </c:pt>
                <c:pt idx="477">
                  <c:v>43935</c:v>
                </c:pt>
                <c:pt idx="478">
                  <c:v>43936</c:v>
                </c:pt>
                <c:pt idx="479">
                  <c:v>43937</c:v>
                </c:pt>
                <c:pt idx="480">
                  <c:v>43938</c:v>
                </c:pt>
                <c:pt idx="481">
                  <c:v>43941</c:v>
                </c:pt>
                <c:pt idx="482">
                  <c:v>43942</c:v>
                </c:pt>
                <c:pt idx="483">
                  <c:v>43943</c:v>
                </c:pt>
                <c:pt idx="484">
                  <c:v>43944</c:v>
                </c:pt>
                <c:pt idx="485">
                  <c:v>43945</c:v>
                </c:pt>
                <c:pt idx="486">
                  <c:v>43948</c:v>
                </c:pt>
                <c:pt idx="487">
                  <c:v>43949</c:v>
                </c:pt>
                <c:pt idx="488">
                  <c:v>43950</c:v>
                </c:pt>
                <c:pt idx="489">
                  <c:v>43951</c:v>
                </c:pt>
                <c:pt idx="490">
                  <c:v>43952</c:v>
                </c:pt>
                <c:pt idx="491">
                  <c:v>43955</c:v>
                </c:pt>
                <c:pt idx="492">
                  <c:v>43956</c:v>
                </c:pt>
                <c:pt idx="493">
                  <c:v>43957</c:v>
                </c:pt>
                <c:pt idx="494">
                  <c:v>43958</c:v>
                </c:pt>
                <c:pt idx="495">
                  <c:v>43959</c:v>
                </c:pt>
                <c:pt idx="496">
                  <c:v>43962</c:v>
                </c:pt>
                <c:pt idx="497">
                  <c:v>43963</c:v>
                </c:pt>
                <c:pt idx="498">
                  <c:v>43964</c:v>
                </c:pt>
                <c:pt idx="499">
                  <c:v>43965</c:v>
                </c:pt>
                <c:pt idx="500">
                  <c:v>43966</c:v>
                </c:pt>
                <c:pt idx="501">
                  <c:v>43969</c:v>
                </c:pt>
                <c:pt idx="502">
                  <c:v>43970</c:v>
                </c:pt>
                <c:pt idx="503">
                  <c:v>43971</c:v>
                </c:pt>
                <c:pt idx="504">
                  <c:v>43972</c:v>
                </c:pt>
                <c:pt idx="505">
                  <c:v>43973</c:v>
                </c:pt>
                <c:pt idx="506">
                  <c:v>43976</c:v>
                </c:pt>
                <c:pt idx="507">
                  <c:v>43977</c:v>
                </c:pt>
                <c:pt idx="508">
                  <c:v>43978</c:v>
                </c:pt>
                <c:pt idx="509">
                  <c:v>43979</c:v>
                </c:pt>
                <c:pt idx="510">
                  <c:v>43980</c:v>
                </c:pt>
                <c:pt idx="511">
                  <c:v>43983</c:v>
                </c:pt>
                <c:pt idx="512">
                  <c:v>43984</c:v>
                </c:pt>
                <c:pt idx="513">
                  <c:v>43985</c:v>
                </c:pt>
                <c:pt idx="514">
                  <c:v>43986</c:v>
                </c:pt>
                <c:pt idx="515">
                  <c:v>43987</c:v>
                </c:pt>
                <c:pt idx="516">
                  <c:v>43990</c:v>
                </c:pt>
                <c:pt idx="517">
                  <c:v>43991</c:v>
                </c:pt>
                <c:pt idx="518">
                  <c:v>43992</c:v>
                </c:pt>
                <c:pt idx="519">
                  <c:v>43993</c:v>
                </c:pt>
                <c:pt idx="520">
                  <c:v>43994</c:v>
                </c:pt>
                <c:pt idx="521">
                  <c:v>43997</c:v>
                </c:pt>
                <c:pt idx="522">
                  <c:v>43998</c:v>
                </c:pt>
                <c:pt idx="523">
                  <c:v>43999</c:v>
                </c:pt>
              </c:numCache>
            </c:numRef>
          </c:cat>
          <c:val>
            <c:numRef>
              <c:f>[0]!Ativo3</c:f>
              <c:numCache>
                <c:formatCode>0.00</c:formatCode>
                <c:ptCount val="524"/>
                <c:pt idx="0">
                  <c:v>100</c:v>
                </c:pt>
                <c:pt idx="1">
                  <c:v>99.7791844545864</c:v>
                </c:pt>
                <c:pt idx="2">
                  <c:v>99.205064036417795</c:v>
                </c:pt>
                <c:pt idx="3">
                  <c:v>97.909612836665502</c:v>
                </c:pt>
                <c:pt idx="4">
                  <c:v>96.334461946040406</c:v>
                </c:pt>
                <c:pt idx="5">
                  <c:v>96.305019873427199</c:v>
                </c:pt>
                <c:pt idx="6">
                  <c:v>94.803474164567902</c:v>
                </c:pt>
                <c:pt idx="7">
                  <c:v>94.052701310138204</c:v>
                </c:pt>
                <c:pt idx="8">
                  <c:v>92.786692182999104</c:v>
                </c:pt>
                <c:pt idx="9">
                  <c:v>94.302958928281399</c:v>
                </c:pt>
                <c:pt idx="10">
                  <c:v>94.935963491676404</c:v>
                </c:pt>
                <c:pt idx="12">
                  <c:v>93.0369498012587</c:v>
                </c:pt>
                <c:pt idx="13">
                  <c:v>94.229353746399298</c:v>
                </c:pt>
                <c:pt idx="14">
                  <c:v>94.347122037201203</c:v>
                </c:pt>
                <c:pt idx="15">
                  <c:v>96.098925364320195</c:v>
                </c:pt>
                <c:pt idx="16">
                  <c:v>98.056823200197002</c:v>
                </c:pt>
                <c:pt idx="17">
                  <c:v>100.41218901798101</c:v>
                </c:pt>
                <c:pt idx="18">
                  <c:v>99.617253054631902</c:v>
                </c:pt>
                <c:pt idx="19">
                  <c:v>97.983218018547603</c:v>
                </c:pt>
                <c:pt idx="20">
                  <c:v>100.01472103619</c:v>
                </c:pt>
                <c:pt idx="22">
                  <c:v>99.867510672658696</c:v>
                </c:pt>
                <c:pt idx="23">
                  <c:v>101.31017223594201</c:v>
                </c:pt>
                <c:pt idx="24">
                  <c:v>100.456352127017</c:v>
                </c:pt>
                <c:pt idx="25">
                  <c:v>101.619313999661</c:v>
                </c:pt>
                <c:pt idx="26">
                  <c:v>101.01575150887901</c:v>
                </c:pt>
                <c:pt idx="27">
                  <c:v>102.134550272254</c:v>
                </c:pt>
                <c:pt idx="28">
                  <c:v>102.23759752674999</c:v>
                </c:pt>
                <c:pt idx="29">
                  <c:v>101.162961872295</c:v>
                </c:pt>
                <c:pt idx="30">
                  <c:v>98.410128072835505</c:v>
                </c:pt>
                <c:pt idx="31">
                  <c:v>98.380686000222298</c:v>
                </c:pt>
                <c:pt idx="32">
                  <c:v>99.735021345433793</c:v>
                </c:pt>
                <c:pt idx="33">
                  <c:v>99.676137199974605</c:v>
                </c:pt>
                <c:pt idx="34">
                  <c:v>99.852789636235698</c:v>
                </c:pt>
                <c:pt idx="35">
                  <c:v>100.338583836216</c:v>
                </c:pt>
                <c:pt idx="36">
                  <c:v>100.10304725437901</c:v>
                </c:pt>
                <c:pt idx="37">
                  <c:v>98.601501545519596</c:v>
                </c:pt>
                <c:pt idx="38">
                  <c:v>98.115707345772506</c:v>
                </c:pt>
                <c:pt idx="39">
                  <c:v>97.571029000449897</c:v>
                </c:pt>
                <c:pt idx="40">
                  <c:v>96.893861327669597</c:v>
                </c:pt>
                <c:pt idx="41">
                  <c:v>96.275577800581203</c:v>
                </c:pt>
                <c:pt idx="42">
                  <c:v>96.599440600490198</c:v>
                </c:pt>
                <c:pt idx="44">
                  <c:v>96.422788164229104</c:v>
                </c:pt>
                <c:pt idx="45">
                  <c:v>95.613131164223901</c:v>
                </c:pt>
                <c:pt idx="46">
                  <c:v>95.966436036862405</c:v>
                </c:pt>
                <c:pt idx="47">
                  <c:v>97.129397909506196</c:v>
                </c:pt>
                <c:pt idx="48">
                  <c:v>97.541586927603902</c:v>
                </c:pt>
                <c:pt idx="49">
                  <c:v>97.453260709415204</c:v>
                </c:pt>
                <c:pt idx="50">
                  <c:v>97.644634182099296</c:v>
                </c:pt>
                <c:pt idx="51">
                  <c:v>98.469012218411095</c:v>
                </c:pt>
                <c:pt idx="52">
                  <c:v>97.880170763935894</c:v>
                </c:pt>
                <c:pt idx="53">
                  <c:v>98.410128072835505</c:v>
                </c:pt>
                <c:pt idx="54">
                  <c:v>97.526865891297305</c:v>
                </c:pt>
                <c:pt idx="55">
                  <c:v>97.953775945818094</c:v>
                </c:pt>
                <c:pt idx="56">
                  <c:v>97.188282054965399</c:v>
                </c:pt>
                <c:pt idx="57">
                  <c:v>97.011629618704305</c:v>
                </c:pt>
                <c:pt idx="58">
                  <c:v>96.923303400515607</c:v>
                </c:pt>
                <c:pt idx="59">
                  <c:v>96.673045782372398</c:v>
                </c:pt>
                <c:pt idx="60">
                  <c:v>96.098925364320195</c:v>
                </c:pt>
                <c:pt idx="61">
                  <c:v>96.422788164229104</c:v>
                </c:pt>
                <c:pt idx="62">
                  <c:v>96.923303400515607</c:v>
                </c:pt>
                <c:pt idx="63">
                  <c:v>95.716178418951998</c:v>
                </c:pt>
                <c:pt idx="64">
                  <c:v>97.085234800353604</c:v>
                </c:pt>
                <c:pt idx="65">
                  <c:v>97.232445164118005</c:v>
                </c:pt>
                <c:pt idx="69">
                  <c:v>97.232445164118005</c:v>
                </c:pt>
                <c:pt idx="70">
                  <c:v>98.380686000222298</c:v>
                </c:pt>
                <c:pt idx="71">
                  <c:v>98.130428382079103</c:v>
                </c:pt>
                <c:pt idx="72">
                  <c:v>98.469012218411095</c:v>
                </c:pt>
                <c:pt idx="73">
                  <c:v>97.850728691089898</c:v>
                </c:pt>
                <c:pt idx="74">
                  <c:v>97.821286618476705</c:v>
                </c:pt>
                <c:pt idx="75">
                  <c:v>97.512144854990794</c:v>
                </c:pt>
                <c:pt idx="76">
                  <c:v>97.497423818451395</c:v>
                </c:pt>
                <c:pt idx="77">
                  <c:v>97.453260709415204</c:v>
                </c:pt>
                <c:pt idx="78">
                  <c:v>97.026350655010901</c:v>
                </c:pt>
                <c:pt idx="79">
                  <c:v>96.555277491337606</c:v>
                </c:pt>
                <c:pt idx="80">
                  <c:v>94.612100691883796</c:v>
                </c:pt>
                <c:pt idx="81">
                  <c:v>94.096864419174395</c:v>
                </c:pt>
                <c:pt idx="82">
                  <c:v>93.728838510112794</c:v>
                </c:pt>
                <c:pt idx="83">
                  <c:v>93.154718092177106</c:v>
                </c:pt>
                <c:pt idx="84">
                  <c:v>92.183129692217307</c:v>
                </c:pt>
                <c:pt idx="85">
                  <c:v>91.903430001344503</c:v>
                </c:pt>
                <c:pt idx="87">
                  <c:v>92.595318710431499</c:v>
                </c:pt>
                <c:pt idx="88">
                  <c:v>92.595318710431499</c:v>
                </c:pt>
                <c:pt idx="89">
                  <c:v>92.904460473917396</c:v>
                </c:pt>
                <c:pt idx="90">
                  <c:v>91.991756219533301</c:v>
                </c:pt>
                <c:pt idx="91">
                  <c:v>92.271455910406104</c:v>
                </c:pt>
                <c:pt idx="92">
                  <c:v>92.477550419513094</c:v>
                </c:pt>
                <c:pt idx="93">
                  <c:v>92.978065655683196</c:v>
                </c:pt>
                <c:pt idx="94">
                  <c:v>92.830855292151696</c:v>
                </c:pt>
                <c:pt idx="95">
                  <c:v>91.903430001344503</c:v>
                </c:pt>
                <c:pt idx="96">
                  <c:v>89.4008538199123</c:v>
                </c:pt>
                <c:pt idx="97">
                  <c:v>88.355660238419702</c:v>
                </c:pt>
                <c:pt idx="98">
                  <c:v>89.180038274731501</c:v>
                </c:pt>
                <c:pt idx="101">
                  <c:v>92.816134255728699</c:v>
                </c:pt>
                <c:pt idx="102">
                  <c:v>91.756219637813004</c:v>
                </c:pt>
                <c:pt idx="103">
                  <c:v>93.139997055754094</c:v>
                </c:pt>
                <c:pt idx="104">
                  <c:v>93.831885764608202</c:v>
                </c:pt>
                <c:pt idx="105">
                  <c:v>92.212571765063302</c:v>
                </c:pt>
                <c:pt idx="106">
                  <c:v>91.844545856001801</c:v>
                </c:pt>
                <c:pt idx="107">
                  <c:v>91.108494037995101</c:v>
                </c:pt>
                <c:pt idx="108">
                  <c:v>91.1820992197609</c:v>
                </c:pt>
                <c:pt idx="109">
                  <c:v>92.639481819467605</c:v>
                </c:pt>
                <c:pt idx="110">
                  <c:v>92.742529073962899</c:v>
                </c:pt>
                <c:pt idx="111">
                  <c:v>93.066391873871893</c:v>
                </c:pt>
                <c:pt idx="112">
                  <c:v>94.126306491904003</c:v>
                </c:pt>
                <c:pt idx="113">
                  <c:v>95.745620491681606</c:v>
                </c:pt>
                <c:pt idx="114">
                  <c:v>95.745620491681606</c:v>
                </c:pt>
                <c:pt idx="115">
                  <c:v>96.363904018653599</c:v>
                </c:pt>
                <c:pt idx="116">
                  <c:v>95.465920800808803</c:v>
                </c:pt>
                <c:pt idx="117">
                  <c:v>94.347122037201203</c:v>
                </c:pt>
                <c:pt idx="118">
                  <c:v>95.068452819017693</c:v>
                </c:pt>
                <c:pt idx="119">
                  <c:v>96.113646400743207</c:v>
                </c:pt>
                <c:pt idx="120">
                  <c:v>95.9958781097084</c:v>
                </c:pt>
                <c:pt idx="121">
                  <c:v>95.878109818906495</c:v>
                </c:pt>
                <c:pt idx="122">
                  <c:v>96.569998527760603</c:v>
                </c:pt>
                <c:pt idx="123">
                  <c:v>97.217724127811394</c:v>
                </c:pt>
                <c:pt idx="124">
                  <c:v>96.525835418724498</c:v>
                </c:pt>
                <c:pt idx="125">
                  <c:v>97.041071691433899</c:v>
                </c:pt>
                <c:pt idx="126">
                  <c:v>96.879140291479402</c:v>
                </c:pt>
                <c:pt idx="127">
                  <c:v>97.217724127811394</c:v>
                </c:pt>
                <c:pt idx="128">
                  <c:v>97.4090976004954</c:v>
                </c:pt>
                <c:pt idx="129">
                  <c:v>97.791844545863597</c:v>
                </c:pt>
                <c:pt idx="130">
                  <c:v>98.410128072835505</c:v>
                </c:pt>
                <c:pt idx="131">
                  <c:v>97.762402473134003</c:v>
                </c:pt>
                <c:pt idx="132">
                  <c:v>97.158839982235804</c:v>
                </c:pt>
                <c:pt idx="133">
                  <c:v>96.702487854985506</c:v>
                </c:pt>
                <c:pt idx="134">
                  <c:v>97.306050345767304</c:v>
                </c:pt>
                <c:pt idx="135">
                  <c:v>98.027381127583794</c:v>
                </c:pt>
                <c:pt idx="136">
                  <c:v>97.085234800353604</c:v>
                </c:pt>
                <c:pt idx="138">
                  <c:v>98.145149418502101</c:v>
                </c:pt>
                <c:pt idx="139">
                  <c:v>98.145149418502101</c:v>
                </c:pt>
                <c:pt idx="140">
                  <c:v>98.586780509213</c:v>
                </c:pt>
                <c:pt idx="143">
                  <c:v>97.953775945818094</c:v>
                </c:pt>
                <c:pt idx="144">
                  <c:v>98.2923597820336</c:v>
                </c:pt>
                <c:pt idx="145">
                  <c:v>98.910643309121994</c:v>
                </c:pt>
                <c:pt idx="146">
                  <c:v>99.941115854424396</c:v>
                </c:pt>
                <c:pt idx="147">
                  <c:v>99.352274399949195</c:v>
                </c:pt>
                <c:pt idx="148">
                  <c:v>100.32386279990899</c:v>
                </c:pt>
                <c:pt idx="149">
                  <c:v>101.648756072507</c:v>
                </c:pt>
                <c:pt idx="150">
                  <c:v>103.003091417486</c:v>
                </c:pt>
                <c:pt idx="151">
                  <c:v>102.590902399388</c:v>
                </c:pt>
                <c:pt idx="152">
                  <c:v>103.91579567187</c:v>
                </c:pt>
                <c:pt idx="153">
                  <c:v>105.00515236251501</c:v>
                </c:pt>
                <c:pt idx="154">
                  <c:v>105.623435889836</c:v>
                </c:pt>
                <c:pt idx="155">
                  <c:v>106.197556307889</c:v>
                </c:pt>
                <c:pt idx="156">
                  <c:v>105.178891338292</c:v>
                </c:pt>
                <c:pt idx="157">
                  <c:v>102.216105666826</c:v>
                </c:pt>
                <c:pt idx="158">
                  <c:v>102.51238423388</c:v>
                </c:pt>
                <c:pt idx="159">
                  <c:v>103.53454529063301</c:v>
                </c:pt>
                <c:pt idx="160">
                  <c:v>103.91970742796499</c:v>
                </c:pt>
                <c:pt idx="161">
                  <c:v>103.99377706961199</c:v>
                </c:pt>
                <c:pt idx="162">
                  <c:v>103.549359218916</c:v>
                </c:pt>
                <c:pt idx="163">
                  <c:v>103.104941368219</c:v>
                </c:pt>
                <c:pt idx="164">
                  <c:v>102.364244950353</c:v>
                </c:pt>
                <c:pt idx="165">
                  <c:v>103.09012743981999</c:v>
                </c:pt>
                <c:pt idx="166">
                  <c:v>102.956802084693</c:v>
                </c:pt>
                <c:pt idx="167">
                  <c:v>103.593801004114</c:v>
                </c:pt>
                <c:pt idx="168">
                  <c:v>102.601267804042</c:v>
                </c:pt>
                <c:pt idx="169">
                  <c:v>103.386406007106</c:v>
                </c:pt>
                <c:pt idx="170">
                  <c:v>102.364244950353</c:v>
                </c:pt>
                <c:pt idx="171">
                  <c:v>103.22345279517999</c:v>
                </c:pt>
                <c:pt idx="172">
                  <c:v>105.090007768129</c:v>
                </c:pt>
                <c:pt idx="173">
                  <c:v>103.549359218916</c:v>
                </c:pt>
                <c:pt idx="174">
                  <c:v>103.460475648753</c:v>
                </c:pt>
                <c:pt idx="175">
                  <c:v>106.05291311128499</c:v>
                </c:pt>
                <c:pt idx="176">
                  <c:v>105.62330918910401</c:v>
                </c:pt>
                <c:pt idx="177">
                  <c:v>106.956562741078</c:v>
                </c:pt>
                <c:pt idx="178">
                  <c:v>107.845398442703</c:v>
                </c:pt>
                <c:pt idx="179">
                  <c:v>108.275002365001</c:v>
                </c:pt>
                <c:pt idx="180">
                  <c:v>108.11204915295799</c:v>
                </c:pt>
                <c:pt idx="181">
                  <c:v>107.69725915894399</c:v>
                </c:pt>
                <c:pt idx="182">
                  <c:v>106.645470245741</c:v>
                </c:pt>
                <c:pt idx="183">
                  <c:v>104.73447348747899</c:v>
                </c:pt>
                <c:pt idx="184">
                  <c:v>101.93464102805601</c:v>
                </c:pt>
                <c:pt idx="185">
                  <c:v>103.51973136235</c:v>
                </c:pt>
                <c:pt idx="186">
                  <c:v>102.956802084693</c:v>
                </c:pt>
                <c:pt idx="187">
                  <c:v>102.260547451908</c:v>
                </c:pt>
                <c:pt idx="188">
                  <c:v>101.99389674142</c:v>
                </c:pt>
                <c:pt idx="189">
                  <c:v>102.15684995322999</c:v>
                </c:pt>
                <c:pt idx="190">
                  <c:v>102.66052351763901</c:v>
                </c:pt>
                <c:pt idx="191">
                  <c:v>103.01605779817299</c:v>
                </c:pt>
                <c:pt idx="192">
                  <c:v>102.06796638318301</c:v>
                </c:pt>
                <c:pt idx="193">
                  <c:v>102.364244950353</c:v>
                </c:pt>
                <c:pt idx="194">
                  <c:v>103.549359218916</c:v>
                </c:pt>
                <c:pt idx="195">
                  <c:v>103.01605779817299</c:v>
                </c:pt>
                <c:pt idx="196">
                  <c:v>103.53454529063301</c:v>
                </c:pt>
                <c:pt idx="197">
                  <c:v>103.386406007106</c:v>
                </c:pt>
                <c:pt idx="198">
                  <c:v>102.482756377314</c:v>
                </c:pt>
                <c:pt idx="199">
                  <c:v>102.764221015968</c:v>
                </c:pt>
                <c:pt idx="200">
                  <c:v>102.438314592233</c:v>
                </c:pt>
                <c:pt idx="201">
                  <c:v>103.22345279517999</c:v>
                </c:pt>
                <c:pt idx="202">
                  <c:v>103.253080651746</c:v>
                </c:pt>
                <c:pt idx="203">
                  <c:v>102.52719816227901</c:v>
                </c:pt>
                <c:pt idx="204">
                  <c:v>103.549359218916</c:v>
                </c:pt>
                <c:pt idx="205">
                  <c:v>105.62330918910401</c:v>
                </c:pt>
                <c:pt idx="206">
                  <c:v>104.882612771238</c:v>
                </c:pt>
                <c:pt idx="207">
                  <c:v>104.053032783093</c:v>
                </c:pt>
                <c:pt idx="208">
                  <c:v>102.971616013092</c:v>
                </c:pt>
                <c:pt idx="209">
                  <c:v>104.364125278546</c:v>
                </c:pt>
                <c:pt idx="210">
                  <c:v>104.364125278546</c:v>
                </c:pt>
                <c:pt idx="211">
                  <c:v>103.860451714485</c:v>
                </c:pt>
                <c:pt idx="212">
                  <c:v>104.438194920425</c:v>
                </c:pt>
                <c:pt idx="213">
                  <c:v>104.24561385170099</c:v>
                </c:pt>
                <c:pt idx="214">
                  <c:v>103.386406007106</c:v>
                </c:pt>
                <c:pt idx="215">
                  <c:v>103.40121993550601</c:v>
                </c:pt>
                <c:pt idx="216">
                  <c:v>103.327150293626</c:v>
                </c:pt>
                <c:pt idx="217">
                  <c:v>103.68268457416001</c:v>
                </c:pt>
                <c:pt idx="218">
                  <c:v>103.238266723347</c:v>
                </c:pt>
                <c:pt idx="219">
                  <c:v>102.216105666826</c:v>
                </c:pt>
                <c:pt idx="221">
                  <c:v>101.62354853248701</c:v>
                </c:pt>
                <c:pt idx="222">
                  <c:v>102.03833852650099</c:v>
                </c:pt>
                <c:pt idx="223">
                  <c:v>102.80866280105</c:v>
                </c:pt>
                <c:pt idx="224">
                  <c:v>102.645709589124</c:v>
                </c:pt>
                <c:pt idx="225">
                  <c:v>102.201291738427</c:v>
                </c:pt>
                <c:pt idx="226">
                  <c:v>100.26066712359901</c:v>
                </c:pt>
                <c:pt idx="227">
                  <c:v>101.105061040027</c:v>
                </c:pt>
                <c:pt idx="229">
                  <c:v>99.2681339236442</c:v>
                </c:pt>
                <c:pt idx="230">
                  <c:v>97.8756246579578</c:v>
                </c:pt>
                <c:pt idx="231">
                  <c:v>98.068205726565793</c:v>
                </c:pt>
                <c:pt idx="232">
                  <c:v>97.105300383525901</c:v>
                </c:pt>
                <c:pt idx="233">
                  <c:v>95.2535593388602</c:v>
                </c:pt>
                <c:pt idx="234">
                  <c:v>95.520210049115093</c:v>
                </c:pt>
                <c:pt idx="235">
                  <c:v>96.290534323779895</c:v>
                </c:pt>
                <c:pt idx="236">
                  <c:v>93.486495734890894</c:v>
                </c:pt>
                <c:pt idx="237">
                  <c:v>94.769037742517</c:v>
                </c:pt>
                <c:pt idx="238">
                  <c:v>94.877203935990096</c:v>
                </c:pt>
                <c:pt idx="239">
                  <c:v>94.4445391622139</c:v>
                </c:pt>
                <c:pt idx="240">
                  <c:v>94.645419235690497</c:v>
                </c:pt>
                <c:pt idx="241">
                  <c:v>94.722680802457006</c:v>
                </c:pt>
                <c:pt idx="243">
                  <c:v>95.649819603189798</c:v>
                </c:pt>
                <c:pt idx="244">
                  <c:v>95.340773336240105</c:v>
                </c:pt>
                <c:pt idx="245">
                  <c:v>96.113389003439806</c:v>
                </c:pt>
                <c:pt idx="246">
                  <c:v>95.557105723186396</c:v>
                </c:pt>
                <c:pt idx="247">
                  <c:v>94.552705355687095</c:v>
                </c:pt>
                <c:pt idx="248">
                  <c:v>96.716029223985998</c:v>
                </c:pt>
                <c:pt idx="249">
                  <c:v>98.122189738205606</c:v>
                </c:pt>
                <c:pt idx="250">
                  <c:v>100.40913211321499</c:v>
                </c:pt>
                <c:pt idx="251">
                  <c:v>100.671821440104</c:v>
                </c:pt>
                <c:pt idx="252">
                  <c:v>100.826344573521</c:v>
                </c:pt>
                <c:pt idx="253">
                  <c:v>100.594559873338</c:v>
                </c:pt>
                <c:pt idx="254">
                  <c:v>99.018423912231796</c:v>
                </c:pt>
                <c:pt idx="255">
                  <c:v>98.894805405521794</c:v>
                </c:pt>
                <c:pt idx="256">
                  <c:v>100.440036740038</c:v>
                </c:pt>
                <c:pt idx="257">
                  <c:v>100.625464500044</c:v>
                </c:pt>
                <c:pt idx="258">
                  <c:v>99.744682639604406</c:v>
                </c:pt>
                <c:pt idx="259">
                  <c:v>100.28551360650501</c:v>
                </c:pt>
                <c:pt idx="260">
                  <c:v>99.821944206138099</c:v>
                </c:pt>
                <c:pt idx="261">
                  <c:v>99.281113239121595</c:v>
                </c:pt>
                <c:pt idx="262">
                  <c:v>99.667421072721496</c:v>
                </c:pt>
                <c:pt idx="263">
                  <c:v>99.976467339554802</c:v>
                </c:pt>
                <c:pt idx="264">
                  <c:v>100.22370435309099</c:v>
                </c:pt>
                <c:pt idx="265">
                  <c:v>99.667421072721496</c:v>
                </c:pt>
                <c:pt idx="266">
                  <c:v>100.594559873338</c:v>
                </c:pt>
                <c:pt idx="267">
                  <c:v>100.980867706938</c:v>
                </c:pt>
                <c:pt idx="268">
                  <c:v>100.594559873338</c:v>
                </c:pt>
                <c:pt idx="269">
                  <c:v>100.96541539370099</c:v>
                </c:pt>
                <c:pt idx="270">
                  <c:v>99.512897939304807</c:v>
                </c:pt>
                <c:pt idx="271">
                  <c:v>99.667421072721496</c:v>
                </c:pt>
                <c:pt idx="272">
                  <c:v>99.157494732411607</c:v>
                </c:pt>
                <c:pt idx="273">
                  <c:v>100.949963080231</c:v>
                </c:pt>
                <c:pt idx="274">
                  <c:v>100.470941366628</c:v>
                </c:pt>
                <c:pt idx="275">
                  <c:v>100.90360614040399</c:v>
                </c:pt>
                <c:pt idx="276">
                  <c:v>100.28551360650501</c:v>
                </c:pt>
                <c:pt idx="277">
                  <c:v>100.115538159851</c:v>
                </c:pt>
                <c:pt idx="278">
                  <c:v>100.084633533028</c:v>
                </c:pt>
                <c:pt idx="279">
                  <c:v>99.821944206138099</c:v>
                </c:pt>
                <c:pt idx="280">
                  <c:v>99.126590105705006</c:v>
                </c:pt>
                <c:pt idx="281">
                  <c:v>99.2347562989453</c:v>
                </c:pt>
                <c:pt idx="283">
                  <c:v>98.353974438505205</c:v>
                </c:pt>
                <c:pt idx="284">
                  <c:v>97.735881904722206</c:v>
                </c:pt>
                <c:pt idx="285">
                  <c:v>98.493045258452199</c:v>
                </c:pt>
                <c:pt idx="286">
                  <c:v>96.267912136856495</c:v>
                </c:pt>
                <c:pt idx="287">
                  <c:v>96.576958403806202</c:v>
                </c:pt>
                <c:pt idx="288">
                  <c:v>96.128841316909501</c:v>
                </c:pt>
                <c:pt idx="289">
                  <c:v>97.040527804172598</c:v>
                </c:pt>
                <c:pt idx="290">
                  <c:v>96.870552357402602</c:v>
                </c:pt>
                <c:pt idx="291">
                  <c:v>97.025075490702903</c:v>
                </c:pt>
                <c:pt idx="292">
                  <c:v>96.576958403806202</c:v>
                </c:pt>
                <c:pt idx="293">
                  <c:v>98.601211451925295</c:v>
                </c:pt>
                <c:pt idx="294">
                  <c:v>97.658620337955696</c:v>
                </c:pt>
                <c:pt idx="295">
                  <c:v>95.031727069406799</c:v>
                </c:pt>
                <c:pt idx="296">
                  <c:v>93.223806408117497</c:v>
                </c:pt>
                <c:pt idx="297">
                  <c:v>94.104588268673993</c:v>
                </c:pt>
                <c:pt idx="298">
                  <c:v>94.413634535507299</c:v>
                </c:pt>
                <c:pt idx="299">
                  <c:v>94.243659088737303</c:v>
                </c:pt>
                <c:pt idx="300">
                  <c:v>94.259111402090596</c:v>
                </c:pt>
                <c:pt idx="301">
                  <c:v>93.671923495014198</c:v>
                </c:pt>
                <c:pt idx="302">
                  <c:v>93.795542001840701</c:v>
                </c:pt>
                <c:pt idx="303">
                  <c:v>93.100187901291093</c:v>
                </c:pt>
                <c:pt idx="305">
                  <c:v>92.7293323810445</c:v>
                </c:pt>
                <c:pt idx="306">
                  <c:v>92.590261560864704</c:v>
                </c:pt>
                <c:pt idx="307">
                  <c:v>92.512999994098195</c:v>
                </c:pt>
                <c:pt idx="308">
                  <c:v>92.420286114094793</c:v>
                </c:pt>
                <c:pt idx="309">
                  <c:v>91.941264400375104</c:v>
                </c:pt>
                <c:pt idx="310">
                  <c:v>90.256962245795904</c:v>
                </c:pt>
                <c:pt idx="311">
                  <c:v>89.638869712012806</c:v>
                </c:pt>
                <c:pt idx="312">
                  <c:v>90.751436272868901</c:v>
                </c:pt>
                <c:pt idx="313">
                  <c:v>92.636618500924698</c:v>
                </c:pt>
                <c:pt idx="314">
                  <c:v>93.486495734890894</c:v>
                </c:pt>
                <c:pt idx="315">
                  <c:v>96.144293630146393</c:v>
                </c:pt>
                <c:pt idx="316">
                  <c:v>95.603462663129903</c:v>
                </c:pt>
                <c:pt idx="317">
                  <c:v>93.718280435074107</c:v>
                </c:pt>
                <c:pt idx="318">
                  <c:v>93.486495734890894</c:v>
                </c:pt>
                <c:pt idx="319">
                  <c:v>94.7999423691072</c:v>
                </c:pt>
                <c:pt idx="320">
                  <c:v>94.073683641967406</c:v>
                </c:pt>
                <c:pt idx="321">
                  <c:v>95.8043427366065</c:v>
                </c:pt>
                <c:pt idx="322">
                  <c:v>96.886004670755895</c:v>
                </c:pt>
                <c:pt idx="323">
                  <c:v>99.621064132661601</c:v>
                </c:pt>
                <c:pt idx="324">
                  <c:v>99.512897939304807</c:v>
                </c:pt>
                <c:pt idx="325">
                  <c:v>99.605611819308294</c:v>
                </c:pt>
                <c:pt idx="326">
                  <c:v>100.594559873338</c:v>
                </c:pt>
                <c:pt idx="327">
                  <c:v>100.440036740038</c:v>
                </c:pt>
                <c:pt idx="331">
                  <c:v>99.667421072721496</c:v>
                </c:pt>
                <c:pt idx="332">
                  <c:v>97.504097204422607</c:v>
                </c:pt>
                <c:pt idx="333">
                  <c:v>96.870552357402602</c:v>
                </c:pt>
                <c:pt idx="334">
                  <c:v>99.327470179181503</c:v>
                </c:pt>
                <c:pt idx="335">
                  <c:v>97.133241684175999</c:v>
                </c:pt>
                <c:pt idx="336">
                  <c:v>97.395931011065798</c:v>
                </c:pt>
                <c:pt idx="337">
                  <c:v>97.349574071005904</c:v>
                </c:pt>
                <c:pt idx="338">
                  <c:v>97.905857351375701</c:v>
                </c:pt>
                <c:pt idx="339">
                  <c:v>97.689524964662297</c:v>
                </c:pt>
                <c:pt idx="340">
                  <c:v>99.651968759368202</c:v>
                </c:pt>
                <c:pt idx="341">
                  <c:v>100.28551360650501</c:v>
                </c:pt>
                <c:pt idx="342">
                  <c:v>100.440036740038</c:v>
                </c:pt>
                <c:pt idx="343">
                  <c:v>100.130990473088</c:v>
                </c:pt>
                <c:pt idx="344">
                  <c:v>99.698325699428096</c:v>
                </c:pt>
                <c:pt idx="345">
                  <c:v>100.90360614040399</c:v>
                </c:pt>
                <c:pt idx="346">
                  <c:v>104.766684476519</c:v>
                </c:pt>
                <c:pt idx="347">
                  <c:v>107.393577745068</c:v>
                </c:pt>
                <c:pt idx="348">
                  <c:v>108.35162117227399</c:v>
                </c:pt>
                <c:pt idx="349">
                  <c:v>110.2522557138</c:v>
                </c:pt>
                <c:pt idx="350">
                  <c:v>110.48404041386701</c:v>
                </c:pt>
                <c:pt idx="351">
                  <c:v>101.753483374254</c:v>
                </c:pt>
                <c:pt idx="352">
                  <c:v>98.802091525401906</c:v>
                </c:pt>
                <c:pt idx="353">
                  <c:v>93.486495734890894</c:v>
                </c:pt>
                <c:pt idx="354">
                  <c:v>97.504097204422607</c:v>
                </c:pt>
                <c:pt idx="355">
                  <c:v>97.1023370575858</c:v>
                </c:pt>
                <c:pt idx="356">
                  <c:v>97.349574071005904</c:v>
                </c:pt>
                <c:pt idx="357">
                  <c:v>95.495296469656793</c:v>
                </c:pt>
                <c:pt idx="358">
                  <c:v>94.243659088737303</c:v>
                </c:pt>
                <c:pt idx="361">
                  <c:v>91.168648733175402</c:v>
                </c:pt>
                <c:pt idx="362">
                  <c:v>89.886106725549297</c:v>
                </c:pt>
                <c:pt idx="363">
                  <c:v>90.457842319272501</c:v>
                </c:pt>
                <c:pt idx="364">
                  <c:v>92.713880067574806</c:v>
                </c:pt>
                <c:pt idx="365">
                  <c:v>92.466643054154702</c:v>
                </c:pt>
                <c:pt idx="366">
                  <c:v>91.153196419822095</c:v>
                </c:pt>
                <c:pt idx="367">
                  <c:v>89.607965085422606</c:v>
                </c:pt>
                <c:pt idx="368">
                  <c:v>88.711730911396401</c:v>
                </c:pt>
                <c:pt idx="369">
                  <c:v>89.159847998409504</c:v>
                </c:pt>
                <c:pt idx="370">
                  <c:v>97.272312504239395</c:v>
                </c:pt>
                <c:pt idx="371">
                  <c:v>96.360626016976298</c:v>
                </c:pt>
                <c:pt idx="372">
                  <c:v>94.877203935990096</c:v>
                </c:pt>
                <c:pt idx="373">
                  <c:v>96.963266237406103</c:v>
                </c:pt>
                <c:pt idx="374">
                  <c:v>95.866151989903301</c:v>
                </c:pt>
                <c:pt idx="375">
                  <c:v>96.963266237406103</c:v>
                </c:pt>
                <c:pt idx="376">
                  <c:v>94.877203935990096</c:v>
                </c:pt>
                <c:pt idx="377">
                  <c:v>93.486495734890894</c:v>
                </c:pt>
                <c:pt idx="378">
                  <c:v>93.347424914711198</c:v>
                </c:pt>
                <c:pt idx="379">
                  <c:v>90.705079332809007</c:v>
                </c:pt>
                <c:pt idx="380">
                  <c:v>93.316520288120998</c:v>
                </c:pt>
                <c:pt idx="381">
                  <c:v>91.323171866592006</c:v>
                </c:pt>
                <c:pt idx="382">
                  <c:v>90.859602466225596</c:v>
                </c:pt>
                <c:pt idx="383">
                  <c:v>94.568157668924002</c:v>
                </c:pt>
                <c:pt idx="384">
                  <c:v>105.075730743352</c:v>
                </c:pt>
                <c:pt idx="385">
                  <c:v>108.181645725621</c:v>
                </c:pt>
                <c:pt idx="386">
                  <c:v>108.38252579921399</c:v>
                </c:pt>
                <c:pt idx="387">
                  <c:v>109.711424746783</c:v>
                </c:pt>
                <c:pt idx="388">
                  <c:v>110.26770802715301</c:v>
                </c:pt>
                <c:pt idx="389">
                  <c:v>111.10213294776599</c:v>
                </c:pt>
                <c:pt idx="390">
                  <c:v>112.477388835396</c:v>
                </c:pt>
                <c:pt idx="391">
                  <c:v>112.029271748383</c:v>
                </c:pt>
                <c:pt idx="392">
                  <c:v>112.26105644856599</c:v>
                </c:pt>
                <c:pt idx="393">
                  <c:v>110.94760981435</c:v>
                </c:pt>
                <c:pt idx="394">
                  <c:v>110.870348247699</c:v>
                </c:pt>
                <c:pt idx="395">
                  <c:v>111.10213294776599</c:v>
                </c:pt>
                <c:pt idx="396">
                  <c:v>111.10213294776599</c:v>
                </c:pt>
                <c:pt idx="397">
                  <c:v>110.77763436734701</c:v>
                </c:pt>
                <c:pt idx="399">
                  <c:v>110.32951728045001</c:v>
                </c:pt>
                <c:pt idx="400">
                  <c:v>109.8659478802</c:v>
                </c:pt>
                <c:pt idx="401">
                  <c:v>108.938809079351</c:v>
                </c:pt>
                <c:pt idx="404">
                  <c:v>110.870348247699</c:v>
                </c:pt>
                <c:pt idx="405">
                  <c:v>114.347118749982</c:v>
                </c:pt>
                <c:pt idx="406">
                  <c:v>116.201396351331</c:v>
                </c:pt>
                <c:pt idx="407">
                  <c:v>115.89235008449801</c:v>
                </c:pt>
                <c:pt idx="408">
                  <c:v>116.170491724857</c:v>
                </c:pt>
                <c:pt idx="409">
                  <c:v>116.66496575181399</c:v>
                </c:pt>
                <c:pt idx="410">
                  <c:v>118.828289620113</c:v>
                </c:pt>
                <c:pt idx="411">
                  <c:v>120.68256722146199</c:v>
                </c:pt>
                <c:pt idx="412">
                  <c:v>120.991613488295</c:v>
                </c:pt>
                <c:pt idx="413">
                  <c:v>120.528044087929</c:v>
                </c:pt>
                <c:pt idx="414">
                  <c:v>120.821638041409</c:v>
                </c:pt>
                <c:pt idx="415">
                  <c:v>119.137335886946</c:v>
                </c:pt>
                <c:pt idx="416">
                  <c:v>119.755428420613</c:v>
                </c:pt>
                <c:pt idx="417">
                  <c:v>118.982812753529</c:v>
                </c:pt>
                <c:pt idx="418">
                  <c:v>118.982812753529</c:v>
                </c:pt>
                <c:pt idx="419">
                  <c:v>119.090978946886</c:v>
                </c:pt>
                <c:pt idx="420">
                  <c:v>118.36472021963</c:v>
                </c:pt>
                <c:pt idx="421">
                  <c:v>116.557419635123</c:v>
                </c:pt>
                <c:pt idx="422">
                  <c:v>116.883823930635</c:v>
                </c:pt>
                <c:pt idx="423">
                  <c:v>116.883823930635</c:v>
                </c:pt>
                <c:pt idx="424">
                  <c:v>118.360414791503</c:v>
                </c:pt>
                <c:pt idx="425">
                  <c:v>117.971838249359</c:v>
                </c:pt>
                <c:pt idx="426">
                  <c:v>119.603859726922</c:v>
                </c:pt>
                <c:pt idx="427">
                  <c:v>121.23588120483301</c:v>
                </c:pt>
                <c:pt idx="428">
                  <c:v>121.23588120483301</c:v>
                </c:pt>
                <c:pt idx="429">
                  <c:v>121.23588120483301</c:v>
                </c:pt>
                <c:pt idx="430">
                  <c:v>121.391311821644</c:v>
                </c:pt>
                <c:pt idx="431">
                  <c:v>121.31359651323901</c:v>
                </c:pt>
                <c:pt idx="432">
                  <c:v>121.220338143059</c:v>
                </c:pt>
                <c:pt idx="433">
                  <c:v>119.681575035444</c:v>
                </c:pt>
                <c:pt idx="434">
                  <c:v>120.132323824568</c:v>
                </c:pt>
                <c:pt idx="435">
                  <c:v>119.992436269298</c:v>
                </c:pt>
                <c:pt idx="436">
                  <c:v>118.919965012465</c:v>
                </c:pt>
                <c:pt idx="437">
                  <c:v>117.03925454767899</c:v>
                </c:pt>
                <c:pt idx="438">
                  <c:v>116.557419635123</c:v>
                </c:pt>
                <c:pt idx="439">
                  <c:v>116.883823930635</c:v>
                </c:pt>
                <c:pt idx="440">
                  <c:v>118.12726886617</c:v>
                </c:pt>
                <c:pt idx="441">
                  <c:v>116.339816771331</c:v>
                </c:pt>
                <c:pt idx="442">
                  <c:v>116.945996177499</c:v>
                </c:pt>
                <c:pt idx="443">
                  <c:v>115.01865652750701</c:v>
                </c:pt>
                <c:pt idx="444">
                  <c:v>114.614536923473</c:v>
                </c:pt>
                <c:pt idx="445">
                  <c:v>113.464350358234</c:v>
                </c:pt>
                <c:pt idx="446">
                  <c:v>110.682142315083</c:v>
                </c:pt>
                <c:pt idx="447">
                  <c:v>111.443752338062</c:v>
                </c:pt>
                <c:pt idx="448">
                  <c:v>113.386635049712</c:v>
                </c:pt>
                <c:pt idx="449">
                  <c:v>112.51622359501199</c:v>
                </c:pt>
                <c:pt idx="450">
                  <c:v>111.910044188844</c:v>
                </c:pt>
                <c:pt idx="451">
                  <c:v>108.801431850414</c:v>
                </c:pt>
                <c:pt idx="452">
                  <c:v>108.785888788756</c:v>
                </c:pt>
                <c:pt idx="453">
                  <c:v>108.739259603666</c:v>
                </c:pt>
                <c:pt idx="454">
                  <c:v>104.060798033956</c:v>
                </c:pt>
                <c:pt idx="455">
                  <c:v>106.46997259650399</c:v>
                </c:pt>
                <c:pt idx="456">
                  <c:v>93.258370157447601</c:v>
                </c:pt>
                <c:pt idx="457">
                  <c:v>90.926910903537603</c:v>
                </c:pt>
                <c:pt idx="458">
                  <c:v>83.932533141807696</c:v>
                </c:pt>
                <c:pt idx="459">
                  <c:v>85.797700544935694</c:v>
                </c:pt>
                <c:pt idx="460">
                  <c:v>85.331408694153694</c:v>
                </c:pt>
                <c:pt idx="461">
                  <c:v>82.378226972417906</c:v>
                </c:pt>
                <c:pt idx="462">
                  <c:v>82.968863316811607</c:v>
                </c:pt>
                <c:pt idx="463">
                  <c:v>84.554255609517</c:v>
                </c:pt>
                <c:pt idx="464">
                  <c:v>83.170923118828796</c:v>
                </c:pt>
                <c:pt idx="465">
                  <c:v>83.466241290909196</c:v>
                </c:pt>
                <c:pt idx="466">
                  <c:v>82.378226972417906</c:v>
                </c:pt>
                <c:pt idx="467">
                  <c:v>90.149757818900994</c:v>
                </c:pt>
                <c:pt idx="468">
                  <c:v>88.595451649627606</c:v>
                </c:pt>
                <c:pt idx="469">
                  <c:v>92.481217072811006</c:v>
                </c:pt>
                <c:pt idx="470">
                  <c:v>96.040578200481804</c:v>
                </c:pt>
                <c:pt idx="471">
                  <c:v>97.921288665267596</c:v>
                </c:pt>
                <c:pt idx="472">
                  <c:v>97.144135580631001</c:v>
                </c:pt>
                <c:pt idx="473">
                  <c:v>97.921288665267596</c:v>
                </c:pt>
                <c:pt idx="474">
                  <c:v>101.807054088567</c:v>
                </c:pt>
                <c:pt idx="476">
                  <c:v>102.53757798811399</c:v>
                </c:pt>
                <c:pt idx="477">
                  <c:v>102.66192248172599</c:v>
                </c:pt>
                <c:pt idx="478">
                  <c:v>105.38195827801199</c:v>
                </c:pt>
                <c:pt idx="479">
                  <c:v>101.26304692938</c:v>
                </c:pt>
                <c:pt idx="480">
                  <c:v>101.807054088567</c:v>
                </c:pt>
                <c:pt idx="481">
                  <c:v>100.019601993845</c:v>
                </c:pt>
                <c:pt idx="482">
                  <c:v>97.688142739934804</c:v>
                </c:pt>
                <c:pt idx="483">
                  <c:v>96.817731285118498</c:v>
                </c:pt>
                <c:pt idx="484">
                  <c:v>97.921288665267596</c:v>
                </c:pt>
                <c:pt idx="485">
                  <c:v>94.968106943648294</c:v>
                </c:pt>
                <c:pt idx="486">
                  <c:v>98.869415428605905</c:v>
                </c:pt>
                <c:pt idx="487">
                  <c:v>101.356305299327</c:v>
                </c:pt>
                <c:pt idx="488">
                  <c:v>105.646190326661</c:v>
                </c:pt>
                <c:pt idx="489">
                  <c:v>105.677276450093</c:v>
                </c:pt>
                <c:pt idx="491">
                  <c:v>98.387580516166096</c:v>
                </c:pt>
                <c:pt idx="492">
                  <c:v>96.677843729965403</c:v>
                </c:pt>
                <c:pt idx="493">
                  <c:v>97.921288665267596</c:v>
                </c:pt>
                <c:pt idx="494">
                  <c:v>98.076719282195</c:v>
                </c:pt>
                <c:pt idx="495">
                  <c:v>92.496760134468801</c:v>
                </c:pt>
                <c:pt idx="496">
                  <c:v>94.501815092866295</c:v>
                </c:pt>
                <c:pt idx="497">
                  <c:v>93.4293438360328</c:v>
                </c:pt>
                <c:pt idx="498">
                  <c:v>94.812676326837405</c:v>
                </c:pt>
                <c:pt idx="499">
                  <c:v>95.418855732772499</c:v>
                </c:pt>
                <c:pt idx="500">
                  <c:v>96.025035138823995</c:v>
                </c:pt>
                <c:pt idx="501">
                  <c:v>97.144135580631001</c:v>
                </c:pt>
                <c:pt idx="502">
                  <c:v>97.128592518973207</c:v>
                </c:pt>
                <c:pt idx="503">
                  <c:v>97.657056616619201</c:v>
                </c:pt>
                <c:pt idx="505">
                  <c:v>96.371611149981604</c:v>
                </c:pt>
                <c:pt idx="506">
                  <c:v>100.076303255279</c:v>
                </c:pt>
                <c:pt idx="507">
                  <c:v>101.564795618877</c:v>
                </c:pt>
                <c:pt idx="508">
                  <c:v>100.88670465326901</c:v>
                </c:pt>
                <c:pt idx="509">
                  <c:v>98.240496006677901</c:v>
                </c:pt>
                <c:pt idx="510">
                  <c:v>99.216285445028902</c:v>
                </c:pt>
                <c:pt idx="511">
                  <c:v>98.405884047038896</c:v>
                </c:pt>
                <c:pt idx="512">
                  <c:v>99.2328242490767</c:v>
                </c:pt>
                <c:pt idx="513">
                  <c:v>101.38286877446799</c:v>
                </c:pt>
                <c:pt idx="514">
                  <c:v>102.540585057461</c:v>
                </c:pt>
                <c:pt idx="515">
                  <c:v>107.485687465873</c:v>
                </c:pt>
                <c:pt idx="516">
                  <c:v>107.50222626992</c:v>
                </c:pt>
                <c:pt idx="517">
                  <c:v>106.013733906089</c:v>
                </c:pt>
                <c:pt idx="518">
                  <c:v>103.400602867594</c:v>
                </c:pt>
                <c:pt idx="519">
                  <c:v>100.225152491592</c:v>
                </c:pt>
                <c:pt idx="520">
                  <c:v>99.745527174440198</c:v>
                </c:pt>
                <c:pt idx="521">
                  <c:v>97.578943845001007</c:v>
                </c:pt>
                <c:pt idx="522">
                  <c:v>97.595482649048805</c:v>
                </c:pt>
                <c:pt idx="523">
                  <c:v>102.37519701710001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4B-49CE-BD42-BB9AA228694E}"/>
            </c:ext>
          </c:extLst>
        </c:ser>
        <c:ser>
          <c:idx val="3"/>
          <c:order val="3"/>
          <c:tx>
            <c:strRef>
              <c:f>Base_Gráficos!$E$8</c:f>
              <c:strCache>
                <c:ptCount val="1"/>
                <c:pt idx="0">
                  <c:v>LTM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[0]!Data</c:f>
              <c:numCache>
                <c:formatCode>m/d/yyyy</c:formatCode>
                <c:ptCount val="524"/>
                <c:pt idx="0" formatCode="dd\-mm\-yyyy">
                  <c:v>43266</c:v>
                </c:pt>
                <c:pt idx="1">
                  <c:v>43269</c:v>
                </c:pt>
                <c:pt idx="2">
                  <c:v>43270</c:v>
                </c:pt>
                <c:pt idx="3">
                  <c:v>43271</c:v>
                </c:pt>
                <c:pt idx="4">
                  <c:v>43272</c:v>
                </c:pt>
                <c:pt idx="5">
                  <c:v>43273</c:v>
                </c:pt>
                <c:pt idx="6">
                  <c:v>43276</c:v>
                </c:pt>
                <c:pt idx="7">
                  <c:v>43277</c:v>
                </c:pt>
                <c:pt idx="8">
                  <c:v>43278</c:v>
                </c:pt>
                <c:pt idx="9">
                  <c:v>43279</c:v>
                </c:pt>
                <c:pt idx="10">
                  <c:v>43280</c:v>
                </c:pt>
                <c:pt idx="11">
                  <c:v>43283</c:v>
                </c:pt>
                <c:pt idx="12">
                  <c:v>43284</c:v>
                </c:pt>
                <c:pt idx="13">
                  <c:v>43285</c:v>
                </c:pt>
                <c:pt idx="14">
                  <c:v>43286</c:v>
                </c:pt>
                <c:pt idx="15">
                  <c:v>43287</c:v>
                </c:pt>
                <c:pt idx="16">
                  <c:v>43290</c:v>
                </c:pt>
                <c:pt idx="17">
                  <c:v>43291</c:v>
                </c:pt>
                <c:pt idx="18">
                  <c:v>43292</c:v>
                </c:pt>
                <c:pt idx="19">
                  <c:v>43293</c:v>
                </c:pt>
                <c:pt idx="20">
                  <c:v>43294</c:v>
                </c:pt>
                <c:pt idx="21">
                  <c:v>43297</c:v>
                </c:pt>
                <c:pt idx="22">
                  <c:v>43298</c:v>
                </c:pt>
                <c:pt idx="23">
                  <c:v>43299</c:v>
                </c:pt>
                <c:pt idx="24">
                  <c:v>43300</c:v>
                </c:pt>
                <c:pt idx="25">
                  <c:v>43301</c:v>
                </c:pt>
                <c:pt idx="26">
                  <c:v>43304</c:v>
                </c:pt>
                <c:pt idx="27">
                  <c:v>43305</c:v>
                </c:pt>
                <c:pt idx="28">
                  <c:v>43306</c:v>
                </c:pt>
                <c:pt idx="29">
                  <c:v>43307</c:v>
                </c:pt>
                <c:pt idx="30">
                  <c:v>43308</c:v>
                </c:pt>
                <c:pt idx="31">
                  <c:v>43311</c:v>
                </c:pt>
                <c:pt idx="32">
                  <c:v>43312</c:v>
                </c:pt>
                <c:pt idx="33">
                  <c:v>43313</c:v>
                </c:pt>
                <c:pt idx="34">
                  <c:v>43314</c:v>
                </c:pt>
                <c:pt idx="35">
                  <c:v>43315</c:v>
                </c:pt>
                <c:pt idx="36">
                  <c:v>43318</c:v>
                </c:pt>
                <c:pt idx="37">
                  <c:v>43319</c:v>
                </c:pt>
                <c:pt idx="38">
                  <c:v>43320</c:v>
                </c:pt>
                <c:pt idx="39">
                  <c:v>43321</c:v>
                </c:pt>
                <c:pt idx="40">
                  <c:v>43322</c:v>
                </c:pt>
                <c:pt idx="41">
                  <c:v>43325</c:v>
                </c:pt>
                <c:pt idx="42">
                  <c:v>43326</c:v>
                </c:pt>
                <c:pt idx="43">
                  <c:v>43327</c:v>
                </c:pt>
                <c:pt idx="44">
                  <c:v>43328</c:v>
                </c:pt>
                <c:pt idx="45">
                  <c:v>43329</c:v>
                </c:pt>
                <c:pt idx="46">
                  <c:v>43332</c:v>
                </c:pt>
                <c:pt idx="47">
                  <c:v>43333</c:v>
                </c:pt>
                <c:pt idx="48">
                  <c:v>43334</c:v>
                </c:pt>
                <c:pt idx="49">
                  <c:v>43335</c:v>
                </c:pt>
                <c:pt idx="50">
                  <c:v>43336</c:v>
                </c:pt>
                <c:pt idx="51">
                  <c:v>43339</c:v>
                </c:pt>
                <c:pt idx="52">
                  <c:v>43340</c:v>
                </c:pt>
                <c:pt idx="53">
                  <c:v>43341</c:v>
                </c:pt>
                <c:pt idx="54">
                  <c:v>43342</c:v>
                </c:pt>
                <c:pt idx="55">
                  <c:v>43343</c:v>
                </c:pt>
                <c:pt idx="56">
                  <c:v>43346</c:v>
                </c:pt>
                <c:pt idx="57">
                  <c:v>43347</c:v>
                </c:pt>
                <c:pt idx="58">
                  <c:v>43348</c:v>
                </c:pt>
                <c:pt idx="59">
                  <c:v>43349</c:v>
                </c:pt>
                <c:pt idx="60">
                  <c:v>43350</c:v>
                </c:pt>
                <c:pt idx="61">
                  <c:v>43353</c:v>
                </c:pt>
                <c:pt idx="62">
                  <c:v>43354</c:v>
                </c:pt>
                <c:pt idx="63">
                  <c:v>43355</c:v>
                </c:pt>
                <c:pt idx="64">
                  <c:v>43356</c:v>
                </c:pt>
                <c:pt idx="65">
                  <c:v>43357</c:v>
                </c:pt>
                <c:pt idx="66">
                  <c:v>43360</c:v>
                </c:pt>
                <c:pt idx="67">
                  <c:v>43361</c:v>
                </c:pt>
                <c:pt idx="68">
                  <c:v>43362</c:v>
                </c:pt>
                <c:pt idx="69">
                  <c:v>43363</c:v>
                </c:pt>
                <c:pt idx="70">
                  <c:v>43364</c:v>
                </c:pt>
                <c:pt idx="71">
                  <c:v>43367</c:v>
                </c:pt>
                <c:pt idx="72">
                  <c:v>43368</c:v>
                </c:pt>
                <c:pt idx="73">
                  <c:v>43369</c:v>
                </c:pt>
                <c:pt idx="74">
                  <c:v>43370</c:v>
                </c:pt>
                <c:pt idx="75">
                  <c:v>43371</c:v>
                </c:pt>
                <c:pt idx="76">
                  <c:v>43374</c:v>
                </c:pt>
                <c:pt idx="77">
                  <c:v>43375</c:v>
                </c:pt>
                <c:pt idx="78">
                  <c:v>43376</c:v>
                </c:pt>
                <c:pt idx="79">
                  <c:v>43377</c:v>
                </c:pt>
                <c:pt idx="80">
                  <c:v>43378</c:v>
                </c:pt>
                <c:pt idx="81">
                  <c:v>43381</c:v>
                </c:pt>
                <c:pt idx="82">
                  <c:v>43382</c:v>
                </c:pt>
                <c:pt idx="83">
                  <c:v>43383</c:v>
                </c:pt>
                <c:pt idx="84">
                  <c:v>43384</c:v>
                </c:pt>
                <c:pt idx="85">
                  <c:v>43385</c:v>
                </c:pt>
                <c:pt idx="86">
                  <c:v>43388</c:v>
                </c:pt>
                <c:pt idx="87">
                  <c:v>43389</c:v>
                </c:pt>
                <c:pt idx="88">
                  <c:v>43390</c:v>
                </c:pt>
                <c:pt idx="89">
                  <c:v>43391</c:v>
                </c:pt>
                <c:pt idx="90">
                  <c:v>43392</c:v>
                </c:pt>
                <c:pt idx="91">
                  <c:v>43395</c:v>
                </c:pt>
                <c:pt idx="92">
                  <c:v>43396</c:v>
                </c:pt>
                <c:pt idx="93">
                  <c:v>43397</c:v>
                </c:pt>
                <c:pt idx="94">
                  <c:v>43398</c:v>
                </c:pt>
                <c:pt idx="95">
                  <c:v>43399</c:v>
                </c:pt>
                <c:pt idx="96">
                  <c:v>43402</c:v>
                </c:pt>
                <c:pt idx="97">
                  <c:v>43403</c:v>
                </c:pt>
                <c:pt idx="98">
                  <c:v>43404</c:v>
                </c:pt>
                <c:pt idx="99">
                  <c:v>43405</c:v>
                </c:pt>
                <c:pt idx="100">
                  <c:v>43406</c:v>
                </c:pt>
                <c:pt idx="101">
                  <c:v>43409</c:v>
                </c:pt>
                <c:pt idx="102">
                  <c:v>43410</c:v>
                </c:pt>
                <c:pt idx="103">
                  <c:v>43411</c:v>
                </c:pt>
                <c:pt idx="104">
                  <c:v>43412</c:v>
                </c:pt>
                <c:pt idx="105">
                  <c:v>43413</c:v>
                </c:pt>
                <c:pt idx="106">
                  <c:v>43416</c:v>
                </c:pt>
                <c:pt idx="107">
                  <c:v>43417</c:v>
                </c:pt>
                <c:pt idx="108">
                  <c:v>43418</c:v>
                </c:pt>
                <c:pt idx="109">
                  <c:v>43419</c:v>
                </c:pt>
                <c:pt idx="110">
                  <c:v>43420</c:v>
                </c:pt>
                <c:pt idx="111">
                  <c:v>43423</c:v>
                </c:pt>
                <c:pt idx="112">
                  <c:v>43424</c:v>
                </c:pt>
                <c:pt idx="113">
                  <c:v>43425</c:v>
                </c:pt>
                <c:pt idx="114">
                  <c:v>43426</c:v>
                </c:pt>
                <c:pt idx="115">
                  <c:v>43427</c:v>
                </c:pt>
                <c:pt idx="116">
                  <c:v>43430</c:v>
                </c:pt>
                <c:pt idx="117">
                  <c:v>43431</c:v>
                </c:pt>
                <c:pt idx="118">
                  <c:v>43432</c:v>
                </c:pt>
                <c:pt idx="119">
                  <c:v>43433</c:v>
                </c:pt>
                <c:pt idx="120">
                  <c:v>43434</c:v>
                </c:pt>
                <c:pt idx="121">
                  <c:v>43437</c:v>
                </c:pt>
                <c:pt idx="122">
                  <c:v>43438</c:v>
                </c:pt>
                <c:pt idx="123">
                  <c:v>43439</c:v>
                </c:pt>
                <c:pt idx="124">
                  <c:v>43440</c:v>
                </c:pt>
                <c:pt idx="125">
                  <c:v>43441</c:v>
                </c:pt>
                <c:pt idx="126">
                  <c:v>43444</c:v>
                </c:pt>
                <c:pt idx="127">
                  <c:v>43445</c:v>
                </c:pt>
                <c:pt idx="128">
                  <c:v>43446</c:v>
                </c:pt>
                <c:pt idx="129">
                  <c:v>43447</c:v>
                </c:pt>
                <c:pt idx="130">
                  <c:v>43448</c:v>
                </c:pt>
                <c:pt idx="131">
                  <c:v>43451</c:v>
                </c:pt>
                <c:pt idx="132">
                  <c:v>43452</c:v>
                </c:pt>
                <c:pt idx="133">
                  <c:v>43453</c:v>
                </c:pt>
                <c:pt idx="134">
                  <c:v>43454</c:v>
                </c:pt>
                <c:pt idx="135">
                  <c:v>43455</c:v>
                </c:pt>
                <c:pt idx="136">
                  <c:v>43458</c:v>
                </c:pt>
                <c:pt idx="137">
                  <c:v>43459</c:v>
                </c:pt>
                <c:pt idx="138">
                  <c:v>43460</c:v>
                </c:pt>
                <c:pt idx="139">
                  <c:v>43461</c:v>
                </c:pt>
                <c:pt idx="140">
                  <c:v>43462</c:v>
                </c:pt>
                <c:pt idx="141">
                  <c:v>43465</c:v>
                </c:pt>
                <c:pt idx="142">
                  <c:v>43466</c:v>
                </c:pt>
                <c:pt idx="143">
                  <c:v>43467</c:v>
                </c:pt>
                <c:pt idx="144">
                  <c:v>43468</c:v>
                </c:pt>
                <c:pt idx="145">
                  <c:v>43469</c:v>
                </c:pt>
                <c:pt idx="146">
                  <c:v>43472</c:v>
                </c:pt>
                <c:pt idx="147">
                  <c:v>43473</c:v>
                </c:pt>
                <c:pt idx="148">
                  <c:v>43474</c:v>
                </c:pt>
                <c:pt idx="149">
                  <c:v>43475</c:v>
                </c:pt>
                <c:pt idx="150">
                  <c:v>43476</c:v>
                </c:pt>
                <c:pt idx="151">
                  <c:v>43479</c:v>
                </c:pt>
                <c:pt idx="152">
                  <c:v>43480</c:v>
                </c:pt>
                <c:pt idx="153">
                  <c:v>43481</c:v>
                </c:pt>
                <c:pt idx="154">
                  <c:v>43482</c:v>
                </c:pt>
                <c:pt idx="155">
                  <c:v>43483</c:v>
                </c:pt>
                <c:pt idx="156">
                  <c:v>43486</c:v>
                </c:pt>
                <c:pt idx="157">
                  <c:v>43487</c:v>
                </c:pt>
                <c:pt idx="158">
                  <c:v>43488</c:v>
                </c:pt>
                <c:pt idx="159">
                  <c:v>43489</c:v>
                </c:pt>
                <c:pt idx="160">
                  <c:v>43490</c:v>
                </c:pt>
                <c:pt idx="161">
                  <c:v>43493</c:v>
                </c:pt>
                <c:pt idx="162">
                  <c:v>43494</c:v>
                </c:pt>
                <c:pt idx="163">
                  <c:v>43495</c:v>
                </c:pt>
                <c:pt idx="164">
                  <c:v>43496</c:v>
                </c:pt>
                <c:pt idx="165">
                  <c:v>43497</c:v>
                </c:pt>
                <c:pt idx="166">
                  <c:v>43500</c:v>
                </c:pt>
                <c:pt idx="167">
                  <c:v>43501</c:v>
                </c:pt>
                <c:pt idx="168">
                  <c:v>43502</c:v>
                </c:pt>
                <c:pt idx="169">
                  <c:v>43503</c:v>
                </c:pt>
                <c:pt idx="170">
                  <c:v>43504</c:v>
                </c:pt>
                <c:pt idx="171">
                  <c:v>43507</c:v>
                </c:pt>
                <c:pt idx="172">
                  <c:v>43508</c:v>
                </c:pt>
                <c:pt idx="173">
                  <c:v>43509</c:v>
                </c:pt>
                <c:pt idx="174">
                  <c:v>43510</c:v>
                </c:pt>
                <c:pt idx="175">
                  <c:v>43511</c:v>
                </c:pt>
                <c:pt idx="176">
                  <c:v>43514</c:v>
                </c:pt>
                <c:pt idx="177">
                  <c:v>43515</c:v>
                </c:pt>
                <c:pt idx="178">
                  <c:v>43516</c:v>
                </c:pt>
                <c:pt idx="179">
                  <c:v>43517</c:v>
                </c:pt>
                <c:pt idx="180">
                  <c:v>43518</c:v>
                </c:pt>
                <c:pt idx="181">
                  <c:v>43521</c:v>
                </c:pt>
                <c:pt idx="182">
                  <c:v>43522</c:v>
                </c:pt>
                <c:pt idx="183">
                  <c:v>43523</c:v>
                </c:pt>
                <c:pt idx="184">
                  <c:v>43524</c:v>
                </c:pt>
                <c:pt idx="185">
                  <c:v>43525</c:v>
                </c:pt>
                <c:pt idx="186">
                  <c:v>43528</c:v>
                </c:pt>
                <c:pt idx="187">
                  <c:v>43529</c:v>
                </c:pt>
                <c:pt idx="188">
                  <c:v>43530</c:v>
                </c:pt>
                <c:pt idx="189">
                  <c:v>43531</c:v>
                </c:pt>
                <c:pt idx="190">
                  <c:v>43532</c:v>
                </c:pt>
                <c:pt idx="191">
                  <c:v>43535</c:v>
                </c:pt>
                <c:pt idx="192">
                  <c:v>43536</c:v>
                </c:pt>
                <c:pt idx="193">
                  <c:v>43537</c:v>
                </c:pt>
                <c:pt idx="194">
                  <c:v>43538</c:v>
                </c:pt>
                <c:pt idx="195">
                  <c:v>43539</c:v>
                </c:pt>
                <c:pt idx="196">
                  <c:v>43542</c:v>
                </c:pt>
                <c:pt idx="197">
                  <c:v>43543</c:v>
                </c:pt>
                <c:pt idx="198">
                  <c:v>43544</c:v>
                </c:pt>
                <c:pt idx="199">
                  <c:v>43545</c:v>
                </c:pt>
                <c:pt idx="200">
                  <c:v>43546</c:v>
                </c:pt>
                <c:pt idx="201">
                  <c:v>43549</c:v>
                </c:pt>
                <c:pt idx="202">
                  <c:v>43550</c:v>
                </c:pt>
                <c:pt idx="203">
                  <c:v>43551</c:v>
                </c:pt>
                <c:pt idx="204">
                  <c:v>43552</c:v>
                </c:pt>
                <c:pt idx="205">
                  <c:v>43553</c:v>
                </c:pt>
                <c:pt idx="206">
                  <c:v>43556</c:v>
                </c:pt>
                <c:pt idx="207">
                  <c:v>43557</c:v>
                </c:pt>
                <c:pt idx="208">
                  <c:v>43558</c:v>
                </c:pt>
                <c:pt idx="209">
                  <c:v>43559</c:v>
                </c:pt>
                <c:pt idx="210">
                  <c:v>43560</c:v>
                </c:pt>
                <c:pt idx="211">
                  <c:v>43563</c:v>
                </c:pt>
                <c:pt idx="212">
                  <c:v>43564</c:v>
                </c:pt>
                <c:pt idx="213">
                  <c:v>43565</c:v>
                </c:pt>
                <c:pt idx="214">
                  <c:v>43566</c:v>
                </c:pt>
                <c:pt idx="215">
                  <c:v>43567</c:v>
                </c:pt>
                <c:pt idx="216">
                  <c:v>43570</c:v>
                </c:pt>
                <c:pt idx="217">
                  <c:v>43571</c:v>
                </c:pt>
                <c:pt idx="218">
                  <c:v>43572</c:v>
                </c:pt>
                <c:pt idx="219">
                  <c:v>43573</c:v>
                </c:pt>
                <c:pt idx="220">
                  <c:v>43574</c:v>
                </c:pt>
                <c:pt idx="221">
                  <c:v>43577</c:v>
                </c:pt>
                <c:pt idx="222">
                  <c:v>43578</c:v>
                </c:pt>
                <c:pt idx="223">
                  <c:v>43579</c:v>
                </c:pt>
                <c:pt idx="224">
                  <c:v>43580</c:v>
                </c:pt>
                <c:pt idx="225">
                  <c:v>43581</c:v>
                </c:pt>
                <c:pt idx="226">
                  <c:v>43584</c:v>
                </c:pt>
                <c:pt idx="227">
                  <c:v>43585</c:v>
                </c:pt>
                <c:pt idx="228">
                  <c:v>43586</c:v>
                </c:pt>
                <c:pt idx="229">
                  <c:v>43587</c:v>
                </c:pt>
                <c:pt idx="230">
                  <c:v>43588</c:v>
                </c:pt>
                <c:pt idx="231">
                  <c:v>43591</c:v>
                </c:pt>
                <c:pt idx="232">
                  <c:v>43592</c:v>
                </c:pt>
                <c:pt idx="233">
                  <c:v>43593</c:v>
                </c:pt>
                <c:pt idx="234">
                  <c:v>43594</c:v>
                </c:pt>
                <c:pt idx="235">
                  <c:v>43595</c:v>
                </c:pt>
                <c:pt idx="236">
                  <c:v>43598</c:v>
                </c:pt>
                <c:pt idx="237">
                  <c:v>43599</c:v>
                </c:pt>
                <c:pt idx="238">
                  <c:v>43600</c:v>
                </c:pt>
                <c:pt idx="239">
                  <c:v>43601</c:v>
                </c:pt>
                <c:pt idx="240">
                  <c:v>43602</c:v>
                </c:pt>
                <c:pt idx="241">
                  <c:v>43605</c:v>
                </c:pt>
                <c:pt idx="242">
                  <c:v>43606</c:v>
                </c:pt>
                <c:pt idx="243">
                  <c:v>43607</c:v>
                </c:pt>
                <c:pt idx="244">
                  <c:v>43608</c:v>
                </c:pt>
                <c:pt idx="245">
                  <c:v>43609</c:v>
                </c:pt>
                <c:pt idx="246">
                  <c:v>43612</c:v>
                </c:pt>
                <c:pt idx="247">
                  <c:v>43613</c:v>
                </c:pt>
                <c:pt idx="248">
                  <c:v>43614</c:v>
                </c:pt>
                <c:pt idx="249">
                  <c:v>43615</c:v>
                </c:pt>
                <c:pt idx="250">
                  <c:v>43616</c:v>
                </c:pt>
                <c:pt idx="251">
                  <c:v>43619</c:v>
                </c:pt>
                <c:pt idx="252">
                  <c:v>43620</c:v>
                </c:pt>
                <c:pt idx="253">
                  <c:v>43621</c:v>
                </c:pt>
                <c:pt idx="254">
                  <c:v>43622</c:v>
                </c:pt>
                <c:pt idx="255">
                  <c:v>43623</c:v>
                </c:pt>
                <c:pt idx="256">
                  <c:v>43626</c:v>
                </c:pt>
                <c:pt idx="257">
                  <c:v>43627</c:v>
                </c:pt>
                <c:pt idx="258">
                  <c:v>43628</c:v>
                </c:pt>
                <c:pt idx="259">
                  <c:v>43629</c:v>
                </c:pt>
                <c:pt idx="260">
                  <c:v>43630</c:v>
                </c:pt>
                <c:pt idx="261">
                  <c:v>43633</c:v>
                </c:pt>
                <c:pt idx="262">
                  <c:v>43634</c:v>
                </c:pt>
                <c:pt idx="263">
                  <c:v>43635</c:v>
                </c:pt>
                <c:pt idx="264">
                  <c:v>43636</c:v>
                </c:pt>
                <c:pt idx="265">
                  <c:v>43637</c:v>
                </c:pt>
                <c:pt idx="266">
                  <c:v>43640</c:v>
                </c:pt>
                <c:pt idx="267">
                  <c:v>43641</c:v>
                </c:pt>
                <c:pt idx="268">
                  <c:v>43642</c:v>
                </c:pt>
                <c:pt idx="269">
                  <c:v>43643</c:v>
                </c:pt>
                <c:pt idx="270">
                  <c:v>43644</c:v>
                </c:pt>
                <c:pt idx="271">
                  <c:v>43647</c:v>
                </c:pt>
                <c:pt idx="272">
                  <c:v>43648</c:v>
                </c:pt>
                <c:pt idx="273">
                  <c:v>43649</c:v>
                </c:pt>
                <c:pt idx="274">
                  <c:v>43650</c:v>
                </c:pt>
                <c:pt idx="275">
                  <c:v>43651</c:v>
                </c:pt>
                <c:pt idx="276">
                  <c:v>43654</c:v>
                </c:pt>
                <c:pt idx="277">
                  <c:v>43655</c:v>
                </c:pt>
                <c:pt idx="278">
                  <c:v>43656</c:v>
                </c:pt>
                <c:pt idx="279">
                  <c:v>43657</c:v>
                </c:pt>
                <c:pt idx="280">
                  <c:v>43658</c:v>
                </c:pt>
                <c:pt idx="281">
                  <c:v>43661</c:v>
                </c:pt>
                <c:pt idx="282">
                  <c:v>43662</c:v>
                </c:pt>
                <c:pt idx="283">
                  <c:v>43663</c:v>
                </c:pt>
                <c:pt idx="284">
                  <c:v>43664</c:v>
                </c:pt>
                <c:pt idx="285">
                  <c:v>43665</c:v>
                </c:pt>
                <c:pt idx="286">
                  <c:v>43668</c:v>
                </c:pt>
                <c:pt idx="287">
                  <c:v>43669</c:v>
                </c:pt>
                <c:pt idx="288">
                  <c:v>43670</c:v>
                </c:pt>
                <c:pt idx="289">
                  <c:v>43671</c:v>
                </c:pt>
                <c:pt idx="290">
                  <c:v>43672</c:v>
                </c:pt>
                <c:pt idx="291">
                  <c:v>43675</c:v>
                </c:pt>
                <c:pt idx="292">
                  <c:v>43676</c:v>
                </c:pt>
                <c:pt idx="293">
                  <c:v>43677</c:v>
                </c:pt>
                <c:pt idx="294">
                  <c:v>43678</c:v>
                </c:pt>
                <c:pt idx="295">
                  <c:v>43679</c:v>
                </c:pt>
                <c:pt idx="296">
                  <c:v>43682</c:v>
                </c:pt>
                <c:pt idx="297">
                  <c:v>43683</c:v>
                </c:pt>
                <c:pt idx="298">
                  <c:v>43684</c:v>
                </c:pt>
                <c:pt idx="299">
                  <c:v>43685</c:v>
                </c:pt>
                <c:pt idx="300">
                  <c:v>43686</c:v>
                </c:pt>
                <c:pt idx="301">
                  <c:v>43689</c:v>
                </c:pt>
                <c:pt idx="302">
                  <c:v>43690</c:v>
                </c:pt>
                <c:pt idx="303">
                  <c:v>43691</c:v>
                </c:pt>
                <c:pt idx="304">
                  <c:v>43692</c:v>
                </c:pt>
                <c:pt idx="305">
                  <c:v>43693</c:v>
                </c:pt>
                <c:pt idx="306">
                  <c:v>43696</c:v>
                </c:pt>
                <c:pt idx="307">
                  <c:v>43697</c:v>
                </c:pt>
                <c:pt idx="308">
                  <c:v>43698</c:v>
                </c:pt>
                <c:pt idx="309">
                  <c:v>43699</c:v>
                </c:pt>
                <c:pt idx="310">
                  <c:v>43700</c:v>
                </c:pt>
                <c:pt idx="311">
                  <c:v>43703</c:v>
                </c:pt>
                <c:pt idx="312">
                  <c:v>43704</c:v>
                </c:pt>
                <c:pt idx="313">
                  <c:v>43705</c:v>
                </c:pt>
                <c:pt idx="314">
                  <c:v>43706</c:v>
                </c:pt>
                <c:pt idx="315">
                  <c:v>43707</c:v>
                </c:pt>
                <c:pt idx="316">
                  <c:v>43710</c:v>
                </c:pt>
                <c:pt idx="317">
                  <c:v>43711</c:v>
                </c:pt>
                <c:pt idx="318">
                  <c:v>43712</c:v>
                </c:pt>
                <c:pt idx="319">
                  <c:v>43713</c:v>
                </c:pt>
                <c:pt idx="320">
                  <c:v>43714</c:v>
                </c:pt>
                <c:pt idx="321">
                  <c:v>43717</c:v>
                </c:pt>
                <c:pt idx="322">
                  <c:v>43718</c:v>
                </c:pt>
                <c:pt idx="323">
                  <c:v>43719</c:v>
                </c:pt>
                <c:pt idx="324">
                  <c:v>43720</c:v>
                </c:pt>
                <c:pt idx="325">
                  <c:v>43721</c:v>
                </c:pt>
                <c:pt idx="326">
                  <c:v>43724</c:v>
                </c:pt>
                <c:pt idx="327">
                  <c:v>43725</c:v>
                </c:pt>
                <c:pt idx="328">
                  <c:v>43726</c:v>
                </c:pt>
                <c:pt idx="329">
                  <c:v>43727</c:v>
                </c:pt>
                <c:pt idx="330">
                  <c:v>43728</c:v>
                </c:pt>
                <c:pt idx="331">
                  <c:v>43731</c:v>
                </c:pt>
                <c:pt idx="332">
                  <c:v>43732</c:v>
                </c:pt>
                <c:pt idx="333">
                  <c:v>43733</c:v>
                </c:pt>
                <c:pt idx="334">
                  <c:v>43734</c:v>
                </c:pt>
                <c:pt idx="335">
                  <c:v>43735</c:v>
                </c:pt>
                <c:pt idx="336">
                  <c:v>43738</c:v>
                </c:pt>
                <c:pt idx="337">
                  <c:v>43739</c:v>
                </c:pt>
                <c:pt idx="338">
                  <c:v>43740</c:v>
                </c:pt>
                <c:pt idx="339">
                  <c:v>43741</c:v>
                </c:pt>
                <c:pt idx="340">
                  <c:v>43742</c:v>
                </c:pt>
                <c:pt idx="341">
                  <c:v>43745</c:v>
                </c:pt>
                <c:pt idx="342">
                  <c:v>43746</c:v>
                </c:pt>
                <c:pt idx="343">
                  <c:v>43747</c:v>
                </c:pt>
                <c:pt idx="344">
                  <c:v>43748</c:v>
                </c:pt>
                <c:pt idx="345">
                  <c:v>43749</c:v>
                </c:pt>
                <c:pt idx="346">
                  <c:v>43752</c:v>
                </c:pt>
                <c:pt idx="347">
                  <c:v>43753</c:v>
                </c:pt>
                <c:pt idx="348">
                  <c:v>43754</c:v>
                </c:pt>
                <c:pt idx="349">
                  <c:v>43755</c:v>
                </c:pt>
                <c:pt idx="350">
                  <c:v>43756</c:v>
                </c:pt>
                <c:pt idx="351">
                  <c:v>43759</c:v>
                </c:pt>
                <c:pt idx="352">
                  <c:v>43760</c:v>
                </c:pt>
                <c:pt idx="353">
                  <c:v>43761</c:v>
                </c:pt>
                <c:pt idx="354">
                  <c:v>43762</c:v>
                </c:pt>
                <c:pt idx="355">
                  <c:v>43763</c:v>
                </c:pt>
                <c:pt idx="356">
                  <c:v>43766</c:v>
                </c:pt>
                <c:pt idx="357">
                  <c:v>43767</c:v>
                </c:pt>
                <c:pt idx="358">
                  <c:v>43768</c:v>
                </c:pt>
                <c:pt idx="359">
                  <c:v>43769</c:v>
                </c:pt>
                <c:pt idx="360">
                  <c:v>43770</c:v>
                </c:pt>
                <c:pt idx="361">
                  <c:v>43773</c:v>
                </c:pt>
                <c:pt idx="362">
                  <c:v>43774</c:v>
                </c:pt>
                <c:pt idx="363">
                  <c:v>43775</c:v>
                </c:pt>
                <c:pt idx="364">
                  <c:v>43776</c:v>
                </c:pt>
                <c:pt idx="365">
                  <c:v>43777</c:v>
                </c:pt>
                <c:pt idx="366">
                  <c:v>43780</c:v>
                </c:pt>
                <c:pt idx="367">
                  <c:v>43781</c:v>
                </c:pt>
                <c:pt idx="368">
                  <c:v>43782</c:v>
                </c:pt>
                <c:pt idx="369">
                  <c:v>43783</c:v>
                </c:pt>
                <c:pt idx="370">
                  <c:v>43784</c:v>
                </c:pt>
                <c:pt idx="371">
                  <c:v>43787</c:v>
                </c:pt>
                <c:pt idx="372">
                  <c:v>43788</c:v>
                </c:pt>
                <c:pt idx="373">
                  <c:v>43789</c:v>
                </c:pt>
                <c:pt idx="374">
                  <c:v>43790</c:v>
                </c:pt>
                <c:pt idx="375">
                  <c:v>43791</c:v>
                </c:pt>
                <c:pt idx="376">
                  <c:v>43794</c:v>
                </c:pt>
                <c:pt idx="377">
                  <c:v>43795</c:v>
                </c:pt>
                <c:pt idx="378">
                  <c:v>43796</c:v>
                </c:pt>
                <c:pt idx="379">
                  <c:v>43797</c:v>
                </c:pt>
                <c:pt idx="380">
                  <c:v>43798</c:v>
                </c:pt>
                <c:pt idx="381">
                  <c:v>43801</c:v>
                </c:pt>
                <c:pt idx="382">
                  <c:v>43802</c:v>
                </c:pt>
                <c:pt idx="383">
                  <c:v>43803</c:v>
                </c:pt>
                <c:pt idx="384">
                  <c:v>43804</c:v>
                </c:pt>
                <c:pt idx="385">
                  <c:v>43805</c:v>
                </c:pt>
                <c:pt idx="386">
                  <c:v>43808</c:v>
                </c:pt>
                <c:pt idx="387">
                  <c:v>43809</c:v>
                </c:pt>
                <c:pt idx="388">
                  <c:v>43810</c:v>
                </c:pt>
                <c:pt idx="389">
                  <c:v>43811</c:v>
                </c:pt>
                <c:pt idx="390">
                  <c:v>43812</c:v>
                </c:pt>
                <c:pt idx="391">
                  <c:v>43815</c:v>
                </c:pt>
                <c:pt idx="392">
                  <c:v>43816</c:v>
                </c:pt>
                <c:pt idx="393">
                  <c:v>43817</c:v>
                </c:pt>
                <c:pt idx="394">
                  <c:v>43818</c:v>
                </c:pt>
                <c:pt idx="395">
                  <c:v>43819</c:v>
                </c:pt>
                <c:pt idx="396">
                  <c:v>43822</c:v>
                </c:pt>
                <c:pt idx="397">
                  <c:v>43823</c:v>
                </c:pt>
                <c:pt idx="398">
                  <c:v>43824</c:v>
                </c:pt>
                <c:pt idx="399">
                  <c:v>43825</c:v>
                </c:pt>
                <c:pt idx="400">
                  <c:v>43826</c:v>
                </c:pt>
                <c:pt idx="401">
                  <c:v>43829</c:v>
                </c:pt>
                <c:pt idx="402">
                  <c:v>43830</c:v>
                </c:pt>
                <c:pt idx="403">
                  <c:v>43831</c:v>
                </c:pt>
                <c:pt idx="404">
                  <c:v>43832</c:v>
                </c:pt>
                <c:pt idx="405">
                  <c:v>43833</c:v>
                </c:pt>
                <c:pt idx="406">
                  <c:v>43836</c:v>
                </c:pt>
                <c:pt idx="407">
                  <c:v>43837</c:v>
                </c:pt>
                <c:pt idx="408">
                  <c:v>43838</c:v>
                </c:pt>
                <c:pt idx="409">
                  <c:v>43839</c:v>
                </c:pt>
                <c:pt idx="410">
                  <c:v>43840</c:v>
                </c:pt>
                <c:pt idx="411">
                  <c:v>43843</c:v>
                </c:pt>
                <c:pt idx="412">
                  <c:v>43844</c:v>
                </c:pt>
                <c:pt idx="413">
                  <c:v>43845</c:v>
                </c:pt>
                <c:pt idx="414">
                  <c:v>43846</c:v>
                </c:pt>
                <c:pt idx="415">
                  <c:v>43847</c:v>
                </c:pt>
                <c:pt idx="416">
                  <c:v>43850</c:v>
                </c:pt>
                <c:pt idx="417">
                  <c:v>43851</c:v>
                </c:pt>
                <c:pt idx="418">
                  <c:v>43852</c:v>
                </c:pt>
                <c:pt idx="419">
                  <c:v>43853</c:v>
                </c:pt>
                <c:pt idx="420">
                  <c:v>43854</c:v>
                </c:pt>
                <c:pt idx="421">
                  <c:v>43857</c:v>
                </c:pt>
                <c:pt idx="422">
                  <c:v>43858</c:v>
                </c:pt>
                <c:pt idx="423">
                  <c:v>43859</c:v>
                </c:pt>
                <c:pt idx="424">
                  <c:v>43860</c:v>
                </c:pt>
                <c:pt idx="425">
                  <c:v>43861</c:v>
                </c:pt>
                <c:pt idx="426">
                  <c:v>43864</c:v>
                </c:pt>
                <c:pt idx="427">
                  <c:v>43865</c:v>
                </c:pt>
                <c:pt idx="428">
                  <c:v>43866</c:v>
                </c:pt>
                <c:pt idx="429">
                  <c:v>43867</c:v>
                </c:pt>
                <c:pt idx="430">
                  <c:v>43868</c:v>
                </c:pt>
                <c:pt idx="431">
                  <c:v>43871</c:v>
                </c:pt>
                <c:pt idx="432">
                  <c:v>43872</c:v>
                </c:pt>
                <c:pt idx="433">
                  <c:v>43873</c:v>
                </c:pt>
                <c:pt idx="434">
                  <c:v>43874</c:v>
                </c:pt>
                <c:pt idx="435">
                  <c:v>43875</c:v>
                </c:pt>
                <c:pt idx="436">
                  <c:v>43878</c:v>
                </c:pt>
                <c:pt idx="437">
                  <c:v>43879</c:v>
                </c:pt>
                <c:pt idx="438">
                  <c:v>43880</c:v>
                </c:pt>
                <c:pt idx="439">
                  <c:v>43881</c:v>
                </c:pt>
                <c:pt idx="440">
                  <c:v>43882</c:v>
                </c:pt>
                <c:pt idx="441">
                  <c:v>43885</c:v>
                </c:pt>
                <c:pt idx="442">
                  <c:v>43886</c:v>
                </c:pt>
                <c:pt idx="443">
                  <c:v>43887</c:v>
                </c:pt>
                <c:pt idx="444">
                  <c:v>43888</c:v>
                </c:pt>
                <c:pt idx="445">
                  <c:v>43889</c:v>
                </c:pt>
                <c:pt idx="446">
                  <c:v>43892</c:v>
                </c:pt>
                <c:pt idx="447">
                  <c:v>43893</c:v>
                </c:pt>
                <c:pt idx="448">
                  <c:v>43894</c:v>
                </c:pt>
                <c:pt idx="449">
                  <c:v>43895</c:v>
                </c:pt>
                <c:pt idx="450">
                  <c:v>43896</c:v>
                </c:pt>
                <c:pt idx="451">
                  <c:v>43899</c:v>
                </c:pt>
                <c:pt idx="452">
                  <c:v>43900</c:v>
                </c:pt>
                <c:pt idx="453">
                  <c:v>43901</c:v>
                </c:pt>
                <c:pt idx="454">
                  <c:v>43902</c:v>
                </c:pt>
                <c:pt idx="455">
                  <c:v>43903</c:v>
                </c:pt>
                <c:pt idx="456">
                  <c:v>43906</c:v>
                </c:pt>
                <c:pt idx="457">
                  <c:v>43907</c:v>
                </c:pt>
                <c:pt idx="458">
                  <c:v>43908</c:v>
                </c:pt>
                <c:pt idx="459">
                  <c:v>43909</c:v>
                </c:pt>
                <c:pt idx="460">
                  <c:v>43910</c:v>
                </c:pt>
                <c:pt idx="461">
                  <c:v>43913</c:v>
                </c:pt>
                <c:pt idx="462">
                  <c:v>43914</c:v>
                </c:pt>
                <c:pt idx="463">
                  <c:v>43915</c:v>
                </c:pt>
                <c:pt idx="464">
                  <c:v>43916</c:v>
                </c:pt>
                <c:pt idx="465">
                  <c:v>43917</c:v>
                </c:pt>
                <c:pt idx="466">
                  <c:v>43920</c:v>
                </c:pt>
                <c:pt idx="467">
                  <c:v>43921</c:v>
                </c:pt>
                <c:pt idx="468">
                  <c:v>43922</c:v>
                </c:pt>
                <c:pt idx="469">
                  <c:v>43923</c:v>
                </c:pt>
                <c:pt idx="470">
                  <c:v>43924</c:v>
                </c:pt>
                <c:pt idx="471">
                  <c:v>43927</c:v>
                </c:pt>
                <c:pt idx="472">
                  <c:v>43928</c:v>
                </c:pt>
                <c:pt idx="473">
                  <c:v>43929</c:v>
                </c:pt>
                <c:pt idx="474">
                  <c:v>43930</c:v>
                </c:pt>
                <c:pt idx="475">
                  <c:v>43931</c:v>
                </c:pt>
                <c:pt idx="476">
                  <c:v>43934</c:v>
                </c:pt>
                <c:pt idx="477">
                  <c:v>43935</c:v>
                </c:pt>
                <c:pt idx="478">
                  <c:v>43936</c:v>
                </c:pt>
                <c:pt idx="479">
                  <c:v>43937</c:v>
                </c:pt>
                <c:pt idx="480">
                  <c:v>43938</c:v>
                </c:pt>
                <c:pt idx="481">
                  <c:v>43941</c:v>
                </c:pt>
                <c:pt idx="482">
                  <c:v>43942</c:v>
                </c:pt>
                <c:pt idx="483">
                  <c:v>43943</c:v>
                </c:pt>
                <c:pt idx="484">
                  <c:v>43944</c:v>
                </c:pt>
                <c:pt idx="485">
                  <c:v>43945</c:v>
                </c:pt>
                <c:pt idx="486">
                  <c:v>43948</c:v>
                </c:pt>
                <c:pt idx="487">
                  <c:v>43949</c:v>
                </c:pt>
                <c:pt idx="488">
                  <c:v>43950</c:v>
                </c:pt>
                <c:pt idx="489">
                  <c:v>43951</c:v>
                </c:pt>
                <c:pt idx="490">
                  <c:v>43952</c:v>
                </c:pt>
                <c:pt idx="491">
                  <c:v>43955</c:v>
                </c:pt>
                <c:pt idx="492">
                  <c:v>43956</c:v>
                </c:pt>
                <c:pt idx="493">
                  <c:v>43957</c:v>
                </c:pt>
                <c:pt idx="494">
                  <c:v>43958</c:v>
                </c:pt>
                <c:pt idx="495">
                  <c:v>43959</c:v>
                </c:pt>
                <c:pt idx="496">
                  <c:v>43962</c:v>
                </c:pt>
                <c:pt idx="497">
                  <c:v>43963</c:v>
                </c:pt>
                <c:pt idx="498">
                  <c:v>43964</c:v>
                </c:pt>
                <c:pt idx="499">
                  <c:v>43965</c:v>
                </c:pt>
                <c:pt idx="500">
                  <c:v>43966</c:v>
                </c:pt>
                <c:pt idx="501">
                  <c:v>43969</c:v>
                </c:pt>
                <c:pt idx="502">
                  <c:v>43970</c:v>
                </c:pt>
                <c:pt idx="503">
                  <c:v>43971</c:v>
                </c:pt>
                <c:pt idx="504">
                  <c:v>43972</c:v>
                </c:pt>
                <c:pt idx="505">
                  <c:v>43973</c:v>
                </c:pt>
                <c:pt idx="506">
                  <c:v>43976</c:v>
                </c:pt>
                <c:pt idx="507">
                  <c:v>43977</c:v>
                </c:pt>
                <c:pt idx="508">
                  <c:v>43978</c:v>
                </c:pt>
                <c:pt idx="509">
                  <c:v>43979</c:v>
                </c:pt>
                <c:pt idx="510">
                  <c:v>43980</c:v>
                </c:pt>
                <c:pt idx="511">
                  <c:v>43983</c:v>
                </c:pt>
                <c:pt idx="512">
                  <c:v>43984</c:v>
                </c:pt>
                <c:pt idx="513">
                  <c:v>43985</c:v>
                </c:pt>
                <c:pt idx="514">
                  <c:v>43986</c:v>
                </c:pt>
                <c:pt idx="515">
                  <c:v>43987</c:v>
                </c:pt>
                <c:pt idx="516">
                  <c:v>43990</c:v>
                </c:pt>
                <c:pt idx="517">
                  <c:v>43991</c:v>
                </c:pt>
                <c:pt idx="518">
                  <c:v>43992</c:v>
                </c:pt>
                <c:pt idx="519">
                  <c:v>43993</c:v>
                </c:pt>
                <c:pt idx="520">
                  <c:v>43994</c:v>
                </c:pt>
                <c:pt idx="521">
                  <c:v>43997</c:v>
                </c:pt>
                <c:pt idx="522">
                  <c:v>43998</c:v>
                </c:pt>
                <c:pt idx="523">
                  <c:v>43999</c:v>
                </c:pt>
              </c:numCache>
            </c:numRef>
          </c:cat>
          <c:val>
            <c:numRef>
              <c:f>[0]!Ativo4</c:f>
              <c:numCache>
                <c:formatCode>0.00</c:formatCode>
                <c:ptCount val="524"/>
                <c:pt idx="0">
                  <c:v>100</c:v>
                </c:pt>
                <c:pt idx="1">
                  <c:v>98.5163003713824</c:v>
                </c:pt>
                <c:pt idx="2">
                  <c:v>99.975610417081</c:v>
                </c:pt>
                <c:pt idx="3">
                  <c:v>97.922820519772401</c:v>
                </c:pt>
                <c:pt idx="4">
                  <c:v>95.845641039544702</c:v>
                </c:pt>
                <c:pt idx="5">
                  <c:v>95.124793365946999</c:v>
                </c:pt>
                <c:pt idx="6">
                  <c:v>91.895883580436902</c:v>
                </c:pt>
                <c:pt idx="7">
                  <c:v>90.123573886812693</c:v>
                </c:pt>
                <c:pt idx="8">
                  <c:v>87.633126473519994</c:v>
                </c:pt>
                <c:pt idx="9">
                  <c:v>89.206254573073196</c:v>
                </c:pt>
                <c:pt idx="10">
                  <c:v>87.832308067590901</c:v>
                </c:pt>
                <c:pt idx="12">
                  <c:v>87.990840356564107</c:v>
                </c:pt>
                <c:pt idx="13">
                  <c:v>87.375680875848005</c:v>
                </c:pt>
                <c:pt idx="14">
                  <c:v>86.9569930355065</c:v>
                </c:pt>
                <c:pt idx="15">
                  <c:v>89.729275629390003</c:v>
                </c:pt>
                <c:pt idx="16">
                  <c:v>89.493509660940603</c:v>
                </c:pt>
                <c:pt idx="17">
                  <c:v>89.516544267069506</c:v>
                </c:pt>
                <c:pt idx="18">
                  <c:v>88.947453998494893</c:v>
                </c:pt>
                <c:pt idx="19">
                  <c:v>89.0978564266115</c:v>
                </c:pt>
                <c:pt idx="20">
                  <c:v>89.870193219743697</c:v>
                </c:pt>
                <c:pt idx="22">
                  <c:v>93.836210400797398</c:v>
                </c:pt>
                <c:pt idx="23">
                  <c:v>94.967616053763805</c:v>
                </c:pt>
                <c:pt idx="24">
                  <c:v>93.925638871500297</c:v>
                </c:pt>
                <c:pt idx="25">
                  <c:v>96.361887211794993</c:v>
                </c:pt>
                <c:pt idx="26">
                  <c:v>95.065174385556006</c:v>
                </c:pt>
                <c:pt idx="27">
                  <c:v>98.096257554017896</c:v>
                </c:pt>
                <c:pt idx="28">
                  <c:v>102.051434920519</c:v>
                </c:pt>
                <c:pt idx="29">
                  <c:v>101.330587246921</c:v>
                </c:pt>
                <c:pt idx="30">
                  <c:v>98.115227229660405</c:v>
                </c:pt>
                <c:pt idx="31">
                  <c:v>96.970271808328107</c:v>
                </c:pt>
                <c:pt idx="32">
                  <c:v>98.399772363947704</c:v>
                </c:pt>
                <c:pt idx="33">
                  <c:v>96.738570770481601</c:v>
                </c:pt>
                <c:pt idx="34">
                  <c:v>95.913389881025097</c:v>
                </c:pt>
                <c:pt idx="35">
                  <c:v>98.000054199132094</c:v>
                </c:pt>
                <c:pt idx="36">
                  <c:v>96.295493346988195</c:v>
                </c:pt>
                <c:pt idx="37">
                  <c:v>94.347036665654699</c:v>
                </c:pt>
                <c:pt idx="38">
                  <c:v>91.607273515546694</c:v>
                </c:pt>
                <c:pt idx="39">
                  <c:v>88.521991273970301</c:v>
                </c:pt>
                <c:pt idx="40">
                  <c:v>88.664263841114007</c:v>
                </c:pt>
                <c:pt idx="41">
                  <c:v>87.173789328197003</c:v>
                </c:pt>
                <c:pt idx="42">
                  <c:v>88.497601690934999</c:v>
                </c:pt>
                <c:pt idx="44">
                  <c:v>87.761849272414096</c:v>
                </c:pt>
                <c:pt idx="45">
                  <c:v>86.749681580346106</c:v>
                </c:pt>
                <c:pt idx="46">
                  <c:v>85.611501043313197</c:v>
                </c:pt>
                <c:pt idx="47">
                  <c:v>83.412373648490799</c:v>
                </c:pt>
                <c:pt idx="48">
                  <c:v>82.717270534718395</c:v>
                </c:pt>
                <c:pt idx="49">
                  <c:v>81.751172054908196</c:v>
                </c:pt>
                <c:pt idx="50">
                  <c:v>81.564185252529597</c:v>
                </c:pt>
                <c:pt idx="51">
                  <c:v>83.301265548332594</c:v>
                </c:pt>
                <c:pt idx="52">
                  <c:v>84.8472941112705</c:v>
                </c:pt>
                <c:pt idx="53">
                  <c:v>87.931221376056797</c:v>
                </c:pt>
                <c:pt idx="54">
                  <c:v>85.765968402032698</c:v>
                </c:pt>
                <c:pt idx="55">
                  <c:v>86.415002303547197</c:v>
                </c:pt>
                <c:pt idx="56">
                  <c:v>84.493645158712795</c:v>
                </c:pt>
                <c:pt idx="57">
                  <c:v>82.648166716448003</c:v>
                </c:pt>
                <c:pt idx="58">
                  <c:v>80.286442101816604</c:v>
                </c:pt>
                <c:pt idx="59">
                  <c:v>81.4571420829743</c:v>
                </c:pt>
                <c:pt idx="60">
                  <c:v>83.886615538969593</c:v>
                </c:pt>
                <c:pt idx="61">
                  <c:v>81.790466382983098</c:v>
                </c:pt>
                <c:pt idx="62">
                  <c:v>79.980217338306801</c:v>
                </c:pt>
                <c:pt idx="63">
                  <c:v>81.313514538924196</c:v>
                </c:pt>
                <c:pt idx="64">
                  <c:v>84.848649088060498</c:v>
                </c:pt>
                <c:pt idx="65">
                  <c:v>84.5641039538896</c:v>
                </c:pt>
                <c:pt idx="69">
                  <c:v>88.015229939599493</c:v>
                </c:pt>
                <c:pt idx="70">
                  <c:v>87.919026584597304</c:v>
                </c:pt>
                <c:pt idx="71">
                  <c:v>86.939378336654002</c:v>
                </c:pt>
                <c:pt idx="72">
                  <c:v>85.615565973799704</c:v>
                </c:pt>
                <c:pt idx="73">
                  <c:v>85.894691200810499</c:v>
                </c:pt>
                <c:pt idx="74">
                  <c:v>86.699547437718095</c:v>
                </c:pt>
                <c:pt idx="75">
                  <c:v>84.7659955014242</c:v>
                </c:pt>
                <c:pt idx="76">
                  <c:v>82.580417874851307</c:v>
                </c:pt>
                <c:pt idx="77">
                  <c:v>86.316088994848499</c:v>
                </c:pt>
                <c:pt idx="78">
                  <c:v>87.669710848014802</c:v>
                </c:pt>
                <c:pt idx="79">
                  <c:v>87.256442914833301</c:v>
                </c:pt>
                <c:pt idx="80">
                  <c:v>85.775453239795795</c:v>
                </c:pt>
                <c:pt idx="81">
                  <c:v>91.234654887346593</c:v>
                </c:pt>
                <c:pt idx="82">
                  <c:v>89.940652014920502</c:v>
                </c:pt>
                <c:pt idx="83">
                  <c:v>88.900029809563407</c:v>
                </c:pt>
                <c:pt idx="84">
                  <c:v>87.364841061178595</c:v>
                </c:pt>
                <c:pt idx="85">
                  <c:v>85.477358337142505</c:v>
                </c:pt>
                <c:pt idx="87">
                  <c:v>85.627760765375598</c:v>
                </c:pt>
                <c:pt idx="88">
                  <c:v>85.130484268767802</c:v>
                </c:pt>
                <c:pt idx="89">
                  <c:v>83.478767513064696</c:v>
                </c:pt>
                <c:pt idx="90">
                  <c:v>81.747107124538203</c:v>
                </c:pt>
                <c:pt idx="91">
                  <c:v>81.270155280246399</c:v>
                </c:pt>
                <c:pt idx="92">
                  <c:v>83.364949459442897</c:v>
                </c:pt>
                <c:pt idx="93">
                  <c:v>85.580336576211295</c:v>
                </c:pt>
                <c:pt idx="94">
                  <c:v>85.841847104369705</c:v>
                </c:pt>
                <c:pt idx="95">
                  <c:v>86.6236687352648</c:v>
                </c:pt>
                <c:pt idx="96">
                  <c:v>83.966559171909495</c:v>
                </c:pt>
                <c:pt idx="97">
                  <c:v>83.297200617962503</c:v>
                </c:pt>
                <c:pt idx="98">
                  <c:v>85.767323378822795</c:v>
                </c:pt>
                <c:pt idx="101">
                  <c:v>88.752337335143196</c:v>
                </c:pt>
                <c:pt idx="102">
                  <c:v>87.146689791581593</c:v>
                </c:pt>
                <c:pt idx="103">
                  <c:v>86.626378688961296</c:v>
                </c:pt>
                <c:pt idx="104">
                  <c:v>86.886534240329595</c:v>
                </c:pt>
                <c:pt idx="105">
                  <c:v>86.085742933792105</c:v>
                </c:pt>
                <c:pt idx="106">
                  <c:v>85.036990867461995</c:v>
                </c:pt>
                <c:pt idx="107">
                  <c:v>84.110186715843199</c:v>
                </c:pt>
                <c:pt idx="108">
                  <c:v>84.680631961207794</c:v>
                </c:pt>
                <c:pt idx="109">
                  <c:v>86.160266659339001</c:v>
                </c:pt>
                <c:pt idx="110">
                  <c:v>87.238828215980902</c:v>
                </c:pt>
                <c:pt idx="111">
                  <c:v>86.703612368204602</c:v>
                </c:pt>
                <c:pt idx="112">
                  <c:v>84.707731497823303</c:v>
                </c:pt>
                <c:pt idx="113">
                  <c:v>88.122273109154804</c:v>
                </c:pt>
                <c:pt idx="114">
                  <c:v>86.912278800038607</c:v>
                </c:pt>
                <c:pt idx="115">
                  <c:v>90.8904907725519</c:v>
                </c:pt>
                <c:pt idx="116">
                  <c:v>92.047640985343605</c:v>
                </c:pt>
                <c:pt idx="117">
                  <c:v>92.062545730499593</c:v>
                </c:pt>
                <c:pt idx="118">
                  <c:v>89.832253868458807</c:v>
                </c:pt>
                <c:pt idx="119">
                  <c:v>92.126229641493396</c:v>
                </c:pt>
                <c:pt idx="120">
                  <c:v>93.395842931000502</c:v>
                </c:pt>
                <c:pt idx="121">
                  <c:v>93.032709140679799</c:v>
                </c:pt>
                <c:pt idx="122">
                  <c:v>93.179046638309998</c:v>
                </c:pt>
                <c:pt idx="123">
                  <c:v>93.0814883066341</c:v>
                </c:pt>
                <c:pt idx="124">
                  <c:v>91.5476545350393</c:v>
                </c:pt>
                <c:pt idx="125">
                  <c:v>90.707568900543293</c:v>
                </c:pt>
                <c:pt idx="126">
                  <c:v>88.779436871642204</c:v>
                </c:pt>
                <c:pt idx="127">
                  <c:v>92.985284951631897</c:v>
                </c:pt>
                <c:pt idx="128">
                  <c:v>93.389068046817599</c:v>
                </c:pt>
                <c:pt idx="129">
                  <c:v>95.840221132268198</c:v>
                </c:pt>
                <c:pt idx="130">
                  <c:v>95.601745210238704</c:v>
                </c:pt>
                <c:pt idx="131">
                  <c:v>93.817240725155003</c:v>
                </c:pt>
                <c:pt idx="132">
                  <c:v>94.832118370803101</c:v>
                </c:pt>
                <c:pt idx="133">
                  <c:v>94.993360613589203</c:v>
                </c:pt>
                <c:pt idx="134">
                  <c:v>93.352483672555493</c:v>
                </c:pt>
                <c:pt idx="135">
                  <c:v>92.901276388205602</c:v>
                </c:pt>
                <c:pt idx="136">
                  <c:v>92.986639928538395</c:v>
                </c:pt>
                <c:pt idx="138">
                  <c:v>93.417522560339407</c:v>
                </c:pt>
                <c:pt idx="139">
                  <c:v>94.092301021679305</c:v>
                </c:pt>
                <c:pt idx="140">
                  <c:v>93.956803338718601</c:v>
                </c:pt>
                <c:pt idx="143">
                  <c:v>97.287336386623807</c:v>
                </c:pt>
                <c:pt idx="144">
                  <c:v>98.663992845802596</c:v>
                </c:pt>
                <c:pt idx="145">
                  <c:v>100.944418850471</c:v>
                </c:pt>
                <c:pt idx="146">
                  <c:v>102.856291157426</c:v>
                </c:pt>
                <c:pt idx="147">
                  <c:v>105.478171323193</c:v>
                </c:pt>
                <c:pt idx="148">
                  <c:v>107.72472290717999</c:v>
                </c:pt>
                <c:pt idx="149">
                  <c:v>108.01333297207</c:v>
                </c:pt>
                <c:pt idx="150">
                  <c:v>108.36698192462801</c:v>
                </c:pt>
                <c:pt idx="151">
                  <c:v>107.65290913533001</c:v>
                </c:pt>
                <c:pt idx="152">
                  <c:v>106.772174195736</c:v>
                </c:pt>
                <c:pt idx="153">
                  <c:v>105.417197365896</c:v>
                </c:pt>
                <c:pt idx="154">
                  <c:v>105.281699682935</c:v>
                </c:pt>
                <c:pt idx="155">
                  <c:v>108.736890599248</c:v>
                </c:pt>
                <c:pt idx="156">
                  <c:v>107.717948023113</c:v>
                </c:pt>
                <c:pt idx="157">
                  <c:v>106.50117882981399</c:v>
                </c:pt>
                <c:pt idx="158">
                  <c:v>106.352131378604</c:v>
                </c:pt>
                <c:pt idx="159">
                  <c:v>106.50117882981399</c:v>
                </c:pt>
                <c:pt idx="160">
                  <c:v>106.568927671295</c:v>
                </c:pt>
                <c:pt idx="161">
                  <c:v>106.043196661398</c:v>
                </c:pt>
                <c:pt idx="162">
                  <c:v>106.433429988334</c:v>
                </c:pt>
                <c:pt idx="163">
                  <c:v>104.333215901977</c:v>
                </c:pt>
                <c:pt idx="164">
                  <c:v>106.216633695643</c:v>
                </c:pt>
                <c:pt idx="165">
                  <c:v>105.010704317014</c:v>
                </c:pt>
                <c:pt idx="166">
                  <c:v>107.17324733745799</c:v>
                </c:pt>
                <c:pt idx="167">
                  <c:v>107.258610877674</c:v>
                </c:pt>
                <c:pt idx="168">
                  <c:v>103.65572748705701</c:v>
                </c:pt>
                <c:pt idx="169">
                  <c:v>104.94295547541699</c:v>
                </c:pt>
                <c:pt idx="170">
                  <c:v>104.31966613372801</c:v>
                </c:pt>
                <c:pt idx="171">
                  <c:v>103.00533860875299</c:v>
                </c:pt>
                <c:pt idx="172">
                  <c:v>104.251917292248</c:v>
                </c:pt>
                <c:pt idx="173">
                  <c:v>104.177393566584</c:v>
                </c:pt>
                <c:pt idx="174">
                  <c:v>103.682827023673</c:v>
                </c:pt>
                <c:pt idx="175">
                  <c:v>104.306116365362</c:v>
                </c:pt>
                <c:pt idx="176">
                  <c:v>102.978239072138</c:v>
                </c:pt>
                <c:pt idx="177">
                  <c:v>103.479580499232</c:v>
                </c:pt>
                <c:pt idx="178">
                  <c:v>103.520229804097</c:v>
                </c:pt>
                <c:pt idx="179">
                  <c:v>104.333215901977</c:v>
                </c:pt>
                <c:pt idx="180">
                  <c:v>105.010704317014</c:v>
                </c:pt>
                <c:pt idx="181">
                  <c:v>106.623126744526</c:v>
                </c:pt>
                <c:pt idx="182">
                  <c:v>106.216633695643</c:v>
                </c:pt>
                <c:pt idx="183">
                  <c:v>104.60421126801501</c:v>
                </c:pt>
                <c:pt idx="184">
                  <c:v>103.24923443817499</c:v>
                </c:pt>
                <c:pt idx="185">
                  <c:v>102.300750657218</c:v>
                </c:pt>
                <c:pt idx="186">
                  <c:v>101.216769193183</c:v>
                </c:pt>
                <c:pt idx="187">
                  <c:v>99.590796997421407</c:v>
                </c:pt>
                <c:pt idx="188">
                  <c:v>99.848242595093296</c:v>
                </c:pt>
                <c:pt idx="189">
                  <c:v>100.14633749763</c:v>
                </c:pt>
                <c:pt idx="190">
                  <c:v>101.485054605524</c:v>
                </c:pt>
                <c:pt idx="191">
                  <c:v>103.926722853095</c:v>
                </c:pt>
                <c:pt idx="192">
                  <c:v>103.04598791361801</c:v>
                </c:pt>
                <c:pt idx="193">
                  <c:v>107.04316956177399</c:v>
                </c:pt>
                <c:pt idx="194">
                  <c:v>105.95918809785501</c:v>
                </c:pt>
                <c:pt idx="195">
                  <c:v>105.417197365896</c:v>
                </c:pt>
                <c:pt idx="196">
                  <c:v>104.739708950976</c:v>
                </c:pt>
                <c:pt idx="197">
                  <c:v>105.685482778237</c:v>
                </c:pt>
                <c:pt idx="198">
                  <c:v>103.53377957234601</c:v>
                </c:pt>
                <c:pt idx="199">
                  <c:v>102.829191620811</c:v>
                </c:pt>
                <c:pt idx="200">
                  <c:v>99.563697460805997</c:v>
                </c:pt>
                <c:pt idx="201">
                  <c:v>98.804910436039805</c:v>
                </c:pt>
                <c:pt idx="202">
                  <c:v>98.303569008945502</c:v>
                </c:pt>
                <c:pt idx="203">
                  <c:v>96.338852605666006</c:v>
                </c:pt>
                <c:pt idx="204">
                  <c:v>95.932359556667507</c:v>
                </c:pt>
                <c:pt idx="205">
                  <c:v>98.032573643024094</c:v>
                </c:pt>
                <c:pt idx="206">
                  <c:v>98.249369935714597</c:v>
                </c:pt>
                <c:pt idx="207">
                  <c:v>97.856426655198405</c:v>
                </c:pt>
                <c:pt idx="208">
                  <c:v>100.26286550506499</c:v>
                </c:pt>
                <c:pt idx="209">
                  <c:v>100.268285412341</c:v>
                </c:pt>
                <c:pt idx="210">
                  <c:v>99.252052789903203</c:v>
                </c:pt>
                <c:pt idx="211">
                  <c:v>98.235820167465107</c:v>
                </c:pt>
                <c:pt idx="212">
                  <c:v>98.506815533503001</c:v>
                </c:pt>
                <c:pt idx="213">
                  <c:v>99.523048155824696</c:v>
                </c:pt>
                <c:pt idx="214">
                  <c:v>99.048806265462204</c:v>
                </c:pt>
                <c:pt idx="215">
                  <c:v>97.164033495122595</c:v>
                </c:pt>
                <c:pt idx="216">
                  <c:v>96.420151215395904</c:v>
                </c:pt>
                <c:pt idx="217">
                  <c:v>97.964824801543699</c:v>
                </c:pt>
                <c:pt idx="218">
                  <c:v>97.287336386623807</c:v>
                </c:pt>
                <c:pt idx="219">
                  <c:v>96.677596813184195</c:v>
                </c:pt>
                <c:pt idx="221">
                  <c:v>94.712880409788298</c:v>
                </c:pt>
                <c:pt idx="222">
                  <c:v>94.577382726711207</c:v>
                </c:pt>
                <c:pt idx="223">
                  <c:v>93.032709140679799</c:v>
                </c:pt>
                <c:pt idx="224">
                  <c:v>90.742798298131703</c:v>
                </c:pt>
                <c:pt idx="225">
                  <c:v>89.834963822038802</c:v>
                </c:pt>
                <c:pt idx="226">
                  <c:v>89.685916370828593</c:v>
                </c:pt>
                <c:pt idx="227">
                  <c:v>91.013793664053097</c:v>
                </c:pt>
                <c:pt idx="229">
                  <c:v>91.162841115496093</c:v>
                </c:pt>
                <c:pt idx="230">
                  <c:v>90.634400151786394</c:v>
                </c:pt>
                <c:pt idx="231">
                  <c:v>90.336305249133105</c:v>
                </c:pt>
                <c:pt idx="232">
                  <c:v>88.095173572655796</c:v>
                </c:pt>
                <c:pt idx="233">
                  <c:v>91.460936018032996</c:v>
                </c:pt>
                <c:pt idx="234">
                  <c:v>89.699466139078098</c:v>
                </c:pt>
                <c:pt idx="235">
                  <c:v>89.821414053789297</c:v>
                </c:pt>
                <c:pt idx="236">
                  <c:v>86.057203976088203</c:v>
                </c:pt>
                <c:pt idx="237">
                  <c:v>86.3717805321794</c:v>
                </c:pt>
                <c:pt idx="238">
                  <c:v>85.815116800251403</c:v>
                </c:pt>
                <c:pt idx="239">
                  <c:v>83.841490841354201</c:v>
                </c:pt>
                <c:pt idx="240">
                  <c:v>80.698460727813696</c:v>
                </c:pt>
                <c:pt idx="241">
                  <c:v>78.6578162851511</c:v>
                </c:pt>
                <c:pt idx="243">
                  <c:v>80.426283620530697</c:v>
                </c:pt>
                <c:pt idx="244">
                  <c:v>80.695725279510995</c:v>
                </c:pt>
                <c:pt idx="245">
                  <c:v>80.013230924960197</c:v>
                </c:pt>
                <c:pt idx="246">
                  <c:v>79.865516716032303</c:v>
                </c:pt>
                <c:pt idx="247">
                  <c:v>78.986070082872203</c:v>
                </c:pt>
                <c:pt idx="248">
                  <c:v>81.022611353080705</c:v>
                </c:pt>
                <c:pt idx="249">
                  <c:v>83.595300492947004</c:v>
                </c:pt>
                <c:pt idx="250">
                  <c:v>85.072442582808407</c:v>
                </c:pt>
                <c:pt idx="251">
                  <c:v>87.124028818681793</c:v>
                </c:pt>
                <c:pt idx="252">
                  <c:v>86.849116263096207</c:v>
                </c:pt>
                <c:pt idx="253">
                  <c:v>85.724847005913006</c:v>
                </c:pt>
                <c:pt idx="254">
                  <c:v>85.936844250187306</c:v>
                </c:pt>
                <c:pt idx="255">
                  <c:v>86.705505226622293</c:v>
                </c:pt>
                <c:pt idx="256">
                  <c:v>88.081435728818207</c:v>
                </c:pt>
                <c:pt idx="257">
                  <c:v>87.534346065949606</c:v>
                </c:pt>
                <c:pt idx="258">
                  <c:v>87.028288127738094</c:v>
                </c:pt>
                <c:pt idx="259">
                  <c:v>87.807890897383899</c:v>
                </c:pt>
                <c:pt idx="260">
                  <c:v>86.262362599605694</c:v>
                </c:pt>
                <c:pt idx="261">
                  <c:v>85.467714864295004</c:v>
                </c:pt>
                <c:pt idx="262">
                  <c:v>86.8504839872476</c:v>
                </c:pt>
                <c:pt idx="263">
                  <c:v>87.534346065949606</c:v>
                </c:pt>
                <c:pt idx="264">
                  <c:v>88.081435728818207</c:v>
                </c:pt>
                <c:pt idx="265">
                  <c:v>86.8504839872476</c:v>
                </c:pt>
                <c:pt idx="266">
                  <c:v>86.780730055179404</c:v>
                </c:pt>
                <c:pt idx="267">
                  <c:v>87.260801234515398</c:v>
                </c:pt>
                <c:pt idx="268">
                  <c:v>87.260801234515398</c:v>
                </c:pt>
                <c:pt idx="269">
                  <c:v>86.166621908661895</c:v>
                </c:pt>
                <c:pt idx="270">
                  <c:v>87.192415026598596</c:v>
                </c:pt>
                <c:pt idx="271">
                  <c:v>87.260801234515398</c:v>
                </c:pt>
                <c:pt idx="272">
                  <c:v>84.798897751374199</c:v>
                </c:pt>
                <c:pt idx="273">
                  <c:v>85.209214998525596</c:v>
                </c:pt>
                <c:pt idx="274">
                  <c:v>84.798897751374199</c:v>
                </c:pt>
                <c:pt idx="275">
                  <c:v>88.8336840153206</c:v>
                </c:pt>
                <c:pt idx="276">
                  <c:v>90.324503346695593</c:v>
                </c:pt>
                <c:pt idx="277">
                  <c:v>92.991565453470699</c:v>
                </c:pt>
                <c:pt idx="278">
                  <c:v>96.219394464627797</c:v>
                </c:pt>
                <c:pt idx="279">
                  <c:v>94.372966852271901</c:v>
                </c:pt>
                <c:pt idx="280">
                  <c:v>93.142015110701294</c:v>
                </c:pt>
                <c:pt idx="281">
                  <c:v>92.648266689968295</c:v>
                </c:pt>
                <c:pt idx="283">
                  <c:v>91.3639737062622</c:v>
                </c:pt>
                <c:pt idx="284">
                  <c:v>91.911063369130702</c:v>
                </c:pt>
                <c:pt idx="285">
                  <c:v>91.495275225373902</c:v>
                </c:pt>
                <c:pt idx="286">
                  <c:v>92.127163785975398</c:v>
                </c:pt>
                <c:pt idx="287">
                  <c:v>91.295587498461799</c:v>
                </c:pt>
                <c:pt idx="288">
                  <c:v>92.320012892247206</c:v>
                </c:pt>
                <c:pt idx="289">
                  <c:v>91.365341430413494</c:v>
                </c:pt>
                <c:pt idx="290">
                  <c:v>92.526539240032406</c:v>
                </c:pt>
                <c:pt idx="291">
                  <c:v>94.249871678184704</c:v>
                </c:pt>
                <c:pt idx="292">
                  <c:v>93.716459256829694</c:v>
                </c:pt>
                <c:pt idx="293">
                  <c:v>91.774290953413598</c:v>
                </c:pt>
                <c:pt idx="294">
                  <c:v>91.295587498461799</c:v>
                </c:pt>
                <c:pt idx="295">
                  <c:v>89.038842638838105</c:v>
                </c:pt>
                <c:pt idx="296">
                  <c:v>85.481392105808496</c:v>
                </c:pt>
                <c:pt idx="297">
                  <c:v>84.812574992887704</c:v>
                </c:pt>
                <c:pt idx="298">
                  <c:v>85.172286446322701</c:v>
                </c:pt>
                <c:pt idx="299">
                  <c:v>89.585932301822993</c:v>
                </c:pt>
                <c:pt idx="300">
                  <c:v>93.689104773686296</c:v>
                </c:pt>
                <c:pt idx="301">
                  <c:v>89.873154374887207</c:v>
                </c:pt>
                <c:pt idx="302">
                  <c:v>89.605080439942</c:v>
                </c:pt>
                <c:pt idx="303">
                  <c:v>84.525352919939905</c:v>
                </c:pt>
                <c:pt idx="305">
                  <c:v>84.941141063696705</c:v>
                </c:pt>
                <c:pt idx="306">
                  <c:v>86.043526734458297</c:v>
                </c:pt>
                <c:pt idx="307">
                  <c:v>83.499559801886804</c:v>
                </c:pt>
                <c:pt idx="308">
                  <c:v>83.747117874329007</c:v>
                </c:pt>
                <c:pt idx="309">
                  <c:v>82.213899094029301</c:v>
                </c:pt>
                <c:pt idx="310">
                  <c:v>78.726202493067802</c:v>
                </c:pt>
                <c:pt idx="311">
                  <c:v>77.686732133501195</c:v>
                </c:pt>
                <c:pt idx="312">
                  <c:v>76.319007976213499</c:v>
                </c:pt>
                <c:pt idx="313">
                  <c:v>76.305330734699993</c:v>
                </c:pt>
                <c:pt idx="314">
                  <c:v>79.583765539689907</c:v>
                </c:pt>
                <c:pt idx="315">
                  <c:v>82.882716207066593</c:v>
                </c:pt>
                <c:pt idx="316">
                  <c:v>81.794007777818507</c:v>
                </c:pt>
                <c:pt idx="317">
                  <c:v>80.148635616642395</c:v>
                </c:pt>
                <c:pt idx="318">
                  <c:v>81.635351775679695</c:v>
                </c:pt>
                <c:pt idx="319">
                  <c:v>84.115035672788494</c:v>
                </c:pt>
                <c:pt idx="320">
                  <c:v>85.961463285028003</c:v>
                </c:pt>
                <c:pt idx="321">
                  <c:v>86.3717805321794</c:v>
                </c:pt>
                <c:pt idx="322">
                  <c:v>86.715079295681804</c:v>
                </c:pt>
                <c:pt idx="323">
                  <c:v>89.036107190535404</c:v>
                </c:pt>
                <c:pt idx="324">
                  <c:v>90.816884043393699</c:v>
                </c:pt>
                <c:pt idx="325">
                  <c:v>92.252994408598198</c:v>
                </c:pt>
                <c:pt idx="326">
                  <c:v>89.312387470388799</c:v>
                </c:pt>
                <c:pt idx="327">
                  <c:v>90.269794380408698</c:v>
                </c:pt>
                <c:pt idx="331">
                  <c:v>87.740872413734905</c:v>
                </c:pt>
                <c:pt idx="332">
                  <c:v>87.5890550321201</c:v>
                </c:pt>
                <c:pt idx="333">
                  <c:v>87.520668824319699</c:v>
                </c:pt>
                <c:pt idx="334">
                  <c:v>89.585932301822993</c:v>
                </c:pt>
                <c:pt idx="335">
                  <c:v>115.042014317121</c:v>
                </c:pt>
                <c:pt idx="336">
                  <c:v>110.23856707674</c:v>
                </c:pt>
                <c:pt idx="337">
                  <c:v>110.03340845322199</c:v>
                </c:pt>
                <c:pt idx="338">
                  <c:v>109.024028025102</c:v>
                </c:pt>
                <c:pt idx="339">
                  <c:v>108.91187464422499</c:v>
                </c:pt>
                <c:pt idx="340">
                  <c:v>111.565259509371</c:v>
                </c:pt>
                <c:pt idx="341">
                  <c:v>111.72801868408</c:v>
                </c:pt>
                <c:pt idx="342">
                  <c:v>110.785656739725</c:v>
                </c:pt>
                <c:pt idx="343">
                  <c:v>111.743063649745</c:v>
                </c:pt>
                <c:pt idx="344">
                  <c:v>112.153380896896</c:v>
                </c:pt>
                <c:pt idx="345">
                  <c:v>112.809888492455</c:v>
                </c:pt>
                <c:pt idx="346">
                  <c:v>112.153380896896</c:v>
                </c:pt>
                <c:pt idx="347">
                  <c:v>114.06819471716901</c:v>
                </c:pt>
                <c:pt idx="348">
                  <c:v>113.863036093651</c:v>
                </c:pt>
                <c:pt idx="349">
                  <c:v>117.624277526047</c:v>
                </c:pt>
                <c:pt idx="350">
                  <c:v>116.283907851786</c:v>
                </c:pt>
                <c:pt idx="351">
                  <c:v>112.29015331273</c:v>
                </c:pt>
                <c:pt idx="352">
                  <c:v>112.823565733968</c:v>
                </c:pt>
                <c:pt idx="353">
                  <c:v>112.139703655383</c:v>
                </c:pt>
                <c:pt idx="354">
                  <c:v>116.256553368876</c:v>
                </c:pt>
                <c:pt idx="355">
                  <c:v>115.285469217109</c:v>
                </c:pt>
                <c:pt idx="356">
                  <c:v>115.50430508225701</c:v>
                </c:pt>
                <c:pt idx="357">
                  <c:v>114.46483472269</c:v>
                </c:pt>
                <c:pt idx="358">
                  <c:v>112.153380896896</c:v>
                </c:pt>
                <c:pt idx="361">
                  <c:v>113.519737330149</c:v>
                </c:pt>
                <c:pt idx="362">
                  <c:v>114.46483472269</c:v>
                </c:pt>
                <c:pt idx="363">
                  <c:v>111.879836065462</c:v>
                </c:pt>
                <c:pt idx="364">
                  <c:v>114.177612649743</c:v>
                </c:pt>
                <c:pt idx="365">
                  <c:v>113.52110505418401</c:v>
                </c:pt>
                <c:pt idx="366">
                  <c:v>114.888829211472</c:v>
                </c:pt>
                <c:pt idx="367">
                  <c:v>114.752056795754</c:v>
                </c:pt>
                <c:pt idx="368">
                  <c:v>115.965228123358</c:v>
                </c:pt>
                <c:pt idx="369">
                  <c:v>115.98300853732501</c:v>
                </c:pt>
                <c:pt idx="370">
                  <c:v>116.94041544746101</c:v>
                </c:pt>
                <c:pt idx="371">
                  <c:v>115.57269129017401</c:v>
                </c:pt>
                <c:pt idx="372">
                  <c:v>118.978324441705</c:v>
                </c:pt>
                <c:pt idx="373">
                  <c:v>118.950969958561</c:v>
                </c:pt>
                <c:pt idx="374">
                  <c:v>117.624277526047</c:v>
                </c:pt>
                <c:pt idx="375">
                  <c:v>118.84155202598799</c:v>
                </c:pt>
                <c:pt idx="376">
                  <c:v>116.07874922838501</c:v>
                </c:pt>
                <c:pt idx="377">
                  <c:v>116.666870616027</c:v>
                </c:pt>
                <c:pt idx="378">
                  <c:v>117.610600284534</c:v>
                </c:pt>
                <c:pt idx="379">
                  <c:v>114.888829211472</c:v>
                </c:pt>
                <c:pt idx="380">
                  <c:v>115.559014048544</c:v>
                </c:pt>
                <c:pt idx="381">
                  <c:v>115.50430508225701</c:v>
                </c:pt>
                <c:pt idx="382">
                  <c:v>115.984376261476</c:v>
                </c:pt>
                <c:pt idx="383">
                  <c:v>117.14557407097899</c:v>
                </c:pt>
                <c:pt idx="384">
                  <c:v>117.596923042904</c:v>
                </c:pt>
                <c:pt idx="385">
                  <c:v>117.419118902413</c:v>
                </c:pt>
                <c:pt idx="386">
                  <c:v>116.94041544746101</c:v>
                </c:pt>
                <c:pt idx="387">
                  <c:v>117.624277526047</c:v>
                </c:pt>
                <c:pt idx="388">
                  <c:v>117.048465655884</c:v>
                </c:pt>
                <c:pt idx="389">
                  <c:v>116.735256823828</c:v>
                </c:pt>
                <c:pt idx="390">
                  <c:v>118.99200168345099</c:v>
                </c:pt>
                <c:pt idx="391">
                  <c:v>119.675863762037</c:v>
                </c:pt>
                <c:pt idx="392">
                  <c:v>120.359725840623</c:v>
                </c:pt>
                <c:pt idx="393">
                  <c:v>119.935731351958</c:v>
                </c:pt>
                <c:pt idx="394">
                  <c:v>123.013110705884</c:v>
                </c:pt>
                <c:pt idx="395">
                  <c:v>120.359725840623</c:v>
                </c:pt>
                <c:pt idx="396">
                  <c:v>116.59848440811</c:v>
                </c:pt>
                <c:pt idx="397">
                  <c:v>113.52110505418401</c:v>
                </c:pt>
                <c:pt idx="399">
                  <c:v>109.417932582437</c:v>
                </c:pt>
                <c:pt idx="400">
                  <c:v>103.947035953286</c:v>
                </c:pt>
                <c:pt idx="401">
                  <c:v>103.19478766678399</c:v>
                </c:pt>
                <c:pt idx="404">
                  <c:v>106.68248426786199</c:v>
                </c:pt>
                <c:pt idx="405">
                  <c:v>106.816521235276</c:v>
                </c:pt>
                <c:pt idx="406">
                  <c:v>104.972829071223</c:v>
                </c:pt>
                <c:pt idx="407">
                  <c:v>101.96246820106199</c:v>
                </c:pt>
                <c:pt idx="408">
                  <c:v>104.566614996525</c:v>
                </c:pt>
                <c:pt idx="409">
                  <c:v>103.673491121852</c:v>
                </c:pt>
                <c:pt idx="410">
                  <c:v>101.69165881793</c:v>
                </c:pt>
                <c:pt idx="411">
                  <c:v>101.21158763871099</c:v>
                </c:pt>
                <c:pt idx="412">
                  <c:v>100.541402801638</c:v>
                </c:pt>
                <c:pt idx="413">
                  <c:v>100.185794520774</c:v>
                </c:pt>
                <c:pt idx="414">
                  <c:v>99.296773818437899</c:v>
                </c:pt>
                <c:pt idx="415">
                  <c:v>96.082622048910693</c:v>
                </c:pt>
                <c:pt idx="416">
                  <c:v>94.974765481543699</c:v>
                </c:pt>
                <c:pt idx="417">
                  <c:v>92.047835784847805</c:v>
                </c:pt>
                <c:pt idx="418">
                  <c:v>92.3213806163985</c:v>
                </c:pt>
                <c:pt idx="419">
                  <c:v>90.269794380408698</c:v>
                </c:pt>
                <c:pt idx="420">
                  <c:v>91.774290953413598</c:v>
                </c:pt>
                <c:pt idx="421">
                  <c:v>90.3381805883255</c:v>
                </c:pt>
                <c:pt idx="422">
                  <c:v>90.406566796125801</c:v>
                </c:pt>
                <c:pt idx="423">
                  <c:v>90.830561284907205</c:v>
                </c:pt>
                <c:pt idx="424">
                  <c:v>90.953656459110803</c:v>
                </c:pt>
                <c:pt idx="425">
                  <c:v>90.926301975967405</c:v>
                </c:pt>
                <c:pt idx="426">
                  <c:v>90.351857829955406</c:v>
                </c:pt>
                <c:pt idx="427">
                  <c:v>93.8258771894034</c:v>
                </c:pt>
                <c:pt idx="428">
                  <c:v>95.892508391058101</c:v>
                </c:pt>
                <c:pt idx="429">
                  <c:v>99.707091065705796</c:v>
                </c:pt>
                <c:pt idx="430">
                  <c:v>99.802831756649496</c:v>
                </c:pt>
                <c:pt idx="431">
                  <c:v>96.083989773178502</c:v>
                </c:pt>
                <c:pt idx="432">
                  <c:v>97.1220924084773</c:v>
                </c:pt>
                <c:pt idx="433">
                  <c:v>98.473403875832403</c:v>
                </c:pt>
                <c:pt idx="434">
                  <c:v>99.146324161323705</c:v>
                </c:pt>
                <c:pt idx="435">
                  <c:v>95.8090772174764</c:v>
                </c:pt>
                <c:pt idx="436">
                  <c:v>96.233071706257803</c:v>
                </c:pt>
                <c:pt idx="437">
                  <c:v>93.689104773686296</c:v>
                </c:pt>
                <c:pt idx="438">
                  <c:v>93.6343958073994</c:v>
                </c:pt>
                <c:pt idx="439">
                  <c:v>94.372966852271901</c:v>
                </c:pt>
                <c:pt idx="440">
                  <c:v>93.921617880347199</c:v>
                </c:pt>
                <c:pt idx="441">
                  <c:v>90.543339211843005</c:v>
                </c:pt>
                <c:pt idx="442">
                  <c:v>85.891709353076294</c:v>
                </c:pt>
                <c:pt idx="443">
                  <c:v>81.364542392431801</c:v>
                </c:pt>
                <c:pt idx="444">
                  <c:v>79.369032846996603</c:v>
                </c:pt>
                <c:pt idx="445">
                  <c:v>74.623030021204599</c:v>
                </c:pt>
                <c:pt idx="446">
                  <c:v>75.910058453213395</c:v>
                </c:pt>
                <c:pt idx="447">
                  <c:v>74.882897611009</c:v>
                </c:pt>
                <c:pt idx="448">
                  <c:v>78.097049380768993</c:v>
                </c:pt>
                <c:pt idx="449">
                  <c:v>76.592552807764207</c:v>
                </c:pt>
                <c:pt idx="450">
                  <c:v>72.694538959418395</c:v>
                </c:pt>
                <c:pt idx="451">
                  <c:v>66.676552667398894</c:v>
                </c:pt>
                <c:pt idx="452">
                  <c:v>69.3436147741741</c:v>
                </c:pt>
                <c:pt idx="453">
                  <c:v>64.283035392174497</c:v>
                </c:pt>
                <c:pt idx="454">
                  <c:v>54.025104212574703</c:v>
                </c:pt>
                <c:pt idx="455">
                  <c:v>55.801777892862397</c:v>
                </c:pt>
                <c:pt idx="456">
                  <c:v>41.031724718399303</c:v>
                </c:pt>
                <c:pt idx="457">
                  <c:v>37.885959156672499</c:v>
                </c:pt>
                <c:pt idx="458">
                  <c:v>21.213401679415298</c:v>
                </c:pt>
                <c:pt idx="459">
                  <c:v>24.673743797320601</c:v>
                </c:pt>
                <c:pt idx="460">
                  <c:v>28.4007921259035</c:v>
                </c:pt>
                <c:pt idx="461">
                  <c:v>26.810128930985201</c:v>
                </c:pt>
                <c:pt idx="462">
                  <c:v>26.670621066965399</c:v>
                </c:pt>
                <c:pt idx="463">
                  <c:v>32.1278404545155</c:v>
                </c:pt>
                <c:pt idx="464">
                  <c:v>32.004745280370102</c:v>
                </c:pt>
                <c:pt idx="465">
                  <c:v>30.773793538799499</c:v>
                </c:pt>
                <c:pt idx="466">
                  <c:v>31.6081052747613</c:v>
                </c:pt>
                <c:pt idx="467">
                  <c:v>30.089931460155601</c:v>
                </c:pt>
                <c:pt idx="468">
                  <c:v>27.354483145609301</c:v>
                </c:pt>
                <c:pt idx="469">
                  <c:v>28.4486624714336</c:v>
                </c:pt>
                <c:pt idx="470">
                  <c:v>28.7358845444687</c:v>
                </c:pt>
                <c:pt idx="471">
                  <c:v>30.077621942735298</c:v>
                </c:pt>
                <c:pt idx="472">
                  <c:v>30.077621942735298</c:v>
                </c:pt>
                <c:pt idx="473">
                  <c:v>34.462545590940898</c:v>
                </c:pt>
                <c:pt idx="474">
                  <c:v>38.857043308322297</c:v>
                </c:pt>
                <c:pt idx="476">
                  <c:v>38.296276403882104</c:v>
                </c:pt>
                <c:pt idx="477">
                  <c:v>41.442041965609</c:v>
                </c:pt>
                <c:pt idx="478">
                  <c:v>40.498312297044301</c:v>
                </c:pt>
                <c:pt idx="479">
                  <c:v>40.142704016179799</c:v>
                </c:pt>
                <c:pt idx="480">
                  <c:v>43.343178544193499</c:v>
                </c:pt>
                <c:pt idx="481">
                  <c:v>41.715586797043201</c:v>
                </c:pt>
                <c:pt idx="482">
                  <c:v>39.677677802683299</c:v>
                </c:pt>
                <c:pt idx="483">
                  <c:v>39.951222634175799</c:v>
                </c:pt>
                <c:pt idx="484">
                  <c:v>41.9863961801748</c:v>
                </c:pt>
                <c:pt idx="485">
                  <c:v>40.554388987540698</c:v>
                </c:pt>
                <c:pt idx="486">
                  <c:v>41.578814381326097</c:v>
                </c:pt>
                <c:pt idx="487">
                  <c:v>43.014924746472403</c:v>
                </c:pt>
                <c:pt idx="488">
                  <c:v>44.792966150911496</c:v>
                </c:pt>
                <c:pt idx="489">
                  <c:v>43.1516971621895</c:v>
                </c:pt>
                <c:pt idx="491">
                  <c:v>39.116910898243098</c:v>
                </c:pt>
                <c:pt idx="492">
                  <c:v>39.554582628537901</c:v>
                </c:pt>
                <c:pt idx="493">
                  <c:v>37.609678876935497</c:v>
                </c:pt>
                <c:pt idx="494">
                  <c:v>35.547150847676697</c:v>
                </c:pt>
                <c:pt idx="495">
                  <c:v>34.470751935907202</c:v>
                </c:pt>
                <c:pt idx="496">
                  <c:v>32.086808729800403</c:v>
                </c:pt>
                <c:pt idx="497">
                  <c:v>30.978952162375201</c:v>
                </c:pt>
                <c:pt idx="498">
                  <c:v>29.406069381511799</c:v>
                </c:pt>
                <c:pt idx="499">
                  <c:v>31.459023341623801</c:v>
                </c:pt>
                <c:pt idx="500">
                  <c:v>30.760116297198699</c:v>
                </c:pt>
                <c:pt idx="501">
                  <c:v>32.004745280370102</c:v>
                </c:pt>
                <c:pt idx="502">
                  <c:v>29.2405747584708</c:v>
                </c:pt>
                <c:pt idx="503">
                  <c:v>28.476016954577101</c:v>
                </c:pt>
                <c:pt idx="505">
                  <c:v>28.790593510755599</c:v>
                </c:pt>
                <c:pt idx="506">
                  <c:v>28.376958091510499</c:v>
                </c:pt>
                <c:pt idx="507">
                  <c:v>18.162161286629299</c:v>
                </c:pt>
                <c:pt idx="508">
                  <c:v>10.088513027178101</c:v>
                </c:pt>
                <c:pt idx="509">
                  <c:v>11.351350804136001</c:v>
                </c:pt>
                <c:pt idx="510">
                  <c:v>12.2027021144459</c:v>
                </c:pt>
                <c:pt idx="511">
                  <c:v>13.195945309809799</c:v>
                </c:pt>
                <c:pt idx="512">
                  <c:v>18.162161286629299</c:v>
                </c:pt>
                <c:pt idx="513">
                  <c:v>22.277025953109799</c:v>
                </c:pt>
                <c:pt idx="514">
                  <c:v>20.574323332490199</c:v>
                </c:pt>
                <c:pt idx="515">
                  <c:v>22.277025953109799</c:v>
                </c:pt>
                <c:pt idx="516">
                  <c:v>29.797295860858899</c:v>
                </c:pt>
                <c:pt idx="517">
                  <c:v>33.699322699802003</c:v>
                </c:pt>
                <c:pt idx="518">
                  <c:v>20.574323332490199</c:v>
                </c:pt>
                <c:pt idx="519">
                  <c:v>20.574323332490199</c:v>
                </c:pt>
                <c:pt idx="520">
                  <c:v>20.432431447436102</c:v>
                </c:pt>
                <c:pt idx="521">
                  <c:v>18.843242334871299</c:v>
                </c:pt>
                <c:pt idx="522">
                  <c:v>17.027026206196801</c:v>
                </c:pt>
                <c:pt idx="523">
                  <c:v>17.594593746413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34B-49CE-BD42-BB9AA228694E}"/>
            </c:ext>
          </c:extLst>
        </c:ser>
        <c:ser>
          <c:idx val="4"/>
          <c:order val="4"/>
          <c:tx>
            <c:strRef>
              <c:f>Base_Gráficos!$F$8</c:f>
              <c:strCache>
                <c:ptCount val="1"/>
                <c:pt idx="0">
                  <c:v>COPEC</c:v>
                </c:pt>
              </c:strCache>
            </c:strRef>
          </c:tx>
          <c:spPr>
            <a:ln w="19050" cap="rnd">
              <a:solidFill>
                <a:srgbClr val="0099CC"/>
              </a:solidFill>
              <a:round/>
            </a:ln>
            <a:effectLst/>
          </c:spPr>
          <c:marker>
            <c:symbol val="none"/>
          </c:marker>
          <c:cat>
            <c:numRef>
              <c:f>[0]!Data</c:f>
              <c:numCache>
                <c:formatCode>m/d/yyyy</c:formatCode>
                <c:ptCount val="524"/>
                <c:pt idx="0" formatCode="dd\-mm\-yyyy">
                  <c:v>43266</c:v>
                </c:pt>
                <c:pt idx="1">
                  <c:v>43269</c:v>
                </c:pt>
                <c:pt idx="2">
                  <c:v>43270</c:v>
                </c:pt>
                <c:pt idx="3">
                  <c:v>43271</c:v>
                </c:pt>
                <c:pt idx="4">
                  <c:v>43272</c:v>
                </c:pt>
                <c:pt idx="5">
                  <c:v>43273</c:v>
                </c:pt>
                <c:pt idx="6">
                  <c:v>43276</c:v>
                </c:pt>
                <c:pt idx="7">
                  <c:v>43277</c:v>
                </c:pt>
                <c:pt idx="8">
                  <c:v>43278</c:v>
                </c:pt>
                <c:pt idx="9">
                  <c:v>43279</c:v>
                </c:pt>
                <c:pt idx="10">
                  <c:v>43280</c:v>
                </c:pt>
                <c:pt idx="11">
                  <c:v>43283</c:v>
                </c:pt>
                <c:pt idx="12">
                  <c:v>43284</c:v>
                </c:pt>
                <c:pt idx="13">
                  <c:v>43285</c:v>
                </c:pt>
                <c:pt idx="14">
                  <c:v>43286</c:v>
                </c:pt>
                <c:pt idx="15">
                  <c:v>43287</c:v>
                </c:pt>
                <c:pt idx="16">
                  <c:v>43290</c:v>
                </c:pt>
                <c:pt idx="17">
                  <c:v>43291</c:v>
                </c:pt>
                <c:pt idx="18">
                  <c:v>43292</c:v>
                </c:pt>
                <c:pt idx="19">
                  <c:v>43293</c:v>
                </c:pt>
                <c:pt idx="20">
                  <c:v>43294</c:v>
                </c:pt>
                <c:pt idx="21">
                  <c:v>43297</c:v>
                </c:pt>
                <c:pt idx="22">
                  <c:v>43298</c:v>
                </c:pt>
                <c:pt idx="23">
                  <c:v>43299</c:v>
                </c:pt>
                <c:pt idx="24">
                  <c:v>43300</c:v>
                </c:pt>
                <c:pt idx="25">
                  <c:v>43301</c:v>
                </c:pt>
                <c:pt idx="26">
                  <c:v>43304</c:v>
                </c:pt>
                <c:pt idx="27">
                  <c:v>43305</c:v>
                </c:pt>
                <c:pt idx="28">
                  <c:v>43306</c:v>
                </c:pt>
                <c:pt idx="29">
                  <c:v>43307</c:v>
                </c:pt>
                <c:pt idx="30">
                  <c:v>43308</c:v>
                </c:pt>
                <c:pt idx="31">
                  <c:v>43311</c:v>
                </c:pt>
                <c:pt idx="32">
                  <c:v>43312</c:v>
                </c:pt>
                <c:pt idx="33">
                  <c:v>43313</c:v>
                </c:pt>
                <c:pt idx="34">
                  <c:v>43314</c:v>
                </c:pt>
                <c:pt idx="35">
                  <c:v>43315</c:v>
                </c:pt>
                <c:pt idx="36">
                  <c:v>43318</c:v>
                </c:pt>
                <c:pt idx="37">
                  <c:v>43319</c:v>
                </c:pt>
                <c:pt idx="38">
                  <c:v>43320</c:v>
                </c:pt>
                <c:pt idx="39">
                  <c:v>43321</c:v>
                </c:pt>
                <c:pt idx="40">
                  <c:v>43322</c:v>
                </c:pt>
                <c:pt idx="41">
                  <c:v>43325</c:v>
                </c:pt>
                <c:pt idx="42">
                  <c:v>43326</c:v>
                </c:pt>
                <c:pt idx="43">
                  <c:v>43327</c:v>
                </c:pt>
                <c:pt idx="44">
                  <c:v>43328</c:v>
                </c:pt>
                <c:pt idx="45">
                  <c:v>43329</c:v>
                </c:pt>
                <c:pt idx="46">
                  <c:v>43332</c:v>
                </c:pt>
                <c:pt idx="47">
                  <c:v>43333</c:v>
                </c:pt>
                <c:pt idx="48">
                  <c:v>43334</c:v>
                </c:pt>
                <c:pt idx="49">
                  <c:v>43335</c:v>
                </c:pt>
                <c:pt idx="50">
                  <c:v>43336</c:v>
                </c:pt>
                <c:pt idx="51">
                  <c:v>43339</c:v>
                </c:pt>
                <c:pt idx="52">
                  <c:v>43340</c:v>
                </c:pt>
                <c:pt idx="53">
                  <c:v>43341</c:v>
                </c:pt>
                <c:pt idx="54">
                  <c:v>43342</c:v>
                </c:pt>
                <c:pt idx="55">
                  <c:v>43343</c:v>
                </c:pt>
                <c:pt idx="56">
                  <c:v>43346</c:v>
                </c:pt>
                <c:pt idx="57">
                  <c:v>43347</c:v>
                </c:pt>
                <c:pt idx="58">
                  <c:v>43348</c:v>
                </c:pt>
                <c:pt idx="59">
                  <c:v>43349</c:v>
                </c:pt>
                <c:pt idx="60">
                  <c:v>43350</c:v>
                </c:pt>
                <c:pt idx="61">
                  <c:v>43353</c:v>
                </c:pt>
                <c:pt idx="62">
                  <c:v>43354</c:v>
                </c:pt>
                <c:pt idx="63">
                  <c:v>43355</c:v>
                </c:pt>
                <c:pt idx="64">
                  <c:v>43356</c:v>
                </c:pt>
                <c:pt idx="65">
                  <c:v>43357</c:v>
                </c:pt>
                <c:pt idx="66">
                  <c:v>43360</c:v>
                </c:pt>
                <c:pt idx="67">
                  <c:v>43361</c:v>
                </c:pt>
                <c:pt idx="68">
                  <c:v>43362</c:v>
                </c:pt>
                <c:pt idx="69">
                  <c:v>43363</c:v>
                </c:pt>
                <c:pt idx="70">
                  <c:v>43364</c:v>
                </c:pt>
                <c:pt idx="71">
                  <c:v>43367</c:v>
                </c:pt>
                <c:pt idx="72">
                  <c:v>43368</c:v>
                </c:pt>
                <c:pt idx="73">
                  <c:v>43369</c:v>
                </c:pt>
                <c:pt idx="74">
                  <c:v>43370</c:v>
                </c:pt>
                <c:pt idx="75">
                  <c:v>43371</c:v>
                </c:pt>
                <c:pt idx="76">
                  <c:v>43374</c:v>
                </c:pt>
                <c:pt idx="77">
                  <c:v>43375</c:v>
                </c:pt>
                <c:pt idx="78">
                  <c:v>43376</c:v>
                </c:pt>
                <c:pt idx="79">
                  <c:v>43377</c:v>
                </c:pt>
                <c:pt idx="80">
                  <c:v>43378</c:v>
                </c:pt>
                <c:pt idx="81">
                  <c:v>43381</c:v>
                </c:pt>
                <c:pt idx="82">
                  <c:v>43382</c:v>
                </c:pt>
                <c:pt idx="83">
                  <c:v>43383</c:v>
                </c:pt>
                <c:pt idx="84">
                  <c:v>43384</c:v>
                </c:pt>
                <c:pt idx="85">
                  <c:v>43385</c:v>
                </c:pt>
                <c:pt idx="86">
                  <c:v>43388</c:v>
                </c:pt>
                <c:pt idx="87">
                  <c:v>43389</c:v>
                </c:pt>
                <c:pt idx="88">
                  <c:v>43390</c:v>
                </c:pt>
                <c:pt idx="89">
                  <c:v>43391</c:v>
                </c:pt>
                <c:pt idx="90">
                  <c:v>43392</c:v>
                </c:pt>
                <c:pt idx="91">
                  <c:v>43395</c:v>
                </c:pt>
                <c:pt idx="92">
                  <c:v>43396</c:v>
                </c:pt>
                <c:pt idx="93">
                  <c:v>43397</c:v>
                </c:pt>
                <c:pt idx="94">
                  <c:v>43398</c:v>
                </c:pt>
                <c:pt idx="95">
                  <c:v>43399</c:v>
                </c:pt>
                <c:pt idx="96">
                  <c:v>43402</c:v>
                </c:pt>
                <c:pt idx="97">
                  <c:v>43403</c:v>
                </c:pt>
                <c:pt idx="98">
                  <c:v>43404</c:v>
                </c:pt>
                <c:pt idx="99">
                  <c:v>43405</c:v>
                </c:pt>
                <c:pt idx="100">
                  <c:v>43406</c:v>
                </c:pt>
                <c:pt idx="101">
                  <c:v>43409</c:v>
                </c:pt>
                <c:pt idx="102">
                  <c:v>43410</c:v>
                </c:pt>
                <c:pt idx="103">
                  <c:v>43411</c:v>
                </c:pt>
                <c:pt idx="104">
                  <c:v>43412</c:v>
                </c:pt>
                <c:pt idx="105">
                  <c:v>43413</c:v>
                </c:pt>
                <c:pt idx="106">
                  <c:v>43416</c:v>
                </c:pt>
                <c:pt idx="107">
                  <c:v>43417</c:v>
                </c:pt>
                <c:pt idx="108">
                  <c:v>43418</c:v>
                </c:pt>
                <c:pt idx="109">
                  <c:v>43419</c:v>
                </c:pt>
                <c:pt idx="110">
                  <c:v>43420</c:v>
                </c:pt>
                <c:pt idx="111">
                  <c:v>43423</c:v>
                </c:pt>
                <c:pt idx="112">
                  <c:v>43424</c:v>
                </c:pt>
                <c:pt idx="113">
                  <c:v>43425</c:v>
                </c:pt>
                <c:pt idx="114">
                  <c:v>43426</c:v>
                </c:pt>
                <c:pt idx="115">
                  <c:v>43427</c:v>
                </c:pt>
                <c:pt idx="116">
                  <c:v>43430</c:v>
                </c:pt>
                <c:pt idx="117">
                  <c:v>43431</c:v>
                </c:pt>
                <c:pt idx="118">
                  <c:v>43432</c:v>
                </c:pt>
                <c:pt idx="119">
                  <c:v>43433</c:v>
                </c:pt>
                <c:pt idx="120">
                  <c:v>43434</c:v>
                </c:pt>
                <c:pt idx="121">
                  <c:v>43437</c:v>
                </c:pt>
                <c:pt idx="122">
                  <c:v>43438</c:v>
                </c:pt>
                <c:pt idx="123">
                  <c:v>43439</c:v>
                </c:pt>
                <c:pt idx="124">
                  <c:v>43440</c:v>
                </c:pt>
                <c:pt idx="125">
                  <c:v>43441</c:v>
                </c:pt>
                <c:pt idx="126">
                  <c:v>43444</c:v>
                </c:pt>
                <c:pt idx="127">
                  <c:v>43445</c:v>
                </c:pt>
                <c:pt idx="128">
                  <c:v>43446</c:v>
                </c:pt>
                <c:pt idx="129">
                  <c:v>43447</c:v>
                </c:pt>
                <c:pt idx="130">
                  <c:v>43448</c:v>
                </c:pt>
                <c:pt idx="131">
                  <c:v>43451</c:v>
                </c:pt>
                <c:pt idx="132">
                  <c:v>43452</c:v>
                </c:pt>
                <c:pt idx="133">
                  <c:v>43453</c:v>
                </c:pt>
                <c:pt idx="134">
                  <c:v>43454</c:v>
                </c:pt>
                <c:pt idx="135">
                  <c:v>43455</c:v>
                </c:pt>
                <c:pt idx="136">
                  <c:v>43458</c:v>
                </c:pt>
                <c:pt idx="137">
                  <c:v>43459</c:v>
                </c:pt>
                <c:pt idx="138">
                  <c:v>43460</c:v>
                </c:pt>
                <c:pt idx="139">
                  <c:v>43461</c:v>
                </c:pt>
                <c:pt idx="140">
                  <c:v>43462</c:v>
                </c:pt>
                <c:pt idx="141">
                  <c:v>43465</c:v>
                </c:pt>
                <c:pt idx="142">
                  <c:v>43466</c:v>
                </c:pt>
                <c:pt idx="143">
                  <c:v>43467</c:v>
                </c:pt>
                <c:pt idx="144">
                  <c:v>43468</c:v>
                </c:pt>
                <c:pt idx="145">
                  <c:v>43469</c:v>
                </c:pt>
                <c:pt idx="146">
                  <c:v>43472</c:v>
                </c:pt>
                <c:pt idx="147">
                  <c:v>43473</c:v>
                </c:pt>
                <c:pt idx="148">
                  <c:v>43474</c:v>
                </c:pt>
                <c:pt idx="149">
                  <c:v>43475</c:v>
                </c:pt>
                <c:pt idx="150">
                  <c:v>43476</c:v>
                </c:pt>
                <c:pt idx="151">
                  <c:v>43479</c:v>
                </c:pt>
                <c:pt idx="152">
                  <c:v>43480</c:v>
                </c:pt>
                <c:pt idx="153">
                  <c:v>43481</c:v>
                </c:pt>
                <c:pt idx="154">
                  <c:v>43482</c:v>
                </c:pt>
                <c:pt idx="155">
                  <c:v>43483</c:v>
                </c:pt>
                <c:pt idx="156">
                  <c:v>43486</c:v>
                </c:pt>
                <c:pt idx="157">
                  <c:v>43487</c:v>
                </c:pt>
                <c:pt idx="158">
                  <c:v>43488</c:v>
                </c:pt>
                <c:pt idx="159">
                  <c:v>43489</c:v>
                </c:pt>
                <c:pt idx="160">
                  <c:v>43490</c:v>
                </c:pt>
                <c:pt idx="161">
                  <c:v>43493</c:v>
                </c:pt>
                <c:pt idx="162">
                  <c:v>43494</c:v>
                </c:pt>
                <c:pt idx="163">
                  <c:v>43495</c:v>
                </c:pt>
                <c:pt idx="164">
                  <c:v>43496</c:v>
                </c:pt>
                <c:pt idx="165">
                  <c:v>43497</c:v>
                </c:pt>
                <c:pt idx="166">
                  <c:v>43500</c:v>
                </c:pt>
                <c:pt idx="167">
                  <c:v>43501</c:v>
                </c:pt>
                <c:pt idx="168">
                  <c:v>43502</c:v>
                </c:pt>
                <c:pt idx="169">
                  <c:v>43503</c:v>
                </c:pt>
                <c:pt idx="170">
                  <c:v>43504</c:v>
                </c:pt>
                <c:pt idx="171">
                  <c:v>43507</c:v>
                </c:pt>
                <c:pt idx="172">
                  <c:v>43508</c:v>
                </c:pt>
                <c:pt idx="173">
                  <c:v>43509</c:v>
                </c:pt>
                <c:pt idx="174">
                  <c:v>43510</c:v>
                </c:pt>
                <c:pt idx="175">
                  <c:v>43511</c:v>
                </c:pt>
                <c:pt idx="176">
                  <c:v>43514</c:v>
                </c:pt>
                <c:pt idx="177">
                  <c:v>43515</c:v>
                </c:pt>
                <c:pt idx="178">
                  <c:v>43516</c:v>
                </c:pt>
                <c:pt idx="179">
                  <c:v>43517</c:v>
                </c:pt>
                <c:pt idx="180">
                  <c:v>43518</c:v>
                </c:pt>
                <c:pt idx="181">
                  <c:v>43521</c:v>
                </c:pt>
                <c:pt idx="182">
                  <c:v>43522</c:v>
                </c:pt>
                <c:pt idx="183">
                  <c:v>43523</c:v>
                </c:pt>
                <c:pt idx="184">
                  <c:v>43524</c:v>
                </c:pt>
                <c:pt idx="185">
                  <c:v>43525</c:v>
                </c:pt>
                <c:pt idx="186">
                  <c:v>43528</c:v>
                </c:pt>
                <c:pt idx="187">
                  <c:v>43529</c:v>
                </c:pt>
                <c:pt idx="188">
                  <c:v>43530</c:v>
                </c:pt>
                <c:pt idx="189">
                  <c:v>43531</c:v>
                </c:pt>
                <c:pt idx="190">
                  <c:v>43532</c:v>
                </c:pt>
                <c:pt idx="191">
                  <c:v>43535</c:v>
                </c:pt>
                <c:pt idx="192">
                  <c:v>43536</c:v>
                </c:pt>
                <c:pt idx="193">
                  <c:v>43537</c:v>
                </c:pt>
                <c:pt idx="194">
                  <c:v>43538</c:v>
                </c:pt>
                <c:pt idx="195">
                  <c:v>43539</c:v>
                </c:pt>
                <c:pt idx="196">
                  <c:v>43542</c:v>
                </c:pt>
                <c:pt idx="197">
                  <c:v>43543</c:v>
                </c:pt>
                <c:pt idx="198">
                  <c:v>43544</c:v>
                </c:pt>
                <c:pt idx="199">
                  <c:v>43545</c:v>
                </c:pt>
                <c:pt idx="200">
                  <c:v>43546</c:v>
                </c:pt>
                <c:pt idx="201">
                  <c:v>43549</c:v>
                </c:pt>
                <c:pt idx="202">
                  <c:v>43550</c:v>
                </c:pt>
                <c:pt idx="203">
                  <c:v>43551</c:v>
                </c:pt>
                <c:pt idx="204">
                  <c:v>43552</c:v>
                </c:pt>
                <c:pt idx="205">
                  <c:v>43553</c:v>
                </c:pt>
                <c:pt idx="206">
                  <c:v>43556</c:v>
                </c:pt>
                <c:pt idx="207">
                  <c:v>43557</c:v>
                </c:pt>
                <c:pt idx="208">
                  <c:v>43558</c:v>
                </c:pt>
                <c:pt idx="209">
                  <c:v>43559</c:v>
                </c:pt>
                <c:pt idx="210">
                  <c:v>43560</c:v>
                </c:pt>
                <c:pt idx="211">
                  <c:v>43563</c:v>
                </c:pt>
                <c:pt idx="212">
                  <c:v>43564</c:v>
                </c:pt>
                <c:pt idx="213">
                  <c:v>43565</c:v>
                </c:pt>
                <c:pt idx="214">
                  <c:v>43566</c:v>
                </c:pt>
                <c:pt idx="215">
                  <c:v>43567</c:v>
                </c:pt>
                <c:pt idx="216">
                  <c:v>43570</c:v>
                </c:pt>
                <c:pt idx="217">
                  <c:v>43571</c:v>
                </c:pt>
                <c:pt idx="218">
                  <c:v>43572</c:v>
                </c:pt>
                <c:pt idx="219">
                  <c:v>43573</c:v>
                </c:pt>
                <c:pt idx="220">
                  <c:v>43574</c:v>
                </c:pt>
                <c:pt idx="221">
                  <c:v>43577</c:v>
                </c:pt>
                <c:pt idx="222">
                  <c:v>43578</c:v>
                </c:pt>
                <c:pt idx="223">
                  <c:v>43579</c:v>
                </c:pt>
                <c:pt idx="224">
                  <c:v>43580</c:v>
                </c:pt>
                <c:pt idx="225">
                  <c:v>43581</c:v>
                </c:pt>
                <c:pt idx="226">
                  <c:v>43584</c:v>
                </c:pt>
                <c:pt idx="227">
                  <c:v>43585</c:v>
                </c:pt>
                <c:pt idx="228">
                  <c:v>43586</c:v>
                </c:pt>
                <c:pt idx="229">
                  <c:v>43587</c:v>
                </c:pt>
                <c:pt idx="230">
                  <c:v>43588</c:v>
                </c:pt>
                <c:pt idx="231">
                  <c:v>43591</c:v>
                </c:pt>
                <c:pt idx="232">
                  <c:v>43592</c:v>
                </c:pt>
                <c:pt idx="233">
                  <c:v>43593</c:v>
                </c:pt>
                <c:pt idx="234">
                  <c:v>43594</c:v>
                </c:pt>
                <c:pt idx="235">
                  <c:v>43595</c:v>
                </c:pt>
                <c:pt idx="236">
                  <c:v>43598</c:v>
                </c:pt>
                <c:pt idx="237">
                  <c:v>43599</c:v>
                </c:pt>
                <c:pt idx="238">
                  <c:v>43600</c:v>
                </c:pt>
                <c:pt idx="239">
                  <c:v>43601</c:v>
                </c:pt>
                <c:pt idx="240">
                  <c:v>43602</c:v>
                </c:pt>
                <c:pt idx="241">
                  <c:v>43605</c:v>
                </c:pt>
                <c:pt idx="242">
                  <c:v>43606</c:v>
                </c:pt>
                <c:pt idx="243">
                  <c:v>43607</c:v>
                </c:pt>
                <c:pt idx="244">
                  <c:v>43608</c:v>
                </c:pt>
                <c:pt idx="245">
                  <c:v>43609</c:v>
                </c:pt>
                <c:pt idx="246">
                  <c:v>43612</c:v>
                </c:pt>
                <c:pt idx="247">
                  <c:v>43613</c:v>
                </c:pt>
                <c:pt idx="248">
                  <c:v>43614</c:v>
                </c:pt>
                <c:pt idx="249">
                  <c:v>43615</c:v>
                </c:pt>
                <c:pt idx="250">
                  <c:v>43616</c:v>
                </c:pt>
                <c:pt idx="251">
                  <c:v>43619</c:v>
                </c:pt>
                <c:pt idx="252">
                  <c:v>43620</c:v>
                </c:pt>
                <c:pt idx="253">
                  <c:v>43621</c:v>
                </c:pt>
                <c:pt idx="254">
                  <c:v>43622</c:v>
                </c:pt>
                <c:pt idx="255">
                  <c:v>43623</c:v>
                </c:pt>
                <c:pt idx="256">
                  <c:v>43626</c:v>
                </c:pt>
                <c:pt idx="257">
                  <c:v>43627</c:v>
                </c:pt>
                <c:pt idx="258">
                  <c:v>43628</c:v>
                </c:pt>
                <c:pt idx="259">
                  <c:v>43629</c:v>
                </c:pt>
                <c:pt idx="260">
                  <c:v>43630</c:v>
                </c:pt>
                <c:pt idx="261">
                  <c:v>43633</c:v>
                </c:pt>
                <c:pt idx="262">
                  <c:v>43634</c:v>
                </c:pt>
                <c:pt idx="263">
                  <c:v>43635</c:v>
                </c:pt>
                <c:pt idx="264">
                  <c:v>43636</c:v>
                </c:pt>
                <c:pt idx="265">
                  <c:v>43637</c:v>
                </c:pt>
                <c:pt idx="266">
                  <c:v>43640</c:v>
                </c:pt>
                <c:pt idx="267">
                  <c:v>43641</c:v>
                </c:pt>
                <c:pt idx="268">
                  <c:v>43642</c:v>
                </c:pt>
                <c:pt idx="269">
                  <c:v>43643</c:v>
                </c:pt>
                <c:pt idx="270">
                  <c:v>43644</c:v>
                </c:pt>
                <c:pt idx="271">
                  <c:v>43647</c:v>
                </c:pt>
                <c:pt idx="272">
                  <c:v>43648</c:v>
                </c:pt>
                <c:pt idx="273">
                  <c:v>43649</c:v>
                </c:pt>
                <c:pt idx="274">
                  <c:v>43650</c:v>
                </c:pt>
                <c:pt idx="275">
                  <c:v>43651</c:v>
                </c:pt>
                <c:pt idx="276">
                  <c:v>43654</c:v>
                </c:pt>
                <c:pt idx="277">
                  <c:v>43655</c:v>
                </c:pt>
                <c:pt idx="278">
                  <c:v>43656</c:v>
                </c:pt>
                <c:pt idx="279">
                  <c:v>43657</c:v>
                </c:pt>
                <c:pt idx="280">
                  <c:v>43658</c:v>
                </c:pt>
                <c:pt idx="281">
                  <c:v>43661</c:v>
                </c:pt>
                <c:pt idx="282">
                  <c:v>43662</c:v>
                </c:pt>
                <c:pt idx="283">
                  <c:v>43663</c:v>
                </c:pt>
                <c:pt idx="284">
                  <c:v>43664</c:v>
                </c:pt>
                <c:pt idx="285">
                  <c:v>43665</c:v>
                </c:pt>
                <c:pt idx="286">
                  <c:v>43668</c:v>
                </c:pt>
                <c:pt idx="287">
                  <c:v>43669</c:v>
                </c:pt>
                <c:pt idx="288">
                  <c:v>43670</c:v>
                </c:pt>
                <c:pt idx="289">
                  <c:v>43671</c:v>
                </c:pt>
                <c:pt idx="290">
                  <c:v>43672</c:v>
                </c:pt>
                <c:pt idx="291">
                  <c:v>43675</c:v>
                </c:pt>
                <c:pt idx="292">
                  <c:v>43676</c:v>
                </c:pt>
                <c:pt idx="293">
                  <c:v>43677</c:v>
                </c:pt>
                <c:pt idx="294">
                  <c:v>43678</c:v>
                </c:pt>
                <c:pt idx="295">
                  <c:v>43679</c:v>
                </c:pt>
                <c:pt idx="296">
                  <c:v>43682</c:v>
                </c:pt>
                <c:pt idx="297">
                  <c:v>43683</c:v>
                </c:pt>
                <c:pt idx="298">
                  <c:v>43684</c:v>
                </c:pt>
                <c:pt idx="299">
                  <c:v>43685</c:v>
                </c:pt>
                <c:pt idx="300">
                  <c:v>43686</c:v>
                </c:pt>
                <c:pt idx="301">
                  <c:v>43689</c:v>
                </c:pt>
                <c:pt idx="302">
                  <c:v>43690</c:v>
                </c:pt>
                <c:pt idx="303">
                  <c:v>43691</c:v>
                </c:pt>
                <c:pt idx="304">
                  <c:v>43692</c:v>
                </c:pt>
                <c:pt idx="305">
                  <c:v>43693</c:v>
                </c:pt>
                <c:pt idx="306">
                  <c:v>43696</c:v>
                </c:pt>
                <c:pt idx="307">
                  <c:v>43697</c:v>
                </c:pt>
                <c:pt idx="308">
                  <c:v>43698</c:v>
                </c:pt>
                <c:pt idx="309">
                  <c:v>43699</c:v>
                </c:pt>
                <c:pt idx="310">
                  <c:v>43700</c:v>
                </c:pt>
                <c:pt idx="311">
                  <c:v>43703</c:v>
                </c:pt>
                <c:pt idx="312">
                  <c:v>43704</c:v>
                </c:pt>
                <c:pt idx="313">
                  <c:v>43705</c:v>
                </c:pt>
                <c:pt idx="314">
                  <c:v>43706</c:v>
                </c:pt>
                <c:pt idx="315">
                  <c:v>43707</c:v>
                </c:pt>
                <c:pt idx="316">
                  <c:v>43710</c:v>
                </c:pt>
                <c:pt idx="317">
                  <c:v>43711</c:v>
                </c:pt>
                <c:pt idx="318">
                  <c:v>43712</c:v>
                </c:pt>
                <c:pt idx="319">
                  <c:v>43713</c:v>
                </c:pt>
                <c:pt idx="320">
                  <c:v>43714</c:v>
                </c:pt>
                <c:pt idx="321">
                  <c:v>43717</c:v>
                </c:pt>
                <c:pt idx="322">
                  <c:v>43718</c:v>
                </c:pt>
                <c:pt idx="323">
                  <c:v>43719</c:v>
                </c:pt>
                <c:pt idx="324">
                  <c:v>43720</c:v>
                </c:pt>
                <c:pt idx="325">
                  <c:v>43721</c:v>
                </c:pt>
                <c:pt idx="326">
                  <c:v>43724</c:v>
                </c:pt>
                <c:pt idx="327">
                  <c:v>43725</c:v>
                </c:pt>
                <c:pt idx="328">
                  <c:v>43726</c:v>
                </c:pt>
                <c:pt idx="329">
                  <c:v>43727</c:v>
                </c:pt>
                <c:pt idx="330">
                  <c:v>43728</c:v>
                </c:pt>
                <c:pt idx="331">
                  <c:v>43731</c:v>
                </c:pt>
                <c:pt idx="332">
                  <c:v>43732</c:v>
                </c:pt>
                <c:pt idx="333">
                  <c:v>43733</c:v>
                </c:pt>
                <c:pt idx="334">
                  <c:v>43734</c:v>
                </c:pt>
                <c:pt idx="335">
                  <c:v>43735</c:v>
                </c:pt>
                <c:pt idx="336">
                  <c:v>43738</c:v>
                </c:pt>
                <c:pt idx="337">
                  <c:v>43739</c:v>
                </c:pt>
                <c:pt idx="338">
                  <c:v>43740</c:v>
                </c:pt>
                <c:pt idx="339">
                  <c:v>43741</c:v>
                </c:pt>
                <c:pt idx="340">
                  <c:v>43742</c:v>
                </c:pt>
                <c:pt idx="341">
                  <c:v>43745</c:v>
                </c:pt>
                <c:pt idx="342">
                  <c:v>43746</c:v>
                </c:pt>
                <c:pt idx="343">
                  <c:v>43747</c:v>
                </c:pt>
                <c:pt idx="344">
                  <c:v>43748</c:v>
                </c:pt>
                <c:pt idx="345">
                  <c:v>43749</c:v>
                </c:pt>
                <c:pt idx="346">
                  <c:v>43752</c:v>
                </c:pt>
                <c:pt idx="347">
                  <c:v>43753</c:v>
                </c:pt>
                <c:pt idx="348">
                  <c:v>43754</c:v>
                </c:pt>
                <c:pt idx="349">
                  <c:v>43755</c:v>
                </c:pt>
                <c:pt idx="350">
                  <c:v>43756</c:v>
                </c:pt>
                <c:pt idx="351">
                  <c:v>43759</c:v>
                </c:pt>
                <c:pt idx="352">
                  <c:v>43760</c:v>
                </c:pt>
                <c:pt idx="353">
                  <c:v>43761</c:v>
                </c:pt>
                <c:pt idx="354">
                  <c:v>43762</c:v>
                </c:pt>
                <c:pt idx="355">
                  <c:v>43763</c:v>
                </c:pt>
                <c:pt idx="356">
                  <c:v>43766</c:v>
                </c:pt>
                <c:pt idx="357">
                  <c:v>43767</c:v>
                </c:pt>
                <c:pt idx="358">
                  <c:v>43768</c:v>
                </c:pt>
                <c:pt idx="359">
                  <c:v>43769</c:v>
                </c:pt>
                <c:pt idx="360">
                  <c:v>43770</c:v>
                </c:pt>
                <c:pt idx="361">
                  <c:v>43773</c:v>
                </c:pt>
                <c:pt idx="362">
                  <c:v>43774</c:v>
                </c:pt>
                <c:pt idx="363">
                  <c:v>43775</c:v>
                </c:pt>
                <c:pt idx="364">
                  <c:v>43776</c:v>
                </c:pt>
                <c:pt idx="365">
                  <c:v>43777</c:v>
                </c:pt>
                <c:pt idx="366">
                  <c:v>43780</c:v>
                </c:pt>
                <c:pt idx="367">
                  <c:v>43781</c:v>
                </c:pt>
                <c:pt idx="368">
                  <c:v>43782</c:v>
                </c:pt>
                <c:pt idx="369">
                  <c:v>43783</c:v>
                </c:pt>
                <c:pt idx="370">
                  <c:v>43784</c:v>
                </c:pt>
                <c:pt idx="371">
                  <c:v>43787</c:v>
                </c:pt>
                <c:pt idx="372">
                  <c:v>43788</c:v>
                </c:pt>
                <c:pt idx="373">
                  <c:v>43789</c:v>
                </c:pt>
                <c:pt idx="374">
                  <c:v>43790</c:v>
                </c:pt>
                <c:pt idx="375">
                  <c:v>43791</c:v>
                </c:pt>
                <c:pt idx="376">
                  <c:v>43794</c:v>
                </c:pt>
                <c:pt idx="377">
                  <c:v>43795</c:v>
                </c:pt>
                <c:pt idx="378">
                  <c:v>43796</c:v>
                </c:pt>
                <c:pt idx="379">
                  <c:v>43797</c:v>
                </c:pt>
                <c:pt idx="380">
                  <c:v>43798</c:v>
                </c:pt>
                <c:pt idx="381">
                  <c:v>43801</c:v>
                </c:pt>
                <c:pt idx="382">
                  <c:v>43802</c:v>
                </c:pt>
                <c:pt idx="383">
                  <c:v>43803</c:v>
                </c:pt>
                <c:pt idx="384">
                  <c:v>43804</c:v>
                </c:pt>
                <c:pt idx="385">
                  <c:v>43805</c:v>
                </c:pt>
                <c:pt idx="386">
                  <c:v>43808</c:v>
                </c:pt>
                <c:pt idx="387">
                  <c:v>43809</c:v>
                </c:pt>
                <c:pt idx="388">
                  <c:v>43810</c:v>
                </c:pt>
                <c:pt idx="389">
                  <c:v>43811</c:v>
                </c:pt>
                <c:pt idx="390">
                  <c:v>43812</c:v>
                </c:pt>
                <c:pt idx="391">
                  <c:v>43815</c:v>
                </c:pt>
                <c:pt idx="392">
                  <c:v>43816</c:v>
                </c:pt>
                <c:pt idx="393">
                  <c:v>43817</c:v>
                </c:pt>
                <c:pt idx="394">
                  <c:v>43818</c:v>
                </c:pt>
                <c:pt idx="395">
                  <c:v>43819</c:v>
                </c:pt>
                <c:pt idx="396">
                  <c:v>43822</c:v>
                </c:pt>
                <c:pt idx="397">
                  <c:v>43823</c:v>
                </c:pt>
                <c:pt idx="398">
                  <c:v>43824</c:v>
                </c:pt>
                <c:pt idx="399">
                  <c:v>43825</c:v>
                </c:pt>
                <c:pt idx="400">
                  <c:v>43826</c:v>
                </c:pt>
                <c:pt idx="401">
                  <c:v>43829</c:v>
                </c:pt>
                <c:pt idx="402">
                  <c:v>43830</c:v>
                </c:pt>
                <c:pt idx="403">
                  <c:v>43831</c:v>
                </c:pt>
                <c:pt idx="404">
                  <c:v>43832</c:v>
                </c:pt>
                <c:pt idx="405">
                  <c:v>43833</c:v>
                </c:pt>
                <c:pt idx="406">
                  <c:v>43836</c:v>
                </c:pt>
                <c:pt idx="407">
                  <c:v>43837</c:v>
                </c:pt>
                <c:pt idx="408">
                  <c:v>43838</c:v>
                </c:pt>
                <c:pt idx="409">
                  <c:v>43839</c:v>
                </c:pt>
                <c:pt idx="410">
                  <c:v>43840</c:v>
                </c:pt>
                <c:pt idx="411">
                  <c:v>43843</c:v>
                </c:pt>
                <c:pt idx="412">
                  <c:v>43844</c:v>
                </c:pt>
                <c:pt idx="413">
                  <c:v>43845</c:v>
                </c:pt>
                <c:pt idx="414">
                  <c:v>43846</c:v>
                </c:pt>
                <c:pt idx="415">
                  <c:v>43847</c:v>
                </c:pt>
                <c:pt idx="416">
                  <c:v>43850</c:v>
                </c:pt>
                <c:pt idx="417">
                  <c:v>43851</c:v>
                </c:pt>
                <c:pt idx="418">
                  <c:v>43852</c:v>
                </c:pt>
                <c:pt idx="419">
                  <c:v>43853</c:v>
                </c:pt>
                <c:pt idx="420">
                  <c:v>43854</c:v>
                </c:pt>
                <c:pt idx="421">
                  <c:v>43857</c:v>
                </c:pt>
                <c:pt idx="422">
                  <c:v>43858</c:v>
                </c:pt>
                <c:pt idx="423">
                  <c:v>43859</c:v>
                </c:pt>
                <c:pt idx="424">
                  <c:v>43860</c:v>
                </c:pt>
                <c:pt idx="425">
                  <c:v>43861</c:v>
                </c:pt>
                <c:pt idx="426">
                  <c:v>43864</c:v>
                </c:pt>
                <c:pt idx="427">
                  <c:v>43865</c:v>
                </c:pt>
                <c:pt idx="428">
                  <c:v>43866</c:v>
                </c:pt>
                <c:pt idx="429">
                  <c:v>43867</c:v>
                </c:pt>
                <c:pt idx="430">
                  <c:v>43868</c:v>
                </c:pt>
                <c:pt idx="431">
                  <c:v>43871</c:v>
                </c:pt>
                <c:pt idx="432">
                  <c:v>43872</c:v>
                </c:pt>
                <c:pt idx="433">
                  <c:v>43873</c:v>
                </c:pt>
                <c:pt idx="434">
                  <c:v>43874</c:v>
                </c:pt>
                <c:pt idx="435">
                  <c:v>43875</c:v>
                </c:pt>
                <c:pt idx="436">
                  <c:v>43878</c:v>
                </c:pt>
                <c:pt idx="437">
                  <c:v>43879</c:v>
                </c:pt>
                <c:pt idx="438">
                  <c:v>43880</c:v>
                </c:pt>
                <c:pt idx="439">
                  <c:v>43881</c:v>
                </c:pt>
                <c:pt idx="440">
                  <c:v>43882</c:v>
                </c:pt>
                <c:pt idx="441">
                  <c:v>43885</c:v>
                </c:pt>
                <c:pt idx="442">
                  <c:v>43886</c:v>
                </c:pt>
                <c:pt idx="443">
                  <c:v>43887</c:v>
                </c:pt>
                <c:pt idx="444">
                  <c:v>43888</c:v>
                </c:pt>
                <c:pt idx="445">
                  <c:v>43889</c:v>
                </c:pt>
                <c:pt idx="446">
                  <c:v>43892</c:v>
                </c:pt>
                <c:pt idx="447">
                  <c:v>43893</c:v>
                </c:pt>
                <c:pt idx="448">
                  <c:v>43894</c:v>
                </c:pt>
                <c:pt idx="449">
                  <c:v>43895</c:v>
                </c:pt>
                <c:pt idx="450">
                  <c:v>43896</c:v>
                </c:pt>
                <c:pt idx="451">
                  <c:v>43899</c:v>
                </c:pt>
                <c:pt idx="452">
                  <c:v>43900</c:v>
                </c:pt>
                <c:pt idx="453">
                  <c:v>43901</c:v>
                </c:pt>
                <c:pt idx="454">
                  <c:v>43902</c:v>
                </c:pt>
                <c:pt idx="455">
                  <c:v>43903</c:v>
                </c:pt>
                <c:pt idx="456">
                  <c:v>43906</c:v>
                </c:pt>
                <c:pt idx="457">
                  <c:v>43907</c:v>
                </c:pt>
                <c:pt idx="458">
                  <c:v>43908</c:v>
                </c:pt>
                <c:pt idx="459">
                  <c:v>43909</c:v>
                </c:pt>
                <c:pt idx="460">
                  <c:v>43910</c:v>
                </c:pt>
                <c:pt idx="461">
                  <c:v>43913</c:v>
                </c:pt>
                <c:pt idx="462">
                  <c:v>43914</c:v>
                </c:pt>
                <c:pt idx="463">
                  <c:v>43915</c:v>
                </c:pt>
                <c:pt idx="464">
                  <c:v>43916</c:v>
                </c:pt>
                <c:pt idx="465">
                  <c:v>43917</c:v>
                </c:pt>
                <c:pt idx="466">
                  <c:v>43920</c:v>
                </c:pt>
                <c:pt idx="467">
                  <c:v>43921</c:v>
                </c:pt>
                <c:pt idx="468">
                  <c:v>43922</c:v>
                </c:pt>
                <c:pt idx="469">
                  <c:v>43923</c:v>
                </c:pt>
                <c:pt idx="470">
                  <c:v>43924</c:v>
                </c:pt>
                <c:pt idx="471">
                  <c:v>43927</c:v>
                </c:pt>
                <c:pt idx="472">
                  <c:v>43928</c:v>
                </c:pt>
                <c:pt idx="473">
                  <c:v>43929</c:v>
                </c:pt>
                <c:pt idx="474">
                  <c:v>43930</c:v>
                </c:pt>
                <c:pt idx="475">
                  <c:v>43931</c:v>
                </c:pt>
                <c:pt idx="476">
                  <c:v>43934</c:v>
                </c:pt>
                <c:pt idx="477">
                  <c:v>43935</c:v>
                </c:pt>
                <c:pt idx="478">
                  <c:v>43936</c:v>
                </c:pt>
                <c:pt idx="479">
                  <c:v>43937</c:v>
                </c:pt>
                <c:pt idx="480">
                  <c:v>43938</c:v>
                </c:pt>
                <c:pt idx="481">
                  <c:v>43941</c:v>
                </c:pt>
                <c:pt idx="482">
                  <c:v>43942</c:v>
                </c:pt>
                <c:pt idx="483">
                  <c:v>43943</c:v>
                </c:pt>
                <c:pt idx="484">
                  <c:v>43944</c:v>
                </c:pt>
                <c:pt idx="485">
                  <c:v>43945</c:v>
                </c:pt>
                <c:pt idx="486">
                  <c:v>43948</c:v>
                </c:pt>
                <c:pt idx="487">
                  <c:v>43949</c:v>
                </c:pt>
                <c:pt idx="488">
                  <c:v>43950</c:v>
                </c:pt>
                <c:pt idx="489">
                  <c:v>43951</c:v>
                </c:pt>
                <c:pt idx="490">
                  <c:v>43952</c:v>
                </c:pt>
                <c:pt idx="491">
                  <c:v>43955</c:v>
                </c:pt>
                <c:pt idx="492">
                  <c:v>43956</c:v>
                </c:pt>
                <c:pt idx="493">
                  <c:v>43957</c:v>
                </c:pt>
                <c:pt idx="494">
                  <c:v>43958</c:v>
                </c:pt>
                <c:pt idx="495">
                  <c:v>43959</c:v>
                </c:pt>
                <c:pt idx="496">
                  <c:v>43962</c:v>
                </c:pt>
                <c:pt idx="497">
                  <c:v>43963</c:v>
                </c:pt>
                <c:pt idx="498">
                  <c:v>43964</c:v>
                </c:pt>
                <c:pt idx="499">
                  <c:v>43965</c:v>
                </c:pt>
                <c:pt idx="500">
                  <c:v>43966</c:v>
                </c:pt>
                <c:pt idx="501">
                  <c:v>43969</c:v>
                </c:pt>
                <c:pt idx="502">
                  <c:v>43970</c:v>
                </c:pt>
                <c:pt idx="503">
                  <c:v>43971</c:v>
                </c:pt>
                <c:pt idx="504">
                  <c:v>43972</c:v>
                </c:pt>
                <c:pt idx="505">
                  <c:v>43973</c:v>
                </c:pt>
                <c:pt idx="506">
                  <c:v>43976</c:v>
                </c:pt>
                <c:pt idx="507">
                  <c:v>43977</c:v>
                </c:pt>
                <c:pt idx="508">
                  <c:v>43978</c:v>
                </c:pt>
                <c:pt idx="509">
                  <c:v>43979</c:v>
                </c:pt>
                <c:pt idx="510">
                  <c:v>43980</c:v>
                </c:pt>
                <c:pt idx="511">
                  <c:v>43983</c:v>
                </c:pt>
                <c:pt idx="512">
                  <c:v>43984</c:v>
                </c:pt>
                <c:pt idx="513">
                  <c:v>43985</c:v>
                </c:pt>
                <c:pt idx="514">
                  <c:v>43986</c:v>
                </c:pt>
                <c:pt idx="515">
                  <c:v>43987</c:v>
                </c:pt>
                <c:pt idx="516">
                  <c:v>43990</c:v>
                </c:pt>
                <c:pt idx="517">
                  <c:v>43991</c:v>
                </c:pt>
                <c:pt idx="518">
                  <c:v>43992</c:v>
                </c:pt>
                <c:pt idx="519">
                  <c:v>43993</c:v>
                </c:pt>
                <c:pt idx="520">
                  <c:v>43994</c:v>
                </c:pt>
                <c:pt idx="521">
                  <c:v>43997</c:v>
                </c:pt>
                <c:pt idx="522">
                  <c:v>43998</c:v>
                </c:pt>
                <c:pt idx="523">
                  <c:v>43999</c:v>
                </c:pt>
              </c:numCache>
            </c:numRef>
          </c:cat>
          <c:val>
            <c:numRef>
              <c:f>[0]!Ativo5</c:f>
              <c:numCache>
                <c:formatCode>0.00</c:formatCode>
                <c:ptCount val="524"/>
                <c:pt idx="0">
                  <c:v>100</c:v>
                </c:pt>
                <c:pt idx="1">
                  <c:v>99.437307041021995</c:v>
                </c:pt>
                <c:pt idx="2">
                  <c:v>98.724230654304804</c:v>
                </c:pt>
                <c:pt idx="3">
                  <c:v>98.758091823430703</c:v>
                </c:pt>
                <c:pt idx="4">
                  <c:v>98.611692062346293</c:v>
                </c:pt>
                <c:pt idx="5">
                  <c:v>98.492182053509197</c:v>
                </c:pt>
                <c:pt idx="6">
                  <c:v>96.463499651290505</c:v>
                </c:pt>
                <c:pt idx="7">
                  <c:v>97.722338412422701</c:v>
                </c:pt>
                <c:pt idx="8">
                  <c:v>98.9453241707524</c:v>
                </c:pt>
                <c:pt idx="9">
                  <c:v>97.916542176972101</c:v>
                </c:pt>
                <c:pt idx="10">
                  <c:v>100.069714171812</c:v>
                </c:pt>
                <c:pt idx="12">
                  <c:v>99.398466287995703</c:v>
                </c:pt>
                <c:pt idx="13">
                  <c:v>99.553829299868099</c:v>
                </c:pt>
                <c:pt idx="14">
                  <c:v>99.751020814525006</c:v>
                </c:pt>
                <c:pt idx="15">
                  <c:v>99.491086545051104</c:v>
                </c:pt>
                <c:pt idx="16">
                  <c:v>100.80669256043601</c:v>
                </c:pt>
                <c:pt idx="17">
                  <c:v>100.418285031221</c:v>
                </c:pt>
                <c:pt idx="18">
                  <c:v>99.453241708804896</c:v>
                </c:pt>
                <c:pt idx="19">
                  <c:v>99.526939547853502</c:v>
                </c:pt>
                <c:pt idx="20">
                  <c:v>100.119510008837</c:v>
                </c:pt>
                <c:pt idx="22">
                  <c:v>100.13942834373999</c:v>
                </c:pt>
                <c:pt idx="23">
                  <c:v>100.278856687481</c:v>
                </c:pt>
                <c:pt idx="24">
                  <c:v>99.541878298856304</c:v>
                </c:pt>
                <c:pt idx="25">
                  <c:v>100.557713375078</c:v>
                </c:pt>
                <c:pt idx="26">
                  <c:v>100.68718255136601</c:v>
                </c:pt>
                <c:pt idx="27">
                  <c:v>100.8863658997</c:v>
                </c:pt>
                <c:pt idx="28">
                  <c:v>101.493875111919</c:v>
                </c:pt>
                <c:pt idx="29">
                  <c:v>101.553630116512</c:v>
                </c:pt>
                <c:pt idx="30">
                  <c:v>100.78677422553299</c:v>
                </c:pt>
                <c:pt idx="31">
                  <c:v>100.826610895107</c:v>
                </c:pt>
                <c:pt idx="32">
                  <c:v>101.932078478159</c:v>
                </c:pt>
                <c:pt idx="33">
                  <c:v>101.892241808469</c:v>
                </c:pt>
                <c:pt idx="34">
                  <c:v>100.936161736725</c:v>
                </c:pt>
                <c:pt idx="35">
                  <c:v>100.52783587283901</c:v>
                </c:pt>
                <c:pt idx="36">
                  <c:v>100.62742754689</c:v>
                </c:pt>
                <c:pt idx="37">
                  <c:v>100.607509212103</c:v>
                </c:pt>
                <c:pt idx="38">
                  <c:v>100.756896723295</c:v>
                </c:pt>
                <c:pt idx="39">
                  <c:v>99.890449158381699</c:v>
                </c:pt>
                <c:pt idx="40">
                  <c:v>99.539886465412593</c:v>
                </c:pt>
                <c:pt idx="41">
                  <c:v>99.382531620212802</c:v>
                </c:pt>
                <c:pt idx="42">
                  <c:v>100.667264216696</c:v>
                </c:pt>
                <c:pt idx="44">
                  <c:v>101.62334428832401</c:v>
                </c:pt>
                <c:pt idx="45">
                  <c:v>101.215018424322</c:v>
                </c:pt>
                <c:pt idx="46">
                  <c:v>100.896325067151</c:v>
                </c:pt>
                <c:pt idx="47">
                  <c:v>101.473956777132</c:v>
                </c:pt>
                <c:pt idx="48">
                  <c:v>102.529628522927</c:v>
                </c:pt>
                <c:pt idx="49">
                  <c:v>102.270690170233</c:v>
                </c:pt>
                <c:pt idx="50">
                  <c:v>102.58938352752</c:v>
                </c:pt>
                <c:pt idx="51">
                  <c:v>102.86824021500099</c:v>
                </c:pt>
                <c:pt idx="52">
                  <c:v>103.44587192498101</c:v>
                </c:pt>
                <c:pt idx="53">
                  <c:v>104.113136141677</c:v>
                </c:pt>
                <c:pt idx="54">
                  <c:v>104.232646150631</c:v>
                </c:pt>
                <c:pt idx="55">
                  <c:v>103.505626929458</c:v>
                </c:pt>
                <c:pt idx="56">
                  <c:v>102.03167015221</c:v>
                </c:pt>
                <c:pt idx="57">
                  <c:v>102.03167015221</c:v>
                </c:pt>
                <c:pt idx="58">
                  <c:v>102.200975998305</c:v>
                </c:pt>
                <c:pt idx="59">
                  <c:v>102.071506822016</c:v>
                </c:pt>
                <c:pt idx="60">
                  <c:v>101.473956777132</c:v>
                </c:pt>
                <c:pt idx="61">
                  <c:v>101.50383427925399</c:v>
                </c:pt>
                <c:pt idx="62">
                  <c:v>101.29469176358501</c:v>
                </c:pt>
                <c:pt idx="63">
                  <c:v>102.68897520157</c:v>
                </c:pt>
                <c:pt idx="64">
                  <c:v>104.172891146154</c:v>
                </c:pt>
                <c:pt idx="65">
                  <c:v>103.79444278439</c:v>
                </c:pt>
                <c:pt idx="69">
                  <c:v>104.222686983296</c:v>
                </c:pt>
                <c:pt idx="70">
                  <c:v>103.973707797937</c:v>
                </c:pt>
                <c:pt idx="71">
                  <c:v>103.64505527319901</c:v>
                </c:pt>
                <c:pt idx="72">
                  <c:v>103.017627726193</c:v>
                </c:pt>
                <c:pt idx="73">
                  <c:v>102.48979185323699</c:v>
                </c:pt>
                <c:pt idx="74">
                  <c:v>102.927995219477</c:v>
                </c:pt>
                <c:pt idx="75">
                  <c:v>101.20505925687</c:v>
                </c:pt>
                <c:pt idx="76">
                  <c:v>101.712976795156</c:v>
                </c:pt>
                <c:pt idx="77">
                  <c:v>101.56358928384699</c:v>
                </c:pt>
                <c:pt idx="78">
                  <c:v>102.091425156686</c:v>
                </c:pt>
                <c:pt idx="79">
                  <c:v>101.872323473566</c:v>
                </c:pt>
                <c:pt idx="80">
                  <c:v>100.507917538052</c:v>
                </c:pt>
                <c:pt idx="81">
                  <c:v>101.912160143373</c:v>
                </c:pt>
                <c:pt idx="82">
                  <c:v>101.812568469089</c:v>
                </c:pt>
                <c:pt idx="83">
                  <c:v>99.601633303333102</c:v>
                </c:pt>
                <c:pt idx="84">
                  <c:v>98.333831291645794</c:v>
                </c:pt>
                <c:pt idx="85">
                  <c:v>97.915546260308503</c:v>
                </c:pt>
                <c:pt idx="87">
                  <c:v>97.545065232436201</c:v>
                </c:pt>
                <c:pt idx="88">
                  <c:v>96.288218304747701</c:v>
                </c:pt>
                <c:pt idx="89">
                  <c:v>95.440693157957895</c:v>
                </c:pt>
                <c:pt idx="90">
                  <c:v>94.984563290490797</c:v>
                </c:pt>
                <c:pt idx="91">
                  <c:v>95.465591076528696</c:v>
                </c:pt>
                <c:pt idx="92">
                  <c:v>96.142814460559705</c:v>
                </c:pt>
                <c:pt idx="93">
                  <c:v>95.987451448920197</c:v>
                </c:pt>
                <c:pt idx="94">
                  <c:v>95.029379543848293</c:v>
                </c:pt>
                <c:pt idx="95">
                  <c:v>94.890947116771699</c:v>
                </c:pt>
                <c:pt idx="96">
                  <c:v>94.794343192712404</c:v>
                </c:pt>
                <c:pt idx="97">
                  <c:v>95.287321979762098</c:v>
                </c:pt>
                <c:pt idx="98">
                  <c:v>97.159645453561097</c:v>
                </c:pt>
                <c:pt idx="101">
                  <c:v>100.268897520029</c:v>
                </c:pt>
                <c:pt idx="102">
                  <c:v>100.418285031221</c:v>
                </c:pt>
                <c:pt idx="103">
                  <c:v>99.488098794710794</c:v>
                </c:pt>
                <c:pt idx="104">
                  <c:v>99.820734986453303</c:v>
                </c:pt>
                <c:pt idx="105">
                  <c:v>98.304949706071099</c:v>
                </c:pt>
                <c:pt idx="106">
                  <c:v>96.888756099739098</c:v>
                </c:pt>
                <c:pt idx="107">
                  <c:v>96.519270988763296</c:v>
                </c:pt>
                <c:pt idx="108">
                  <c:v>97.249277960276203</c:v>
                </c:pt>
                <c:pt idx="109">
                  <c:v>98.494173886952893</c:v>
                </c:pt>
                <c:pt idx="110">
                  <c:v>98.044019519817098</c:v>
                </c:pt>
                <c:pt idx="111">
                  <c:v>97.343890050658999</c:v>
                </c:pt>
                <c:pt idx="112">
                  <c:v>96.223483716603397</c:v>
                </c:pt>
                <c:pt idx="113">
                  <c:v>96.436609899392394</c:v>
                </c:pt>
                <c:pt idx="114">
                  <c:v>95.837068021064596</c:v>
                </c:pt>
                <c:pt idx="115">
                  <c:v>94.646947514964296</c:v>
                </c:pt>
                <c:pt idx="116">
                  <c:v>93.741659197141402</c:v>
                </c:pt>
                <c:pt idx="117">
                  <c:v>93.3472761677112</c:v>
                </c:pt>
                <c:pt idx="118">
                  <c:v>91.578528035082897</c:v>
                </c:pt>
                <c:pt idx="119">
                  <c:v>92.951897221268197</c:v>
                </c:pt>
                <c:pt idx="120">
                  <c:v>90.324668857618207</c:v>
                </c:pt>
                <c:pt idx="121">
                  <c:v>91.731899213045807</c:v>
                </c:pt>
                <c:pt idx="122">
                  <c:v>90.947116820956595</c:v>
                </c:pt>
                <c:pt idx="123">
                  <c:v>91.509809779818198</c:v>
                </c:pt>
                <c:pt idx="124">
                  <c:v>91.155263419961599</c:v>
                </c:pt>
                <c:pt idx="125">
                  <c:v>90.386110499151997</c:v>
                </c:pt>
                <c:pt idx="126">
                  <c:v>88.625819472014001</c:v>
                </c:pt>
                <c:pt idx="127">
                  <c:v>86.140465778997196</c:v>
                </c:pt>
                <c:pt idx="128">
                  <c:v>87.479817647603298</c:v>
                </c:pt>
                <c:pt idx="129">
                  <c:v>89.1112086453941</c:v>
                </c:pt>
                <c:pt idx="130">
                  <c:v>88.522095229476705</c:v>
                </c:pt>
                <c:pt idx="131">
                  <c:v>86.421427561901496</c:v>
                </c:pt>
                <c:pt idx="132">
                  <c:v>86.4878916396992</c:v>
                </c:pt>
                <c:pt idx="133">
                  <c:v>85.871588373673106</c:v>
                </c:pt>
                <c:pt idx="134">
                  <c:v>83.534268308314495</c:v>
                </c:pt>
                <c:pt idx="135">
                  <c:v>84.005559041164801</c:v>
                </c:pt>
                <c:pt idx="136">
                  <c:v>83.267404966056304</c:v>
                </c:pt>
                <c:pt idx="138">
                  <c:v>84.057924677967094</c:v>
                </c:pt>
                <c:pt idx="139">
                  <c:v>83.201947919907994</c:v>
                </c:pt>
                <c:pt idx="140">
                  <c:v>83.863567602355005</c:v>
                </c:pt>
                <c:pt idx="143">
                  <c:v>84.599707614397602</c:v>
                </c:pt>
                <c:pt idx="144">
                  <c:v>84.0458403003868</c:v>
                </c:pt>
                <c:pt idx="145">
                  <c:v>84.472821647767006</c:v>
                </c:pt>
                <c:pt idx="146">
                  <c:v>84.707459982717396</c:v>
                </c:pt>
                <c:pt idx="147">
                  <c:v>84.658115440164707</c:v>
                </c:pt>
                <c:pt idx="148">
                  <c:v>85.952150892117103</c:v>
                </c:pt>
                <c:pt idx="149">
                  <c:v>88.476778812939301</c:v>
                </c:pt>
                <c:pt idx="150">
                  <c:v>90.619741802569493</c:v>
                </c:pt>
                <c:pt idx="151">
                  <c:v>90.632833211799195</c:v>
                </c:pt>
                <c:pt idx="152">
                  <c:v>90.834239507792503</c:v>
                </c:pt>
                <c:pt idx="153">
                  <c:v>91.619724062271402</c:v>
                </c:pt>
                <c:pt idx="154">
                  <c:v>91.639864691998795</c:v>
                </c:pt>
                <c:pt idx="155">
                  <c:v>91.438458395889</c:v>
                </c:pt>
                <c:pt idx="156">
                  <c:v>91.639864691998795</c:v>
                </c:pt>
                <c:pt idx="157">
                  <c:v>90.501919119386002</c:v>
                </c:pt>
                <c:pt idx="158">
                  <c:v>89.817137712845593</c:v>
                </c:pt>
                <c:pt idx="159">
                  <c:v>91.136348951840802</c:v>
                </c:pt>
                <c:pt idx="160">
                  <c:v>91.539161543827504</c:v>
                </c:pt>
                <c:pt idx="161">
                  <c:v>92.606614912860096</c:v>
                </c:pt>
                <c:pt idx="162">
                  <c:v>91.237052099895706</c:v>
                </c:pt>
                <c:pt idx="163">
                  <c:v>91.639864691998795</c:v>
                </c:pt>
                <c:pt idx="164">
                  <c:v>90.632833211799195</c:v>
                </c:pt>
                <c:pt idx="165">
                  <c:v>93.643857337301597</c:v>
                </c:pt>
                <c:pt idx="166">
                  <c:v>94.147373077459605</c:v>
                </c:pt>
                <c:pt idx="167">
                  <c:v>93.924819120438798</c:v>
                </c:pt>
                <c:pt idx="168">
                  <c:v>93.1504119120073</c:v>
                </c:pt>
                <c:pt idx="169">
                  <c:v>92.752634477452403</c:v>
                </c:pt>
                <c:pt idx="170">
                  <c:v>91.921833506436101</c:v>
                </c:pt>
                <c:pt idx="171">
                  <c:v>92.848302468075403</c:v>
                </c:pt>
                <c:pt idx="172">
                  <c:v>91.635836565983496</c:v>
                </c:pt>
                <c:pt idx="173">
                  <c:v>90.733536359737599</c:v>
                </c:pt>
                <c:pt idx="174">
                  <c:v>90.836253570742002</c:v>
                </c:pt>
                <c:pt idx="175">
                  <c:v>92.848302468075403</c:v>
                </c:pt>
                <c:pt idx="176">
                  <c:v>91.487802938441703</c:v>
                </c:pt>
                <c:pt idx="177">
                  <c:v>91.206841155537404</c:v>
                </c:pt>
                <c:pt idx="178">
                  <c:v>89.978262749733403</c:v>
                </c:pt>
                <c:pt idx="179">
                  <c:v>91.176630211062701</c:v>
                </c:pt>
                <c:pt idx="180">
                  <c:v>92.342772665084297</c:v>
                </c:pt>
                <c:pt idx="181">
                  <c:v>92.143380431924001</c:v>
                </c:pt>
                <c:pt idx="182">
                  <c:v>92.455560190835996</c:v>
                </c:pt>
                <c:pt idx="183">
                  <c:v>90.722459013573797</c:v>
                </c:pt>
                <c:pt idx="184">
                  <c:v>89.625801731715896</c:v>
                </c:pt>
                <c:pt idx="185">
                  <c:v>89.747652540681898</c:v>
                </c:pt>
                <c:pt idx="186">
                  <c:v>88.820176547626005</c:v>
                </c:pt>
                <c:pt idx="187">
                  <c:v>88.518067103461405</c:v>
                </c:pt>
                <c:pt idx="188">
                  <c:v>90.632833211799195</c:v>
                </c:pt>
                <c:pt idx="189">
                  <c:v>90.129317471641102</c:v>
                </c:pt>
                <c:pt idx="190">
                  <c:v>90.683184785884805</c:v>
                </c:pt>
                <c:pt idx="191">
                  <c:v>90.280372193781702</c:v>
                </c:pt>
                <c:pt idx="192">
                  <c:v>90.431426915805801</c:v>
                </c:pt>
                <c:pt idx="193">
                  <c:v>89.525098583661006</c:v>
                </c:pt>
                <c:pt idx="194">
                  <c:v>88.920879695564494</c:v>
                </c:pt>
                <c:pt idx="195">
                  <c:v>89.122285991557902</c:v>
                </c:pt>
                <c:pt idx="196">
                  <c:v>89.122285991557902</c:v>
                </c:pt>
                <c:pt idx="197">
                  <c:v>88.618770251516295</c:v>
                </c:pt>
                <c:pt idx="198">
                  <c:v>87.108223031275003</c:v>
                </c:pt>
                <c:pt idx="199">
                  <c:v>87.611738771432996</c:v>
                </c:pt>
                <c:pt idx="200">
                  <c:v>87.088082401780397</c:v>
                </c:pt>
                <c:pt idx="201">
                  <c:v>86.584566661622404</c:v>
                </c:pt>
                <c:pt idx="202">
                  <c:v>86.906816735281595</c:v>
                </c:pt>
                <c:pt idx="203">
                  <c:v>86.604707291349797</c:v>
                </c:pt>
                <c:pt idx="204">
                  <c:v>86.604707291349797</c:v>
                </c:pt>
                <c:pt idx="205">
                  <c:v>87.006512851803606</c:v>
                </c:pt>
                <c:pt idx="206">
                  <c:v>87.933988845092202</c:v>
                </c:pt>
                <c:pt idx="207">
                  <c:v>86.403300995356403</c:v>
                </c:pt>
                <c:pt idx="208">
                  <c:v>86.926957365009002</c:v>
                </c:pt>
                <c:pt idx="209">
                  <c:v>88.241133446572306</c:v>
                </c:pt>
                <c:pt idx="210">
                  <c:v>88.114247480058097</c:v>
                </c:pt>
                <c:pt idx="211">
                  <c:v>88.095113881863696</c:v>
                </c:pt>
                <c:pt idx="212">
                  <c:v>88.608699936769</c:v>
                </c:pt>
                <c:pt idx="213">
                  <c:v>87.611738771432996</c:v>
                </c:pt>
                <c:pt idx="214">
                  <c:v>87.631879400927602</c:v>
                </c:pt>
                <c:pt idx="215">
                  <c:v>87.371058247634195</c:v>
                </c:pt>
                <c:pt idx="216">
                  <c:v>86.101191551191704</c:v>
                </c:pt>
                <c:pt idx="217">
                  <c:v>86.5946369764861</c:v>
                </c:pt>
                <c:pt idx="218">
                  <c:v>86.896746420417898</c:v>
                </c:pt>
                <c:pt idx="219">
                  <c:v>87.208926179446294</c:v>
                </c:pt>
                <c:pt idx="221">
                  <c:v>86.605714322649902</c:v>
                </c:pt>
                <c:pt idx="222">
                  <c:v>86.453652569209197</c:v>
                </c:pt>
                <c:pt idx="223">
                  <c:v>85.537253922317205</c:v>
                </c:pt>
                <c:pt idx="224">
                  <c:v>84.792050627060206</c:v>
                </c:pt>
                <c:pt idx="225">
                  <c:v>84.781980312312996</c:v>
                </c:pt>
                <c:pt idx="226">
                  <c:v>84.288534887018599</c:v>
                </c:pt>
                <c:pt idx="227">
                  <c:v>85.597675811150097</c:v>
                </c:pt>
                <c:pt idx="229">
                  <c:v>84.197902053827406</c:v>
                </c:pt>
                <c:pt idx="230">
                  <c:v>84.2482536277967</c:v>
                </c:pt>
                <c:pt idx="231">
                  <c:v>83.749542462755898</c:v>
                </c:pt>
                <c:pt idx="232">
                  <c:v>82.449821667978497</c:v>
                </c:pt>
                <c:pt idx="233">
                  <c:v>81.291441668989094</c:v>
                </c:pt>
                <c:pt idx="234">
                  <c:v>82.448797459364897</c:v>
                </c:pt>
                <c:pt idx="235">
                  <c:v>81.506525488453903</c:v>
                </c:pt>
                <c:pt idx="236">
                  <c:v>79.488834420102606</c:v>
                </c:pt>
                <c:pt idx="237">
                  <c:v>79.734644499490997</c:v>
                </c:pt>
                <c:pt idx="238">
                  <c:v>78.464625756023494</c:v>
                </c:pt>
                <c:pt idx="239">
                  <c:v>77.122912406106494</c:v>
                </c:pt>
                <c:pt idx="240">
                  <c:v>75.904104095767295</c:v>
                </c:pt>
                <c:pt idx="241">
                  <c:v>75.280361019424205</c:v>
                </c:pt>
                <c:pt idx="243">
                  <c:v>75.125705511076404</c:v>
                </c:pt>
                <c:pt idx="244">
                  <c:v>74.879895431688098</c:v>
                </c:pt>
                <c:pt idx="245">
                  <c:v>73.720491223968594</c:v>
                </c:pt>
                <c:pt idx="246">
                  <c:v>72.331664275494404</c:v>
                </c:pt>
                <c:pt idx="247">
                  <c:v>71.797027352848104</c:v>
                </c:pt>
                <c:pt idx="248">
                  <c:v>72.554941764217801</c:v>
                </c:pt>
                <c:pt idx="249">
                  <c:v>75.586599409929505</c:v>
                </c:pt>
                <c:pt idx="250">
                  <c:v>75.178964361664796</c:v>
                </c:pt>
                <c:pt idx="251">
                  <c:v>75.789392725448096</c:v>
                </c:pt>
                <c:pt idx="252">
                  <c:v>76.539113467559204</c:v>
                </c:pt>
                <c:pt idx="253">
                  <c:v>74.132223106920705</c:v>
                </c:pt>
                <c:pt idx="254">
                  <c:v>72.924681092030397</c:v>
                </c:pt>
                <c:pt idx="255">
                  <c:v>72.974867316545001</c:v>
                </c:pt>
                <c:pt idx="256">
                  <c:v>73.640602948144107</c:v>
                </c:pt>
                <c:pt idx="257">
                  <c:v>74.818442911841004</c:v>
                </c:pt>
                <c:pt idx="258">
                  <c:v>75.054010904626907</c:v>
                </c:pt>
                <c:pt idx="259">
                  <c:v>75.207642204244607</c:v>
                </c:pt>
                <c:pt idx="260">
                  <c:v>74.664811612223303</c:v>
                </c:pt>
                <c:pt idx="261">
                  <c:v>73.590416723629502</c:v>
                </c:pt>
                <c:pt idx="262">
                  <c:v>73.538182081771097</c:v>
                </c:pt>
                <c:pt idx="263">
                  <c:v>73.384550782153397</c:v>
                </c:pt>
                <c:pt idx="264">
                  <c:v>73.947865547379493</c:v>
                </c:pt>
                <c:pt idx="265">
                  <c:v>74.255128146614894</c:v>
                </c:pt>
                <c:pt idx="266">
                  <c:v>76.303545474889702</c:v>
                </c:pt>
                <c:pt idx="267">
                  <c:v>76.098703741910896</c:v>
                </c:pt>
                <c:pt idx="268">
                  <c:v>75.279336810694105</c:v>
                </c:pt>
                <c:pt idx="269">
                  <c:v>75.084737164550504</c:v>
                </c:pt>
                <c:pt idx="270">
                  <c:v>76.037251222180203</c:v>
                </c:pt>
                <c:pt idx="271">
                  <c:v>74.408759446232594</c:v>
                </c:pt>
                <c:pt idx="272">
                  <c:v>72.718815150437905</c:v>
                </c:pt>
                <c:pt idx="273">
                  <c:v>72.713694107136703</c:v>
                </c:pt>
                <c:pt idx="274">
                  <c:v>72.974867316545001</c:v>
                </c:pt>
                <c:pt idx="275">
                  <c:v>74.664811612223303</c:v>
                </c:pt>
                <c:pt idx="276">
                  <c:v>73.743023814633503</c:v>
                </c:pt>
                <c:pt idx="277">
                  <c:v>72.718815150437905</c:v>
                </c:pt>
                <c:pt idx="278">
                  <c:v>72.104289952083505</c:v>
                </c:pt>
                <c:pt idx="279">
                  <c:v>71.643396053230404</c:v>
                </c:pt>
                <c:pt idx="280">
                  <c:v>71.848237785976394</c:v>
                </c:pt>
                <c:pt idx="281">
                  <c:v>72.196468731737696</c:v>
                </c:pt>
                <c:pt idx="283">
                  <c:v>72.001869085594095</c:v>
                </c:pt>
                <c:pt idx="284">
                  <c:v>71.704848573077498</c:v>
                </c:pt>
                <c:pt idx="285">
                  <c:v>70.158293490181705</c:v>
                </c:pt>
                <c:pt idx="286">
                  <c:v>70.105034639709601</c:v>
                </c:pt>
                <c:pt idx="287">
                  <c:v>68.345444154809201</c:v>
                </c:pt>
                <c:pt idx="288">
                  <c:v>66.8910678518005</c:v>
                </c:pt>
                <c:pt idx="289">
                  <c:v>65.938553794170701</c:v>
                </c:pt>
                <c:pt idx="290">
                  <c:v>66.174121786956704</c:v>
                </c:pt>
                <c:pt idx="291">
                  <c:v>66.444512874237304</c:v>
                </c:pt>
                <c:pt idx="292">
                  <c:v>67.940881732502007</c:v>
                </c:pt>
                <c:pt idx="293">
                  <c:v>66.1638797003543</c:v>
                </c:pt>
                <c:pt idx="294">
                  <c:v>64.895909374230499</c:v>
                </c:pt>
                <c:pt idx="295">
                  <c:v>63.808199772844098</c:v>
                </c:pt>
                <c:pt idx="296">
                  <c:v>61.954382090887499</c:v>
                </c:pt>
                <c:pt idx="297">
                  <c:v>61.964624177548103</c:v>
                </c:pt>
                <c:pt idx="298">
                  <c:v>62.169465910352301</c:v>
                </c:pt>
                <c:pt idx="299">
                  <c:v>65.7029858015012</c:v>
                </c:pt>
                <c:pt idx="300">
                  <c:v>65.047492256504498</c:v>
                </c:pt>
                <c:pt idx="301">
                  <c:v>65.242091902648099</c:v>
                </c:pt>
                <c:pt idx="302">
                  <c:v>66.573563165962696</c:v>
                </c:pt>
                <c:pt idx="303">
                  <c:v>64.792464299127502</c:v>
                </c:pt>
                <c:pt idx="305">
                  <c:v>64.146188632119404</c:v>
                </c:pt>
                <c:pt idx="306">
                  <c:v>64.166672805324197</c:v>
                </c:pt>
                <c:pt idx="307">
                  <c:v>65.035201752441907</c:v>
                </c:pt>
                <c:pt idx="308">
                  <c:v>64.126728667411996</c:v>
                </c:pt>
                <c:pt idx="309">
                  <c:v>62.476728509529501</c:v>
                </c:pt>
                <c:pt idx="310">
                  <c:v>61.7085720114992</c:v>
                </c:pt>
                <c:pt idx="311">
                  <c:v>61.245629695302299</c:v>
                </c:pt>
                <c:pt idx="312">
                  <c:v>61.452519845508498</c:v>
                </c:pt>
                <c:pt idx="313">
                  <c:v>62.159223823691697</c:v>
                </c:pt>
                <c:pt idx="314">
                  <c:v>63.921886934607798</c:v>
                </c:pt>
                <c:pt idx="315">
                  <c:v>66.583805252565099</c:v>
                </c:pt>
                <c:pt idx="316">
                  <c:v>66.072725129197394</c:v>
                </c:pt>
                <c:pt idx="317">
                  <c:v>64.586598357651397</c:v>
                </c:pt>
                <c:pt idx="318">
                  <c:v>66.093209302518503</c:v>
                </c:pt>
                <c:pt idx="319">
                  <c:v>68.099634075420894</c:v>
                </c:pt>
                <c:pt idx="320">
                  <c:v>68.624028911464805</c:v>
                </c:pt>
                <c:pt idx="321">
                  <c:v>68.877008451381698</c:v>
                </c:pt>
                <c:pt idx="322">
                  <c:v>68.621980494121104</c:v>
                </c:pt>
                <c:pt idx="323">
                  <c:v>71.080081287887893</c:v>
                </c:pt>
                <c:pt idx="324">
                  <c:v>71.918908183812206</c:v>
                </c:pt>
                <c:pt idx="325">
                  <c:v>71.981384912272901</c:v>
                </c:pt>
                <c:pt idx="326">
                  <c:v>73.743023814633503</c:v>
                </c:pt>
                <c:pt idx="327">
                  <c:v>74.431292036897503</c:v>
                </c:pt>
                <c:pt idx="331">
                  <c:v>72.411552551318906</c:v>
                </c:pt>
                <c:pt idx="332">
                  <c:v>70.567976955906502</c:v>
                </c:pt>
                <c:pt idx="333">
                  <c:v>70.465556089533493</c:v>
                </c:pt>
                <c:pt idx="334">
                  <c:v>71.592185619985699</c:v>
                </c:pt>
                <c:pt idx="335">
                  <c:v>71.694606486475095</c:v>
                </c:pt>
                <c:pt idx="336">
                  <c:v>70.414345656288802</c:v>
                </c:pt>
                <c:pt idx="337">
                  <c:v>69.154568999423603</c:v>
                </c:pt>
                <c:pt idx="338">
                  <c:v>68.120118248742102</c:v>
                </c:pt>
                <c:pt idx="339">
                  <c:v>67.874308169353796</c:v>
                </c:pt>
                <c:pt idx="340">
                  <c:v>69.236505692591905</c:v>
                </c:pt>
                <c:pt idx="341">
                  <c:v>69.748610024573296</c:v>
                </c:pt>
                <c:pt idx="342">
                  <c:v>69.656431244919105</c:v>
                </c:pt>
                <c:pt idx="343">
                  <c:v>69.164811086142393</c:v>
                </c:pt>
                <c:pt idx="344">
                  <c:v>70.772818688768893</c:v>
                </c:pt>
                <c:pt idx="345">
                  <c:v>73.732781727914698</c:v>
                </c:pt>
                <c:pt idx="346">
                  <c:v>74.511180312605603</c:v>
                </c:pt>
                <c:pt idx="347">
                  <c:v>74.459969879360898</c:v>
                </c:pt>
                <c:pt idx="348">
                  <c:v>73.886413027532399</c:v>
                </c:pt>
                <c:pt idx="349">
                  <c:v>74.777474565315103</c:v>
                </c:pt>
                <c:pt idx="350">
                  <c:v>75.381757677183501</c:v>
                </c:pt>
                <c:pt idx="351">
                  <c:v>72.155500385211795</c:v>
                </c:pt>
                <c:pt idx="352">
                  <c:v>73.640602948144107</c:v>
                </c:pt>
                <c:pt idx="353">
                  <c:v>72.001869085594095</c:v>
                </c:pt>
                <c:pt idx="354">
                  <c:v>73.190975344623396</c:v>
                </c:pt>
                <c:pt idx="355">
                  <c:v>71.694606486475095</c:v>
                </c:pt>
                <c:pt idx="356">
                  <c:v>72.2067108184565</c:v>
                </c:pt>
                <c:pt idx="357">
                  <c:v>70.926449988386594</c:v>
                </c:pt>
                <c:pt idx="358">
                  <c:v>67.916300724493297</c:v>
                </c:pt>
                <c:pt idx="361">
                  <c:v>69.953451757435701</c:v>
                </c:pt>
                <c:pt idx="362">
                  <c:v>67.905034429277293</c:v>
                </c:pt>
                <c:pt idx="363">
                  <c:v>65.754196234745905</c:v>
                </c:pt>
                <c:pt idx="364">
                  <c:v>68.570770060876399</c:v>
                </c:pt>
                <c:pt idx="365">
                  <c:v>69.082874392974205</c:v>
                </c:pt>
                <c:pt idx="366">
                  <c:v>67.167604191112304</c:v>
                </c:pt>
                <c:pt idx="367">
                  <c:v>66.553078992641503</c:v>
                </c:pt>
                <c:pt idx="368">
                  <c:v>64.166672805324197</c:v>
                </c:pt>
                <c:pt idx="369">
                  <c:v>67.065183324739294</c:v>
                </c:pt>
                <c:pt idx="370">
                  <c:v>73.639578739530407</c:v>
                </c:pt>
                <c:pt idx="371">
                  <c:v>72.688088890514294</c:v>
                </c:pt>
                <c:pt idx="372">
                  <c:v>72.001869085594095</c:v>
                </c:pt>
                <c:pt idx="373">
                  <c:v>72.718815150437905</c:v>
                </c:pt>
                <c:pt idx="374">
                  <c:v>72.718815150437905</c:v>
                </c:pt>
                <c:pt idx="375">
                  <c:v>70.670397822279497</c:v>
                </c:pt>
                <c:pt idx="376">
                  <c:v>69.134084826218896</c:v>
                </c:pt>
                <c:pt idx="377">
                  <c:v>65.047492256504498</c:v>
                </c:pt>
                <c:pt idx="378">
                  <c:v>67.433898443705402</c:v>
                </c:pt>
                <c:pt idx="379">
                  <c:v>64.832408437039703</c:v>
                </c:pt>
                <c:pt idx="380">
                  <c:v>65.549354501767098</c:v>
                </c:pt>
                <c:pt idx="381">
                  <c:v>64.791440090397401</c:v>
                </c:pt>
                <c:pt idx="382">
                  <c:v>64.729987570550307</c:v>
                </c:pt>
                <c:pt idx="383">
                  <c:v>67.597771830041907</c:v>
                </c:pt>
                <c:pt idx="384">
                  <c:v>69.390136992209605</c:v>
                </c:pt>
                <c:pt idx="385">
                  <c:v>69.646189158200301</c:v>
                </c:pt>
                <c:pt idx="386">
                  <c:v>70.608945302548804</c:v>
                </c:pt>
                <c:pt idx="387">
                  <c:v>69.657455453532705</c:v>
                </c:pt>
                <c:pt idx="388">
                  <c:v>70.772818688768893</c:v>
                </c:pt>
                <c:pt idx="389">
                  <c:v>71.489764753496303</c:v>
                </c:pt>
                <c:pt idx="390">
                  <c:v>73.732781727914698</c:v>
                </c:pt>
                <c:pt idx="391">
                  <c:v>73.230919482535697</c:v>
                </c:pt>
                <c:pt idx="392">
                  <c:v>71.192744240979707</c:v>
                </c:pt>
                <c:pt idx="393">
                  <c:v>69.031663959729499</c:v>
                </c:pt>
                <c:pt idx="394">
                  <c:v>68.826822226983495</c:v>
                </c:pt>
                <c:pt idx="395">
                  <c:v>68.140602421946795</c:v>
                </c:pt>
                <c:pt idx="396">
                  <c:v>67.957269071135698</c:v>
                </c:pt>
                <c:pt idx="397">
                  <c:v>68.621980494121104</c:v>
                </c:pt>
                <c:pt idx="399">
                  <c:v>69.1852952593472</c:v>
                </c:pt>
                <c:pt idx="400">
                  <c:v>70.158293490181705</c:v>
                </c:pt>
                <c:pt idx="401">
                  <c:v>69.134084826218896</c:v>
                </c:pt>
                <c:pt idx="404">
                  <c:v>72.718815150437905</c:v>
                </c:pt>
                <c:pt idx="405">
                  <c:v>73.640602948144107</c:v>
                </c:pt>
                <c:pt idx="406">
                  <c:v>75.279336810694105</c:v>
                </c:pt>
                <c:pt idx="407">
                  <c:v>77.274495288380393</c:v>
                </c:pt>
                <c:pt idx="408">
                  <c:v>76.405966341262697</c:v>
                </c:pt>
                <c:pt idx="409">
                  <c:v>75.791441142791896</c:v>
                </c:pt>
                <c:pt idx="410">
                  <c:v>77.737437604577295</c:v>
                </c:pt>
                <c:pt idx="411">
                  <c:v>77.727195517858505</c:v>
                </c:pt>
                <c:pt idx="412">
                  <c:v>77.7118323879549</c:v>
                </c:pt>
                <c:pt idx="413">
                  <c:v>76.303545474889702</c:v>
                </c:pt>
                <c:pt idx="414">
                  <c:v>78.351962803048096</c:v>
                </c:pt>
                <c:pt idx="415">
                  <c:v>79.878033712506294</c:v>
                </c:pt>
                <c:pt idx="416">
                  <c:v>77.891068904194995</c:v>
                </c:pt>
                <c:pt idx="417">
                  <c:v>75.586599409929505</c:v>
                </c:pt>
                <c:pt idx="418">
                  <c:v>75.279336810694105</c:v>
                </c:pt>
                <c:pt idx="419">
                  <c:v>74.256152355344994</c:v>
                </c:pt>
                <c:pt idx="420">
                  <c:v>74.7672324787127</c:v>
                </c:pt>
                <c:pt idx="421">
                  <c:v>72.8202118081972</c:v>
                </c:pt>
                <c:pt idx="422">
                  <c:v>73.486971648526406</c:v>
                </c:pt>
                <c:pt idx="423">
                  <c:v>73.230919482535697</c:v>
                </c:pt>
                <c:pt idx="424">
                  <c:v>73.435761215398102</c:v>
                </c:pt>
                <c:pt idx="425">
                  <c:v>73.128498616046301</c:v>
                </c:pt>
                <c:pt idx="426">
                  <c:v>73.133619659463903</c:v>
                </c:pt>
                <c:pt idx="427">
                  <c:v>74.367791099706693</c:v>
                </c:pt>
                <c:pt idx="428">
                  <c:v>76.0300817615353</c:v>
                </c:pt>
                <c:pt idx="429">
                  <c:v>77.839858470950304</c:v>
                </c:pt>
                <c:pt idx="430">
                  <c:v>76.815649806871093</c:v>
                </c:pt>
                <c:pt idx="431">
                  <c:v>75.586599409929505</c:v>
                </c:pt>
                <c:pt idx="432">
                  <c:v>77.737437604577295</c:v>
                </c:pt>
                <c:pt idx="433">
                  <c:v>79.294234773959005</c:v>
                </c:pt>
                <c:pt idx="434">
                  <c:v>79.058666781289503</c:v>
                </c:pt>
                <c:pt idx="435">
                  <c:v>78.761646268656506</c:v>
                </c:pt>
                <c:pt idx="436">
                  <c:v>77.839858470950304</c:v>
                </c:pt>
                <c:pt idx="437">
                  <c:v>75.781199056189493</c:v>
                </c:pt>
                <c:pt idx="438">
                  <c:v>75.156431770999902</c:v>
                </c:pt>
                <c:pt idx="439">
                  <c:v>73.743023814633503</c:v>
                </c:pt>
                <c:pt idx="440">
                  <c:v>74.152707280241899</c:v>
                </c:pt>
                <c:pt idx="441">
                  <c:v>71.295165107352702</c:v>
                </c:pt>
                <c:pt idx="442">
                  <c:v>69.441347425337895</c:v>
                </c:pt>
                <c:pt idx="443">
                  <c:v>67.608013916760697</c:v>
                </c:pt>
                <c:pt idx="444">
                  <c:v>67.194233616348399</c:v>
                </c:pt>
                <c:pt idx="445">
                  <c:v>65.027008083183304</c:v>
                </c:pt>
                <c:pt idx="446">
                  <c:v>67.597771830041907</c:v>
                </c:pt>
                <c:pt idx="447">
                  <c:v>67.597771830041907</c:v>
                </c:pt>
                <c:pt idx="448">
                  <c:v>69.134084826218896</c:v>
                </c:pt>
                <c:pt idx="449">
                  <c:v>68.624028911464805</c:v>
                </c:pt>
                <c:pt idx="450">
                  <c:v>67.591626578010604</c:v>
                </c:pt>
                <c:pt idx="451">
                  <c:v>64.013041505706497</c:v>
                </c:pt>
                <c:pt idx="452">
                  <c:v>64.781198003794998</c:v>
                </c:pt>
                <c:pt idx="453">
                  <c:v>64.166672805324197</c:v>
                </c:pt>
                <c:pt idx="454">
                  <c:v>58.594977672677501</c:v>
                </c:pt>
                <c:pt idx="455">
                  <c:v>59.5690001121839</c:v>
                </c:pt>
                <c:pt idx="456">
                  <c:v>52.231569242663703</c:v>
                </c:pt>
                <c:pt idx="457">
                  <c:v>49.674120208423098</c:v>
                </c:pt>
                <c:pt idx="458">
                  <c:v>45.075423306669101</c:v>
                </c:pt>
                <c:pt idx="459">
                  <c:v>45.177844173100297</c:v>
                </c:pt>
                <c:pt idx="460">
                  <c:v>43.528868223889702</c:v>
                </c:pt>
                <c:pt idx="461">
                  <c:v>41.993579436442801</c:v>
                </c:pt>
                <c:pt idx="462">
                  <c:v>41.9925552277709</c:v>
                </c:pt>
                <c:pt idx="463">
                  <c:v>45.372443819243898</c:v>
                </c:pt>
                <c:pt idx="464">
                  <c:v>46.396652483381303</c:v>
                </c:pt>
                <c:pt idx="465">
                  <c:v>49.1620158764417</c:v>
                </c:pt>
                <c:pt idx="466">
                  <c:v>50.647118439315797</c:v>
                </c:pt>
                <c:pt idx="467">
                  <c:v>50.187248749134604</c:v>
                </c:pt>
                <c:pt idx="468">
                  <c:v>49.571699342050103</c:v>
                </c:pt>
                <c:pt idx="469">
                  <c:v>54.282034988165798</c:v>
                </c:pt>
                <c:pt idx="470">
                  <c:v>55.706709239922901</c:v>
                </c:pt>
                <c:pt idx="471">
                  <c:v>55.614530460152302</c:v>
                </c:pt>
                <c:pt idx="472">
                  <c:v>52.3370627351105</c:v>
                </c:pt>
                <c:pt idx="473">
                  <c:v>51.7839900564868</c:v>
                </c:pt>
                <c:pt idx="474">
                  <c:v>53.1615507096285</c:v>
                </c:pt>
                <c:pt idx="476">
                  <c:v>54.272817110177101</c:v>
                </c:pt>
                <c:pt idx="477">
                  <c:v>55.307267860975102</c:v>
                </c:pt>
                <c:pt idx="478">
                  <c:v>54.0782174640335</c:v>
                </c:pt>
                <c:pt idx="479">
                  <c:v>52.234641868679297</c:v>
                </c:pt>
                <c:pt idx="480">
                  <c:v>52.449725688085898</c:v>
                </c:pt>
                <c:pt idx="481">
                  <c:v>50.9031706053647</c:v>
                </c:pt>
                <c:pt idx="482">
                  <c:v>49.694604381686098</c:v>
                </c:pt>
                <c:pt idx="483">
                  <c:v>50.391066273266901</c:v>
                </c:pt>
                <c:pt idx="484">
                  <c:v>52.736504114058299</c:v>
                </c:pt>
                <c:pt idx="485">
                  <c:v>51.456243283930199</c:v>
                </c:pt>
                <c:pt idx="486">
                  <c:v>52.447677270742098</c:v>
                </c:pt>
                <c:pt idx="487">
                  <c:v>52.235666077292997</c:v>
                </c:pt>
                <c:pt idx="488">
                  <c:v>54.796187737549197</c:v>
                </c:pt>
                <c:pt idx="489">
                  <c:v>53.443208092299798</c:v>
                </c:pt>
                <c:pt idx="491">
                  <c:v>51.210433204600101</c:v>
                </c:pt>
                <c:pt idx="492">
                  <c:v>52.439483601483502</c:v>
                </c:pt>
                <c:pt idx="493">
                  <c:v>54.385480063268901</c:v>
                </c:pt>
                <c:pt idx="494">
                  <c:v>55.8193721929565</c:v>
                </c:pt>
                <c:pt idx="495">
                  <c:v>52.234641868679297</c:v>
                </c:pt>
                <c:pt idx="496">
                  <c:v>52.601215406961302</c:v>
                </c:pt>
                <c:pt idx="497">
                  <c:v>52.085517216706599</c:v>
                </c:pt>
                <c:pt idx="498">
                  <c:v>50.229003731743397</c:v>
                </c:pt>
                <c:pt idx="499">
                  <c:v>50.5590505735017</c:v>
                </c:pt>
                <c:pt idx="500">
                  <c:v>49.197607351234197</c:v>
                </c:pt>
                <c:pt idx="501">
                  <c:v>51.342911822721398</c:v>
                </c:pt>
                <c:pt idx="502">
                  <c:v>52.085517216706599</c:v>
                </c:pt>
                <c:pt idx="503">
                  <c:v>52.188656854734297</c:v>
                </c:pt>
                <c:pt idx="505">
                  <c:v>50.8478415600839</c:v>
                </c:pt>
                <c:pt idx="506">
                  <c:v>50.5590505735017</c:v>
                </c:pt>
                <c:pt idx="507">
                  <c:v>50.734387958189501</c:v>
                </c:pt>
                <c:pt idx="508">
                  <c:v>51.363539750338497</c:v>
                </c:pt>
                <c:pt idx="509">
                  <c:v>50.538422645884602</c:v>
                </c:pt>
                <c:pt idx="510">
                  <c:v>52.085517216706599</c:v>
                </c:pt>
                <c:pt idx="511">
                  <c:v>53.013773959188299</c:v>
                </c:pt>
                <c:pt idx="512">
                  <c:v>55.076566720264999</c:v>
                </c:pt>
                <c:pt idx="513">
                  <c:v>55.385985634406097</c:v>
                </c:pt>
                <c:pt idx="514">
                  <c:v>55.695404548547202</c:v>
                </c:pt>
                <c:pt idx="515">
                  <c:v>57.809767128666898</c:v>
                </c:pt>
                <c:pt idx="516">
                  <c:v>59.202152242360199</c:v>
                </c:pt>
                <c:pt idx="517">
                  <c:v>58.273895499878599</c:v>
                </c:pt>
                <c:pt idx="518">
                  <c:v>57.758197309623903</c:v>
                </c:pt>
                <c:pt idx="519">
                  <c:v>55.190020322101198</c:v>
                </c:pt>
                <c:pt idx="520">
                  <c:v>58.789593690133202</c:v>
                </c:pt>
                <c:pt idx="521">
                  <c:v>56.809312639525203</c:v>
                </c:pt>
                <c:pt idx="522">
                  <c:v>57.551918033510397</c:v>
                </c:pt>
                <c:pt idx="523">
                  <c:v>58.0676162237651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34B-49CE-BD42-BB9AA228694E}"/>
            </c:ext>
          </c:extLst>
        </c:ser>
        <c:ser>
          <c:idx val="5"/>
          <c:order val="5"/>
          <c:tx>
            <c:strRef>
              <c:f>Base_Gráficos!$G$8</c:f>
              <c:strCache>
                <c:ptCount val="1"/>
                <c:pt idx="0">
                  <c:v>CENCOSUD</c:v>
                </c:pt>
              </c:strCache>
            </c:strRef>
          </c:tx>
          <c:spPr>
            <a:ln w="19050" cap="rnd">
              <a:solidFill>
                <a:srgbClr val="BD9613"/>
              </a:solidFill>
              <a:round/>
            </a:ln>
            <a:effectLst/>
          </c:spPr>
          <c:marker>
            <c:symbol val="none"/>
          </c:marker>
          <c:cat>
            <c:numRef>
              <c:f>[0]!Data</c:f>
              <c:numCache>
                <c:formatCode>m/d/yyyy</c:formatCode>
                <c:ptCount val="524"/>
                <c:pt idx="0" formatCode="dd\-mm\-yyyy">
                  <c:v>43266</c:v>
                </c:pt>
                <c:pt idx="1">
                  <c:v>43269</c:v>
                </c:pt>
                <c:pt idx="2">
                  <c:v>43270</c:v>
                </c:pt>
                <c:pt idx="3">
                  <c:v>43271</c:v>
                </c:pt>
                <c:pt idx="4">
                  <c:v>43272</c:v>
                </c:pt>
                <c:pt idx="5">
                  <c:v>43273</c:v>
                </c:pt>
                <c:pt idx="6">
                  <c:v>43276</c:v>
                </c:pt>
                <c:pt idx="7">
                  <c:v>43277</c:v>
                </c:pt>
                <c:pt idx="8">
                  <c:v>43278</c:v>
                </c:pt>
                <c:pt idx="9">
                  <c:v>43279</c:v>
                </c:pt>
                <c:pt idx="10">
                  <c:v>43280</c:v>
                </c:pt>
                <c:pt idx="11">
                  <c:v>43283</c:v>
                </c:pt>
                <c:pt idx="12">
                  <c:v>43284</c:v>
                </c:pt>
                <c:pt idx="13">
                  <c:v>43285</c:v>
                </c:pt>
                <c:pt idx="14">
                  <c:v>43286</c:v>
                </c:pt>
                <c:pt idx="15">
                  <c:v>43287</c:v>
                </c:pt>
                <c:pt idx="16">
                  <c:v>43290</c:v>
                </c:pt>
                <c:pt idx="17">
                  <c:v>43291</c:v>
                </c:pt>
                <c:pt idx="18">
                  <c:v>43292</c:v>
                </c:pt>
                <c:pt idx="19">
                  <c:v>43293</c:v>
                </c:pt>
                <c:pt idx="20">
                  <c:v>43294</c:v>
                </c:pt>
                <c:pt idx="21">
                  <c:v>43297</c:v>
                </c:pt>
                <c:pt idx="22">
                  <c:v>43298</c:v>
                </c:pt>
                <c:pt idx="23">
                  <c:v>43299</c:v>
                </c:pt>
                <c:pt idx="24">
                  <c:v>43300</c:v>
                </c:pt>
                <c:pt idx="25">
                  <c:v>43301</c:v>
                </c:pt>
                <c:pt idx="26">
                  <c:v>43304</c:v>
                </c:pt>
                <c:pt idx="27">
                  <c:v>43305</c:v>
                </c:pt>
                <c:pt idx="28">
                  <c:v>43306</c:v>
                </c:pt>
                <c:pt idx="29">
                  <c:v>43307</c:v>
                </c:pt>
                <c:pt idx="30">
                  <c:v>43308</c:v>
                </c:pt>
                <c:pt idx="31">
                  <c:v>43311</c:v>
                </c:pt>
                <c:pt idx="32">
                  <c:v>43312</c:v>
                </c:pt>
                <c:pt idx="33">
                  <c:v>43313</c:v>
                </c:pt>
                <c:pt idx="34">
                  <c:v>43314</c:v>
                </c:pt>
                <c:pt idx="35">
                  <c:v>43315</c:v>
                </c:pt>
                <c:pt idx="36">
                  <c:v>43318</c:v>
                </c:pt>
                <c:pt idx="37">
                  <c:v>43319</c:v>
                </c:pt>
                <c:pt idx="38">
                  <c:v>43320</c:v>
                </c:pt>
                <c:pt idx="39">
                  <c:v>43321</c:v>
                </c:pt>
                <c:pt idx="40">
                  <c:v>43322</c:v>
                </c:pt>
                <c:pt idx="41">
                  <c:v>43325</c:v>
                </c:pt>
                <c:pt idx="42">
                  <c:v>43326</c:v>
                </c:pt>
                <c:pt idx="43">
                  <c:v>43327</c:v>
                </c:pt>
                <c:pt idx="44">
                  <c:v>43328</c:v>
                </c:pt>
                <c:pt idx="45">
                  <c:v>43329</c:v>
                </c:pt>
                <c:pt idx="46">
                  <c:v>43332</c:v>
                </c:pt>
                <c:pt idx="47">
                  <c:v>43333</c:v>
                </c:pt>
                <c:pt idx="48">
                  <c:v>43334</c:v>
                </c:pt>
                <c:pt idx="49">
                  <c:v>43335</c:v>
                </c:pt>
                <c:pt idx="50">
                  <c:v>43336</c:v>
                </c:pt>
                <c:pt idx="51">
                  <c:v>43339</c:v>
                </c:pt>
                <c:pt idx="52">
                  <c:v>43340</c:v>
                </c:pt>
                <c:pt idx="53">
                  <c:v>43341</c:v>
                </c:pt>
                <c:pt idx="54">
                  <c:v>43342</c:v>
                </c:pt>
                <c:pt idx="55">
                  <c:v>43343</c:v>
                </c:pt>
                <c:pt idx="56">
                  <c:v>43346</c:v>
                </c:pt>
                <c:pt idx="57">
                  <c:v>43347</c:v>
                </c:pt>
                <c:pt idx="58">
                  <c:v>43348</c:v>
                </c:pt>
                <c:pt idx="59">
                  <c:v>43349</c:v>
                </c:pt>
                <c:pt idx="60">
                  <c:v>43350</c:v>
                </c:pt>
                <c:pt idx="61">
                  <c:v>43353</c:v>
                </c:pt>
                <c:pt idx="62">
                  <c:v>43354</c:v>
                </c:pt>
                <c:pt idx="63">
                  <c:v>43355</c:v>
                </c:pt>
                <c:pt idx="64">
                  <c:v>43356</c:v>
                </c:pt>
                <c:pt idx="65">
                  <c:v>43357</c:v>
                </c:pt>
                <c:pt idx="66">
                  <c:v>43360</c:v>
                </c:pt>
                <c:pt idx="67">
                  <c:v>43361</c:v>
                </c:pt>
                <c:pt idx="68">
                  <c:v>43362</c:v>
                </c:pt>
                <c:pt idx="69">
                  <c:v>43363</c:v>
                </c:pt>
                <c:pt idx="70">
                  <c:v>43364</c:v>
                </c:pt>
                <c:pt idx="71">
                  <c:v>43367</c:v>
                </c:pt>
                <c:pt idx="72">
                  <c:v>43368</c:v>
                </c:pt>
                <c:pt idx="73">
                  <c:v>43369</c:v>
                </c:pt>
                <c:pt idx="74">
                  <c:v>43370</c:v>
                </c:pt>
                <c:pt idx="75">
                  <c:v>43371</c:v>
                </c:pt>
                <c:pt idx="76">
                  <c:v>43374</c:v>
                </c:pt>
                <c:pt idx="77">
                  <c:v>43375</c:v>
                </c:pt>
                <c:pt idx="78">
                  <c:v>43376</c:v>
                </c:pt>
                <c:pt idx="79">
                  <c:v>43377</c:v>
                </c:pt>
                <c:pt idx="80">
                  <c:v>43378</c:v>
                </c:pt>
                <c:pt idx="81">
                  <c:v>43381</c:v>
                </c:pt>
                <c:pt idx="82">
                  <c:v>43382</c:v>
                </c:pt>
                <c:pt idx="83">
                  <c:v>43383</c:v>
                </c:pt>
                <c:pt idx="84">
                  <c:v>43384</c:v>
                </c:pt>
                <c:pt idx="85">
                  <c:v>43385</c:v>
                </c:pt>
                <c:pt idx="86">
                  <c:v>43388</c:v>
                </c:pt>
                <c:pt idx="87">
                  <c:v>43389</c:v>
                </c:pt>
                <c:pt idx="88">
                  <c:v>43390</c:v>
                </c:pt>
                <c:pt idx="89">
                  <c:v>43391</c:v>
                </c:pt>
                <c:pt idx="90">
                  <c:v>43392</c:v>
                </c:pt>
                <c:pt idx="91">
                  <c:v>43395</c:v>
                </c:pt>
                <c:pt idx="92">
                  <c:v>43396</c:v>
                </c:pt>
                <c:pt idx="93">
                  <c:v>43397</c:v>
                </c:pt>
                <c:pt idx="94">
                  <c:v>43398</c:v>
                </c:pt>
                <c:pt idx="95">
                  <c:v>43399</c:v>
                </c:pt>
                <c:pt idx="96">
                  <c:v>43402</c:v>
                </c:pt>
                <c:pt idx="97">
                  <c:v>43403</c:v>
                </c:pt>
                <c:pt idx="98">
                  <c:v>43404</c:v>
                </c:pt>
                <c:pt idx="99">
                  <c:v>43405</c:v>
                </c:pt>
                <c:pt idx="100">
                  <c:v>43406</c:v>
                </c:pt>
                <c:pt idx="101">
                  <c:v>43409</c:v>
                </c:pt>
                <c:pt idx="102">
                  <c:v>43410</c:v>
                </c:pt>
                <c:pt idx="103">
                  <c:v>43411</c:v>
                </c:pt>
                <c:pt idx="104">
                  <c:v>43412</c:v>
                </c:pt>
                <c:pt idx="105">
                  <c:v>43413</c:v>
                </c:pt>
                <c:pt idx="106">
                  <c:v>43416</c:v>
                </c:pt>
                <c:pt idx="107">
                  <c:v>43417</c:v>
                </c:pt>
                <c:pt idx="108">
                  <c:v>43418</c:v>
                </c:pt>
                <c:pt idx="109">
                  <c:v>43419</c:v>
                </c:pt>
                <c:pt idx="110">
                  <c:v>43420</c:v>
                </c:pt>
                <c:pt idx="111">
                  <c:v>43423</c:v>
                </c:pt>
                <c:pt idx="112">
                  <c:v>43424</c:v>
                </c:pt>
                <c:pt idx="113">
                  <c:v>43425</c:v>
                </c:pt>
                <c:pt idx="114">
                  <c:v>43426</c:v>
                </c:pt>
                <c:pt idx="115">
                  <c:v>43427</c:v>
                </c:pt>
                <c:pt idx="116">
                  <c:v>43430</c:v>
                </c:pt>
                <c:pt idx="117">
                  <c:v>43431</c:v>
                </c:pt>
                <c:pt idx="118">
                  <c:v>43432</c:v>
                </c:pt>
                <c:pt idx="119">
                  <c:v>43433</c:v>
                </c:pt>
                <c:pt idx="120">
                  <c:v>43434</c:v>
                </c:pt>
                <c:pt idx="121">
                  <c:v>43437</c:v>
                </c:pt>
                <c:pt idx="122">
                  <c:v>43438</c:v>
                </c:pt>
                <c:pt idx="123">
                  <c:v>43439</c:v>
                </c:pt>
                <c:pt idx="124">
                  <c:v>43440</c:v>
                </c:pt>
                <c:pt idx="125">
                  <c:v>43441</c:v>
                </c:pt>
                <c:pt idx="126">
                  <c:v>43444</c:v>
                </c:pt>
                <c:pt idx="127">
                  <c:v>43445</c:v>
                </c:pt>
                <c:pt idx="128">
                  <c:v>43446</c:v>
                </c:pt>
                <c:pt idx="129">
                  <c:v>43447</c:v>
                </c:pt>
                <c:pt idx="130">
                  <c:v>43448</c:v>
                </c:pt>
                <c:pt idx="131">
                  <c:v>43451</c:v>
                </c:pt>
                <c:pt idx="132">
                  <c:v>43452</c:v>
                </c:pt>
                <c:pt idx="133">
                  <c:v>43453</c:v>
                </c:pt>
                <c:pt idx="134">
                  <c:v>43454</c:v>
                </c:pt>
                <c:pt idx="135">
                  <c:v>43455</c:v>
                </c:pt>
                <c:pt idx="136">
                  <c:v>43458</c:v>
                </c:pt>
                <c:pt idx="137">
                  <c:v>43459</c:v>
                </c:pt>
                <c:pt idx="138">
                  <c:v>43460</c:v>
                </c:pt>
                <c:pt idx="139">
                  <c:v>43461</c:v>
                </c:pt>
                <c:pt idx="140">
                  <c:v>43462</c:v>
                </c:pt>
                <c:pt idx="141">
                  <c:v>43465</c:v>
                </c:pt>
                <c:pt idx="142">
                  <c:v>43466</c:v>
                </c:pt>
                <c:pt idx="143">
                  <c:v>43467</c:v>
                </c:pt>
                <c:pt idx="144">
                  <c:v>43468</c:v>
                </c:pt>
                <c:pt idx="145">
                  <c:v>43469</c:v>
                </c:pt>
                <c:pt idx="146">
                  <c:v>43472</c:v>
                </c:pt>
                <c:pt idx="147">
                  <c:v>43473</c:v>
                </c:pt>
                <c:pt idx="148">
                  <c:v>43474</c:v>
                </c:pt>
                <c:pt idx="149">
                  <c:v>43475</c:v>
                </c:pt>
                <c:pt idx="150">
                  <c:v>43476</c:v>
                </c:pt>
                <c:pt idx="151">
                  <c:v>43479</c:v>
                </c:pt>
                <c:pt idx="152">
                  <c:v>43480</c:v>
                </c:pt>
                <c:pt idx="153">
                  <c:v>43481</c:v>
                </c:pt>
                <c:pt idx="154">
                  <c:v>43482</c:v>
                </c:pt>
                <c:pt idx="155">
                  <c:v>43483</c:v>
                </c:pt>
                <c:pt idx="156">
                  <c:v>43486</c:v>
                </c:pt>
                <c:pt idx="157">
                  <c:v>43487</c:v>
                </c:pt>
                <c:pt idx="158">
                  <c:v>43488</c:v>
                </c:pt>
                <c:pt idx="159">
                  <c:v>43489</c:v>
                </c:pt>
                <c:pt idx="160">
                  <c:v>43490</c:v>
                </c:pt>
                <c:pt idx="161">
                  <c:v>43493</c:v>
                </c:pt>
                <c:pt idx="162">
                  <c:v>43494</c:v>
                </c:pt>
                <c:pt idx="163">
                  <c:v>43495</c:v>
                </c:pt>
                <c:pt idx="164">
                  <c:v>43496</c:v>
                </c:pt>
                <c:pt idx="165">
                  <c:v>43497</c:v>
                </c:pt>
                <c:pt idx="166">
                  <c:v>43500</c:v>
                </c:pt>
                <c:pt idx="167">
                  <c:v>43501</c:v>
                </c:pt>
                <c:pt idx="168">
                  <c:v>43502</c:v>
                </c:pt>
                <c:pt idx="169">
                  <c:v>43503</c:v>
                </c:pt>
                <c:pt idx="170">
                  <c:v>43504</c:v>
                </c:pt>
                <c:pt idx="171">
                  <c:v>43507</c:v>
                </c:pt>
                <c:pt idx="172">
                  <c:v>43508</c:v>
                </c:pt>
                <c:pt idx="173">
                  <c:v>43509</c:v>
                </c:pt>
                <c:pt idx="174">
                  <c:v>43510</c:v>
                </c:pt>
                <c:pt idx="175">
                  <c:v>43511</c:v>
                </c:pt>
                <c:pt idx="176">
                  <c:v>43514</c:v>
                </c:pt>
                <c:pt idx="177">
                  <c:v>43515</c:v>
                </c:pt>
                <c:pt idx="178">
                  <c:v>43516</c:v>
                </c:pt>
                <c:pt idx="179">
                  <c:v>43517</c:v>
                </c:pt>
                <c:pt idx="180">
                  <c:v>43518</c:v>
                </c:pt>
                <c:pt idx="181">
                  <c:v>43521</c:v>
                </c:pt>
                <c:pt idx="182">
                  <c:v>43522</c:v>
                </c:pt>
                <c:pt idx="183">
                  <c:v>43523</c:v>
                </c:pt>
                <c:pt idx="184">
                  <c:v>43524</c:v>
                </c:pt>
                <c:pt idx="185">
                  <c:v>43525</c:v>
                </c:pt>
                <c:pt idx="186">
                  <c:v>43528</c:v>
                </c:pt>
                <c:pt idx="187">
                  <c:v>43529</c:v>
                </c:pt>
                <c:pt idx="188">
                  <c:v>43530</c:v>
                </c:pt>
                <c:pt idx="189">
                  <c:v>43531</c:v>
                </c:pt>
                <c:pt idx="190">
                  <c:v>43532</c:v>
                </c:pt>
                <c:pt idx="191">
                  <c:v>43535</c:v>
                </c:pt>
                <c:pt idx="192">
                  <c:v>43536</c:v>
                </c:pt>
                <c:pt idx="193">
                  <c:v>43537</c:v>
                </c:pt>
                <c:pt idx="194">
                  <c:v>43538</c:v>
                </c:pt>
                <c:pt idx="195">
                  <c:v>43539</c:v>
                </c:pt>
                <c:pt idx="196">
                  <c:v>43542</c:v>
                </c:pt>
                <c:pt idx="197">
                  <c:v>43543</c:v>
                </c:pt>
                <c:pt idx="198">
                  <c:v>43544</c:v>
                </c:pt>
                <c:pt idx="199">
                  <c:v>43545</c:v>
                </c:pt>
                <c:pt idx="200">
                  <c:v>43546</c:v>
                </c:pt>
                <c:pt idx="201">
                  <c:v>43549</c:v>
                </c:pt>
                <c:pt idx="202">
                  <c:v>43550</c:v>
                </c:pt>
                <c:pt idx="203">
                  <c:v>43551</c:v>
                </c:pt>
                <c:pt idx="204">
                  <c:v>43552</c:v>
                </c:pt>
                <c:pt idx="205">
                  <c:v>43553</c:v>
                </c:pt>
                <c:pt idx="206">
                  <c:v>43556</c:v>
                </c:pt>
                <c:pt idx="207">
                  <c:v>43557</c:v>
                </c:pt>
                <c:pt idx="208">
                  <c:v>43558</c:v>
                </c:pt>
                <c:pt idx="209">
                  <c:v>43559</c:v>
                </c:pt>
                <c:pt idx="210">
                  <c:v>43560</c:v>
                </c:pt>
                <c:pt idx="211">
                  <c:v>43563</c:v>
                </c:pt>
                <c:pt idx="212">
                  <c:v>43564</c:v>
                </c:pt>
                <c:pt idx="213">
                  <c:v>43565</c:v>
                </c:pt>
                <c:pt idx="214">
                  <c:v>43566</c:v>
                </c:pt>
                <c:pt idx="215">
                  <c:v>43567</c:v>
                </c:pt>
                <c:pt idx="216">
                  <c:v>43570</c:v>
                </c:pt>
                <c:pt idx="217">
                  <c:v>43571</c:v>
                </c:pt>
                <c:pt idx="218">
                  <c:v>43572</c:v>
                </c:pt>
                <c:pt idx="219">
                  <c:v>43573</c:v>
                </c:pt>
                <c:pt idx="220">
                  <c:v>43574</c:v>
                </c:pt>
                <c:pt idx="221">
                  <c:v>43577</c:v>
                </c:pt>
                <c:pt idx="222">
                  <c:v>43578</c:v>
                </c:pt>
                <c:pt idx="223">
                  <c:v>43579</c:v>
                </c:pt>
                <c:pt idx="224">
                  <c:v>43580</c:v>
                </c:pt>
                <c:pt idx="225">
                  <c:v>43581</c:v>
                </c:pt>
                <c:pt idx="226">
                  <c:v>43584</c:v>
                </c:pt>
                <c:pt idx="227">
                  <c:v>43585</c:v>
                </c:pt>
                <c:pt idx="228">
                  <c:v>43586</c:v>
                </c:pt>
                <c:pt idx="229">
                  <c:v>43587</c:v>
                </c:pt>
                <c:pt idx="230">
                  <c:v>43588</c:v>
                </c:pt>
                <c:pt idx="231">
                  <c:v>43591</c:v>
                </c:pt>
                <c:pt idx="232">
                  <c:v>43592</c:v>
                </c:pt>
                <c:pt idx="233">
                  <c:v>43593</c:v>
                </c:pt>
                <c:pt idx="234">
                  <c:v>43594</c:v>
                </c:pt>
                <c:pt idx="235">
                  <c:v>43595</c:v>
                </c:pt>
                <c:pt idx="236">
                  <c:v>43598</c:v>
                </c:pt>
                <c:pt idx="237">
                  <c:v>43599</c:v>
                </c:pt>
                <c:pt idx="238">
                  <c:v>43600</c:v>
                </c:pt>
                <c:pt idx="239">
                  <c:v>43601</c:v>
                </c:pt>
                <c:pt idx="240">
                  <c:v>43602</c:v>
                </c:pt>
                <c:pt idx="241">
                  <c:v>43605</c:v>
                </c:pt>
                <c:pt idx="242">
                  <c:v>43606</c:v>
                </c:pt>
                <c:pt idx="243">
                  <c:v>43607</c:v>
                </c:pt>
                <c:pt idx="244">
                  <c:v>43608</c:v>
                </c:pt>
                <c:pt idx="245">
                  <c:v>43609</c:v>
                </c:pt>
                <c:pt idx="246">
                  <c:v>43612</c:v>
                </c:pt>
                <c:pt idx="247">
                  <c:v>43613</c:v>
                </c:pt>
                <c:pt idx="248">
                  <c:v>43614</c:v>
                </c:pt>
                <c:pt idx="249">
                  <c:v>43615</c:v>
                </c:pt>
                <c:pt idx="250">
                  <c:v>43616</c:v>
                </c:pt>
                <c:pt idx="251">
                  <c:v>43619</c:v>
                </c:pt>
                <c:pt idx="252">
                  <c:v>43620</c:v>
                </c:pt>
                <c:pt idx="253">
                  <c:v>43621</c:v>
                </c:pt>
                <c:pt idx="254">
                  <c:v>43622</c:v>
                </c:pt>
                <c:pt idx="255">
                  <c:v>43623</c:v>
                </c:pt>
                <c:pt idx="256">
                  <c:v>43626</c:v>
                </c:pt>
                <c:pt idx="257">
                  <c:v>43627</c:v>
                </c:pt>
                <c:pt idx="258">
                  <c:v>43628</c:v>
                </c:pt>
                <c:pt idx="259">
                  <c:v>43629</c:v>
                </c:pt>
                <c:pt idx="260">
                  <c:v>43630</c:v>
                </c:pt>
                <c:pt idx="261">
                  <c:v>43633</c:v>
                </c:pt>
                <c:pt idx="262">
                  <c:v>43634</c:v>
                </c:pt>
                <c:pt idx="263">
                  <c:v>43635</c:v>
                </c:pt>
                <c:pt idx="264">
                  <c:v>43636</c:v>
                </c:pt>
                <c:pt idx="265">
                  <c:v>43637</c:v>
                </c:pt>
                <c:pt idx="266">
                  <c:v>43640</c:v>
                </c:pt>
                <c:pt idx="267">
                  <c:v>43641</c:v>
                </c:pt>
                <c:pt idx="268">
                  <c:v>43642</c:v>
                </c:pt>
                <c:pt idx="269">
                  <c:v>43643</c:v>
                </c:pt>
                <c:pt idx="270">
                  <c:v>43644</c:v>
                </c:pt>
                <c:pt idx="271">
                  <c:v>43647</c:v>
                </c:pt>
                <c:pt idx="272">
                  <c:v>43648</c:v>
                </c:pt>
                <c:pt idx="273">
                  <c:v>43649</c:v>
                </c:pt>
                <c:pt idx="274">
                  <c:v>43650</c:v>
                </c:pt>
                <c:pt idx="275">
                  <c:v>43651</c:v>
                </c:pt>
                <c:pt idx="276">
                  <c:v>43654</c:v>
                </c:pt>
                <c:pt idx="277">
                  <c:v>43655</c:v>
                </c:pt>
                <c:pt idx="278">
                  <c:v>43656</c:v>
                </c:pt>
                <c:pt idx="279">
                  <c:v>43657</c:v>
                </c:pt>
                <c:pt idx="280">
                  <c:v>43658</c:v>
                </c:pt>
                <c:pt idx="281">
                  <c:v>43661</c:v>
                </c:pt>
                <c:pt idx="282">
                  <c:v>43662</c:v>
                </c:pt>
                <c:pt idx="283">
                  <c:v>43663</c:v>
                </c:pt>
                <c:pt idx="284">
                  <c:v>43664</c:v>
                </c:pt>
                <c:pt idx="285">
                  <c:v>43665</c:v>
                </c:pt>
                <c:pt idx="286">
                  <c:v>43668</c:v>
                </c:pt>
                <c:pt idx="287">
                  <c:v>43669</c:v>
                </c:pt>
                <c:pt idx="288">
                  <c:v>43670</c:v>
                </c:pt>
                <c:pt idx="289">
                  <c:v>43671</c:v>
                </c:pt>
                <c:pt idx="290">
                  <c:v>43672</c:v>
                </c:pt>
                <c:pt idx="291">
                  <c:v>43675</c:v>
                </c:pt>
                <c:pt idx="292">
                  <c:v>43676</c:v>
                </c:pt>
                <c:pt idx="293">
                  <c:v>43677</c:v>
                </c:pt>
                <c:pt idx="294">
                  <c:v>43678</c:v>
                </c:pt>
                <c:pt idx="295">
                  <c:v>43679</c:v>
                </c:pt>
                <c:pt idx="296">
                  <c:v>43682</c:v>
                </c:pt>
                <c:pt idx="297">
                  <c:v>43683</c:v>
                </c:pt>
                <c:pt idx="298">
                  <c:v>43684</c:v>
                </c:pt>
                <c:pt idx="299">
                  <c:v>43685</c:v>
                </c:pt>
                <c:pt idx="300">
                  <c:v>43686</c:v>
                </c:pt>
                <c:pt idx="301">
                  <c:v>43689</c:v>
                </c:pt>
                <c:pt idx="302">
                  <c:v>43690</c:v>
                </c:pt>
                <c:pt idx="303">
                  <c:v>43691</c:v>
                </c:pt>
                <c:pt idx="304">
                  <c:v>43692</c:v>
                </c:pt>
                <c:pt idx="305">
                  <c:v>43693</c:v>
                </c:pt>
                <c:pt idx="306">
                  <c:v>43696</c:v>
                </c:pt>
                <c:pt idx="307">
                  <c:v>43697</c:v>
                </c:pt>
                <c:pt idx="308">
                  <c:v>43698</c:v>
                </c:pt>
                <c:pt idx="309">
                  <c:v>43699</c:v>
                </c:pt>
                <c:pt idx="310">
                  <c:v>43700</c:v>
                </c:pt>
                <c:pt idx="311">
                  <c:v>43703</c:v>
                </c:pt>
                <c:pt idx="312">
                  <c:v>43704</c:v>
                </c:pt>
                <c:pt idx="313">
                  <c:v>43705</c:v>
                </c:pt>
                <c:pt idx="314">
                  <c:v>43706</c:v>
                </c:pt>
                <c:pt idx="315">
                  <c:v>43707</c:v>
                </c:pt>
                <c:pt idx="316">
                  <c:v>43710</c:v>
                </c:pt>
                <c:pt idx="317">
                  <c:v>43711</c:v>
                </c:pt>
                <c:pt idx="318">
                  <c:v>43712</c:v>
                </c:pt>
                <c:pt idx="319">
                  <c:v>43713</c:v>
                </c:pt>
                <c:pt idx="320">
                  <c:v>43714</c:v>
                </c:pt>
                <c:pt idx="321">
                  <c:v>43717</c:v>
                </c:pt>
                <c:pt idx="322">
                  <c:v>43718</c:v>
                </c:pt>
                <c:pt idx="323">
                  <c:v>43719</c:v>
                </c:pt>
                <c:pt idx="324">
                  <c:v>43720</c:v>
                </c:pt>
                <c:pt idx="325">
                  <c:v>43721</c:v>
                </c:pt>
                <c:pt idx="326">
                  <c:v>43724</c:v>
                </c:pt>
                <c:pt idx="327">
                  <c:v>43725</c:v>
                </c:pt>
                <c:pt idx="328">
                  <c:v>43726</c:v>
                </c:pt>
                <c:pt idx="329">
                  <c:v>43727</c:v>
                </c:pt>
                <c:pt idx="330">
                  <c:v>43728</c:v>
                </c:pt>
                <c:pt idx="331">
                  <c:v>43731</c:v>
                </c:pt>
                <c:pt idx="332">
                  <c:v>43732</c:v>
                </c:pt>
                <c:pt idx="333">
                  <c:v>43733</c:v>
                </c:pt>
                <c:pt idx="334">
                  <c:v>43734</c:v>
                </c:pt>
                <c:pt idx="335">
                  <c:v>43735</c:v>
                </c:pt>
                <c:pt idx="336">
                  <c:v>43738</c:v>
                </c:pt>
                <c:pt idx="337">
                  <c:v>43739</c:v>
                </c:pt>
                <c:pt idx="338">
                  <c:v>43740</c:v>
                </c:pt>
                <c:pt idx="339">
                  <c:v>43741</c:v>
                </c:pt>
                <c:pt idx="340">
                  <c:v>43742</c:v>
                </c:pt>
                <c:pt idx="341">
                  <c:v>43745</c:v>
                </c:pt>
                <c:pt idx="342">
                  <c:v>43746</c:v>
                </c:pt>
                <c:pt idx="343">
                  <c:v>43747</c:v>
                </c:pt>
                <c:pt idx="344">
                  <c:v>43748</c:v>
                </c:pt>
                <c:pt idx="345">
                  <c:v>43749</c:v>
                </c:pt>
                <c:pt idx="346">
                  <c:v>43752</c:v>
                </c:pt>
                <c:pt idx="347">
                  <c:v>43753</c:v>
                </c:pt>
                <c:pt idx="348">
                  <c:v>43754</c:v>
                </c:pt>
                <c:pt idx="349">
                  <c:v>43755</c:v>
                </c:pt>
                <c:pt idx="350">
                  <c:v>43756</c:v>
                </c:pt>
                <c:pt idx="351">
                  <c:v>43759</c:v>
                </c:pt>
                <c:pt idx="352">
                  <c:v>43760</c:v>
                </c:pt>
                <c:pt idx="353">
                  <c:v>43761</c:v>
                </c:pt>
                <c:pt idx="354">
                  <c:v>43762</c:v>
                </c:pt>
                <c:pt idx="355">
                  <c:v>43763</c:v>
                </c:pt>
                <c:pt idx="356">
                  <c:v>43766</c:v>
                </c:pt>
                <c:pt idx="357">
                  <c:v>43767</c:v>
                </c:pt>
                <c:pt idx="358">
                  <c:v>43768</c:v>
                </c:pt>
                <c:pt idx="359">
                  <c:v>43769</c:v>
                </c:pt>
                <c:pt idx="360">
                  <c:v>43770</c:v>
                </c:pt>
                <c:pt idx="361">
                  <c:v>43773</c:v>
                </c:pt>
                <c:pt idx="362">
                  <c:v>43774</c:v>
                </c:pt>
                <c:pt idx="363">
                  <c:v>43775</c:v>
                </c:pt>
                <c:pt idx="364">
                  <c:v>43776</c:v>
                </c:pt>
                <c:pt idx="365">
                  <c:v>43777</c:v>
                </c:pt>
                <c:pt idx="366">
                  <c:v>43780</c:v>
                </c:pt>
                <c:pt idx="367">
                  <c:v>43781</c:v>
                </c:pt>
                <c:pt idx="368">
                  <c:v>43782</c:v>
                </c:pt>
                <c:pt idx="369">
                  <c:v>43783</c:v>
                </c:pt>
                <c:pt idx="370">
                  <c:v>43784</c:v>
                </c:pt>
                <c:pt idx="371">
                  <c:v>43787</c:v>
                </c:pt>
                <c:pt idx="372">
                  <c:v>43788</c:v>
                </c:pt>
                <c:pt idx="373">
                  <c:v>43789</c:v>
                </c:pt>
                <c:pt idx="374">
                  <c:v>43790</c:v>
                </c:pt>
                <c:pt idx="375">
                  <c:v>43791</c:v>
                </c:pt>
                <c:pt idx="376">
                  <c:v>43794</c:v>
                </c:pt>
                <c:pt idx="377">
                  <c:v>43795</c:v>
                </c:pt>
                <c:pt idx="378">
                  <c:v>43796</c:v>
                </c:pt>
                <c:pt idx="379">
                  <c:v>43797</c:v>
                </c:pt>
                <c:pt idx="380">
                  <c:v>43798</c:v>
                </c:pt>
                <c:pt idx="381">
                  <c:v>43801</c:v>
                </c:pt>
                <c:pt idx="382">
                  <c:v>43802</c:v>
                </c:pt>
                <c:pt idx="383">
                  <c:v>43803</c:v>
                </c:pt>
                <c:pt idx="384">
                  <c:v>43804</c:v>
                </c:pt>
                <c:pt idx="385">
                  <c:v>43805</c:v>
                </c:pt>
                <c:pt idx="386">
                  <c:v>43808</c:v>
                </c:pt>
                <c:pt idx="387">
                  <c:v>43809</c:v>
                </c:pt>
                <c:pt idx="388">
                  <c:v>43810</c:v>
                </c:pt>
                <c:pt idx="389">
                  <c:v>43811</c:v>
                </c:pt>
                <c:pt idx="390">
                  <c:v>43812</c:v>
                </c:pt>
                <c:pt idx="391">
                  <c:v>43815</c:v>
                </c:pt>
                <c:pt idx="392">
                  <c:v>43816</c:v>
                </c:pt>
                <c:pt idx="393">
                  <c:v>43817</c:v>
                </c:pt>
                <c:pt idx="394">
                  <c:v>43818</c:v>
                </c:pt>
                <c:pt idx="395">
                  <c:v>43819</c:v>
                </c:pt>
                <c:pt idx="396">
                  <c:v>43822</c:v>
                </c:pt>
                <c:pt idx="397">
                  <c:v>43823</c:v>
                </c:pt>
                <c:pt idx="398">
                  <c:v>43824</c:v>
                </c:pt>
                <c:pt idx="399">
                  <c:v>43825</c:v>
                </c:pt>
                <c:pt idx="400">
                  <c:v>43826</c:v>
                </c:pt>
                <c:pt idx="401">
                  <c:v>43829</c:v>
                </c:pt>
                <c:pt idx="402">
                  <c:v>43830</c:v>
                </c:pt>
                <c:pt idx="403">
                  <c:v>43831</c:v>
                </c:pt>
                <c:pt idx="404">
                  <c:v>43832</c:v>
                </c:pt>
                <c:pt idx="405">
                  <c:v>43833</c:v>
                </c:pt>
                <c:pt idx="406">
                  <c:v>43836</c:v>
                </c:pt>
                <c:pt idx="407">
                  <c:v>43837</c:v>
                </c:pt>
                <c:pt idx="408">
                  <c:v>43838</c:v>
                </c:pt>
                <c:pt idx="409">
                  <c:v>43839</c:v>
                </c:pt>
                <c:pt idx="410">
                  <c:v>43840</c:v>
                </c:pt>
                <c:pt idx="411">
                  <c:v>43843</c:v>
                </c:pt>
                <c:pt idx="412">
                  <c:v>43844</c:v>
                </c:pt>
                <c:pt idx="413">
                  <c:v>43845</c:v>
                </c:pt>
                <c:pt idx="414">
                  <c:v>43846</c:v>
                </c:pt>
                <c:pt idx="415">
                  <c:v>43847</c:v>
                </c:pt>
                <c:pt idx="416">
                  <c:v>43850</c:v>
                </c:pt>
                <c:pt idx="417">
                  <c:v>43851</c:v>
                </c:pt>
                <c:pt idx="418">
                  <c:v>43852</c:v>
                </c:pt>
                <c:pt idx="419">
                  <c:v>43853</c:v>
                </c:pt>
                <c:pt idx="420">
                  <c:v>43854</c:v>
                </c:pt>
                <c:pt idx="421">
                  <c:v>43857</c:v>
                </c:pt>
                <c:pt idx="422">
                  <c:v>43858</c:v>
                </c:pt>
                <c:pt idx="423">
                  <c:v>43859</c:v>
                </c:pt>
                <c:pt idx="424">
                  <c:v>43860</c:v>
                </c:pt>
                <c:pt idx="425">
                  <c:v>43861</c:v>
                </c:pt>
                <c:pt idx="426">
                  <c:v>43864</c:v>
                </c:pt>
                <c:pt idx="427">
                  <c:v>43865</c:v>
                </c:pt>
                <c:pt idx="428">
                  <c:v>43866</c:v>
                </c:pt>
                <c:pt idx="429">
                  <c:v>43867</c:v>
                </c:pt>
                <c:pt idx="430">
                  <c:v>43868</c:v>
                </c:pt>
                <c:pt idx="431">
                  <c:v>43871</c:v>
                </c:pt>
                <c:pt idx="432">
                  <c:v>43872</c:v>
                </c:pt>
                <c:pt idx="433">
                  <c:v>43873</c:v>
                </c:pt>
                <c:pt idx="434">
                  <c:v>43874</c:v>
                </c:pt>
                <c:pt idx="435">
                  <c:v>43875</c:v>
                </c:pt>
                <c:pt idx="436">
                  <c:v>43878</c:v>
                </c:pt>
                <c:pt idx="437">
                  <c:v>43879</c:v>
                </c:pt>
                <c:pt idx="438">
                  <c:v>43880</c:v>
                </c:pt>
                <c:pt idx="439">
                  <c:v>43881</c:v>
                </c:pt>
                <c:pt idx="440">
                  <c:v>43882</c:v>
                </c:pt>
                <c:pt idx="441">
                  <c:v>43885</c:v>
                </c:pt>
                <c:pt idx="442">
                  <c:v>43886</c:v>
                </c:pt>
                <c:pt idx="443">
                  <c:v>43887</c:v>
                </c:pt>
                <c:pt idx="444">
                  <c:v>43888</c:v>
                </c:pt>
                <c:pt idx="445">
                  <c:v>43889</c:v>
                </c:pt>
                <c:pt idx="446">
                  <c:v>43892</c:v>
                </c:pt>
                <c:pt idx="447">
                  <c:v>43893</c:v>
                </c:pt>
                <c:pt idx="448">
                  <c:v>43894</c:v>
                </c:pt>
                <c:pt idx="449">
                  <c:v>43895</c:v>
                </c:pt>
                <c:pt idx="450">
                  <c:v>43896</c:v>
                </c:pt>
                <c:pt idx="451">
                  <c:v>43899</c:v>
                </c:pt>
                <c:pt idx="452">
                  <c:v>43900</c:v>
                </c:pt>
                <c:pt idx="453">
                  <c:v>43901</c:v>
                </c:pt>
                <c:pt idx="454">
                  <c:v>43902</c:v>
                </c:pt>
                <c:pt idx="455">
                  <c:v>43903</c:v>
                </c:pt>
                <c:pt idx="456">
                  <c:v>43906</c:v>
                </c:pt>
                <c:pt idx="457">
                  <c:v>43907</c:v>
                </c:pt>
                <c:pt idx="458">
                  <c:v>43908</c:v>
                </c:pt>
                <c:pt idx="459">
                  <c:v>43909</c:v>
                </c:pt>
                <c:pt idx="460">
                  <c:v>43910</c:v>
                </c:pt>
                <c:pt idx="461">
                  <c:v>43913</c:v>
                </c:pt>
                <c:pt idx="462">
                  <c:v>43914</c:v>
                </c:pt>
                <c:pt idx="463">
                  <c:v>43915</c:v>
                </c:pt>
                <c:pt idx="464">
                  <c:v>43916</c:v>
                </c:pt>
                <c:pt idx="465">
                  <c:v>43917</c:v>
                </c:pt>
                <c:pt idx="466">
                  <c:v>43920</c:v>
                </c:pt>
                <c:pt idx="467">
                  <c:v>43921</c:v>
                </c:pt>
                <c:pt idx="468">
                  <c:v>43922</c:v>
                </c:pt>
                <c:pt idx="469">
                  <c:v>43923</c:v>
                </c:pt>
                <c:pt idx="470">
                  <c:v>43924</c:v>
                </c:pt>
                <c:pt idx="471">
                  <c:v>43927</c:v>
                </c:pt>
                <c:pt idx="472">
                  <c:v>43928</c:v>
                </c:pt>
                <c:pt idx="473">
                  <c:v>43929</c:v>
                </c:pt>
                <c:pt idx="474">
                  <c:v>43930</c:v>
                </c:pt>
                <c:pt idx="475">
                  <c:v>43931</c:v>
                </c:pt>
                <c:pt idx="476">
                  <c:v>43934</c:v>
                </c:pt>
                <c:pt idx="477">
                  <c:v>43935</c:v>
                </c:pt>
                <c:pt idx="478">
                  <c:v>43936</c:v>
                </c:pt>
                <c:pt idx="479">
                  <c:v>43937</c:v>
                </c:pt>
                <c:pt idx="480">
                  <c:v>43938</c:v>
                </c:pt>
                <c:pt idx="481">
                  <c:v>43941</c:v>
                </c:pt>
                <c:pt idx="482">
                  <c:v>43942</c:v>
                </c:pt>
                <c:pt idx="483">
                  <c:v>43943</c:v>
                </c:pt>
                <c:pt idx="484">
                  <c:v>43944</c:v>
                </c:pt>
                <c:pt idx="485">
                  <c:v>43945</c:v>
                </c:pt>
                <c:pt idx="486">
                  <c:v>43948</c:v>
                </c:pt>
                <c:pt idx="487">
                  <c:v>43949</c:v>
                </c:pt>
                <c:pt idx="488">
                  <c:v>43950</c:v>
                </c:pt>
                <c:pt idx="489">
                  <c:v>43951</c:v>
                </c:pt>
                <c:pt idx="490">
                  <c:v>43952</c:v>
                </c:pt>
                <c:pt idx="491">
                  <c:v>43955</c:v>
                </c:pt>
                <c:pt idx="492">
                  <c:v>43956</c:v>
                </c:pt>
                <c:pt idx="493">
                  <c:v>43957</c:v>
                </c:pt>
                <c:pt idx="494">
                  <c:v>43958</c:v>
                </c:pt>
                <c:pt idx="495">
                  <c:v>43959</c:v>
                </c:pt>
                <c:pt idx="496">
                  <c:v>43962</c:v>
                </c:pt>
                <c:pt idx="497">
                  <c:v>43963</c:v>
                </c:pt>
                <c:pt idx="498">
                  <c:v>43964</c:v>
                </c:pt>
                <c:pt idx="499">
                  <c:v>43965</c:v>
                </c:pt>
                <c:pt idx="500">
                  <c:v>43966</c:v>
                </c:pt>
                <c:pt idx="501">
                  <c:v>43969</c:v>
                </c:pt>
                <c:pt idx="502">
                  <c:v>43970</c:v>
                </c:pt>
                <c:pt idx="503">
                  <c:v>43971</c:v>
                </c:pt>
                <c:pt idx="504">
                  <c:v>43972</c:v>
                </c:pt>
                <c:pt idx="505">
                  <c:v>43973</c:v>
                </c:pt>
                <c:pt idx="506">
                  <c:v>43976</c:v>
                </c:pt>
                <c:pt idx="507">
                  <c:v>43977</c:v>
                </c:pt>
                <c:pt idx="508">
                  <c:v>43978</c:v>
                </c:pt>
                <c:pt idx="509">
                  <c:v>43979</c:v>
                </c:pt>
                <c:pt idx="510">
                  <c:v>43980</c:v>
                </c:pt>
                <c:pt idx="511">
                  <c:v>43983</c:v>
                </c:pt>
                <c:pt idx="512">
                  <c:v>43984</c:v>
                </c:pt>
                <c:pt idx="513">
                  <c:v>43985</c:v>
                </c:pt>
                <c:pt idx="514">
                  <c:v>43986</c:v>
                </c:pt>
                <c:pt idx="515">
                  <c:v>43987</c:v>
                </c:pt>
                <c:pt idx="516">
                  <c:v>43990</c:v>
                </c:pt>
                <c:pt idx="517">
                  <c:v>43991</c:v>
                </c:pt>
                <c:pt idx="518">
                  <c:v>43992</c:v>
                </c:pt>
                <c:pt idx="519">
                  <c:v>43993</c:v>
                </c:pt>
                <c:pt idx="520">
                  <c:v>43994</c:v>
                </c:pt>
                <c:pt idx="521">
                  <c:v>43997</c:v>
                </c:pt>
                <c:pt idx="522">
                  <c:v>43998</c:v>
                </c:pt>
                <c:pt idx="523">
                  <c:v>43999</c:v>
                </c:pt>
              </c:numCache>
            </c:numRef>
          </c:cat>
          <c:val>
            <c:numRef>
              <c:f>[0]!Ativo6</c:f>
              <c:numCache>
                <c:formatCode>0.00</c:formatCode>
                <c:ptCount val="524"/>
                <c:pt idx="0">
                  <c:v>100</c:v>
                </c:pt>
                <c:pt idx="1">
                  <c:v>97.216768680024003</c:v>
                </c:pt>
                <c:pt idx="2">
                  <c:v>97.309158101328606</c:v>
                </c:pt>
                <c:pt idx="3">
                  <c:v>97.361127150943503</c:v>
                </c:pt>
                <c:pt idx="4">
                  <c:v>97.251414712984101</c:v>
                </c:pt>
                <c:pt idx="5">
                  <c:v>96.379489548387895</c:v>
                </c:pt>
                <c:pt idx="6">
                  <c:v>94.087077029747903</c:v>
                </c:pt>
                <c:pt idx="7">
                  <c:v>93.295992608880596</c:v>
                </c:pt>
                <c:pt idx="8">
                  <c:v>93.209377526189201</c:v>
                </c:pt>
                <c:pt idx="9">
                  <c:v>92.643492320203194</c:v>
                </c:pt>
                <c:pt idx="10">
                  <c:v>92.978403972694693</c:v>
                </c:pt>
                <c:pt idx="12">
                  <c:v>89.918004388571703</c:v>
                </c:pt>
                <c:pt idx="13">
                  <c:v>89.155791661934899</c:v>
                </c:pt>
                <c:pt idx="14">
                  <c:v>89.144242984242695</c:v>
                </c:pt>
                <c:pt idx="15">
                  <c:v>88.613003810984097</c:v>
                </c:pt>
                <c:pt idx="16">
                  <c:v>87.787273357273094</c:v>
                </c:pt>
                <c:pt idx="17">
                  <c:v>90.807252569589807</c:v>
                </c:pt>
                <c:pt idx="18">
                  <c:v>91.488624552614098</c:v>
                </c:pt>
                <c:pt idx="19">
                  <c:v>90.541632983018602</c:v>
                </c:pt>
                <c:pt idx="20">
                  <c:v>89.675482157385005</c:v>
                </c:pt>
                <c:pt idx="22">
                  <c:v>91.979443353833602</c:v>
                </c:pt>
                <c:pt idx="23">
                  <c:v>92.689687030739194</c:v>
                </c:pt>
                <c:pt idx="24">
                  <c:v>94.445086037740097</c:v>
                </c:pt>
                <c:pt idx="25">
                  <c:v>97.031989837181797</c:v>
                </c:pt>
                <c:pt idx="26">
                  <c:v>97.216768680024003</c:v>
                </c:pt>
                <c:pt idx="27">
                  <c:v>97.828848596895099</c:v>
                </c:pt>
                <c:pt idx="28">
                  <c:v>98.273472687462302</c:v>
                </c:pt>
                <c:pt idx="29">
                  <c:v>99.451437810435905</c:v>
                </c:pt>
                <c:pt idx="30">
                  <c:v>97.228317357716193</c:v>
                </c:pt>
                <c:pt idx="31">
                  <c:v>98.845132232410805</c:v>
                </c:pt>
                <c:pt idx="32">
                  <c:v>100.88347384217199</c:v>
                </c:pt>
                <c:pt idx="33">
                  <c:v>97.014666820643498</c:v>
                </c:pt>
                <c:pt idx="34">
                  <c:v>98.082919505774001</c:v>
                </c:pt>
                <c:pt idx="35">
                  <c:v>96.766370250610606</c:v>
                </c:pt>
                <c:pt idx="36">
                  <c:v>97.799976902664596</c:v>
                </c:pt>
                <c:pt idx="37">
                  <c:v>96.269777110544993</c:v>
                </c:pt>
                <c:pt idx="38">
                  <c:v>94.658736574812806</c:v>
                </c:pt>
                <c:pt idx="39">
                  <c:v>93.538514840183794</c:v>
                </c:pt>
                <c:pt idx="40">
                  <c:v>93.584709550719694</c:v>
                </c:pt>
                <c:pt idx="41">
                  <c:v>92.452939138398506</c:v>
                </c:pt>
                <c:pt idx="42">
                  <c:v>93.550063517759597</c:v>
                </c:pt>
                <c:pt idx="44">
                  <c:v>93.57893521199</c:v>
                </c:pt>
                <c:pt idx="45">
                  <c:v>92.6203949648188</c:v>
                </c:pt>
                <c:pt idx="46">
                  <c:v>93.665550294448593</c:v>
                </c:pt>
                <c:pt idx="47">
                  <c:v>93.503868807107196</c:v>
                </c:pt>
                <c:pt idx="48">
                  <c:v>95.184201408992493</c:v>
                </c:pt>
                <c:pt idx="49">
                  <c:v>95.778958309325404</c:v>
                </c:pt>
                <c:pt idx="50">
                  <c:v>95.675020210212097</c:v>
                </c:pt>
                <c:pt idx="51">
                  <c:v>96.414135581464507</c:v>
                </c:pt>
                <c:pt idx="52">
                  <c:v>95.363205912988604</c:v>
                </c:pt>
                <c:pt idx="53">
                  <c:v>93.457674096338494</c:v>
                </c:pt>
                <c:pt idx="54">
                  <c:v>91.459752858383595</c:v>
                </c:pt>
                <c:pt idx="55">
                  <c:v>93.180505832075099</c:v>
                </c:pt>
                <c:pt idx="56">
                  <c:v>91.534819263149998</c:v>
                </c:pt>
                <c:pt idx="57">
                  <c:v>87.816145051503597</c:v>
                </c:pt>
                <c:pt idx="58">
                  <c:v>87.429264349280899</c:v>
                </c:pt>
                <c:pt idx="59">
                  <c:v>87.856565423309803</c:v>
                </c:pt>
                <c:pt idx="60">
                  <c:v>88.151056703994996</c:v>
                </c:pt>
                <c:pt idx="61">
                  <c:v>86.8056357547175</c:v>
                </c:pt>
                <c:pt idx="62">
                  <c:v>87.544751125969896</c:v>
                </c:pt>
                <c:pt idx="63">
                  <c:v>90.466566578135797</c:v>
                </c:pt>
                <c:pt idx="64">
                  <c:v>92.245062940288307</c:v>
                </c:pt>
                <c:pt idx="65">
                  <c:v>91.638757362263306</c:v>
                </c:pt>
                <c:pt idx="69">
                  <c:v>93.440351079800195</c:v>
                </c:pt>
                <c:pt idx="70">
                  <c:v>95.426723640062804</c:v>
                </c:pt>
                <c:pt idx="71">
                  <c:v>94.3931169881253</c:v>
                </c:pt>
                <c:pt idx="72">
                  <c:v>93.757939715869696</c:v>
                </c:pt>
                <c:pt idx="73">
                  <c:v>92.008315047947704</c:v>
                </c:pt>
                <c:pt idx="74">
                  <c:v>91.298071370925797</c:v>
                </c:pt>
                <c:pt idx="75">
                  <c:v>90.299110751948305</c:v>
                </c:pt>
                <c:pt idx="76">
                  <c:v>89.883358355495105</c:v>
                </c:pt>
                <c:pt idx="77">
                  <c:v>90.553181660710806</c:v>
                </c:pt>
                <c:pt idx="78">
                  <c:v>91.009354428970298</c:v>
                </c:pt>
                <c:pt idx="79">
                  <c:v>89.698579512769399</c:v>
                </c:pt>
                <c:pt idx="80">
                  <c:v>89.646610463154502</c:v>
                </c:pt>
                <c:pt idx="81">
                  <c:v>92.539554221089901</c:v>
                </c:pt>
                <c:pt idx="82">
                  <c:v>91.367363436962506</c:v>
                </c:pt>
                <c:pt idx="83">
                  <c:v>89.548446702887304</c:v>
                </c:pt>
                <c:pt idx="84">
                  <c:v>89.438734265044303</c:v>
                </c:pt>
                <c:pt idx="85">
                  <c:v>88.070215960266097</c:v>
                </c:pt>
                <c:pt idx="87">
                  <c:v>86.701697655720594</c:v>
                </c:pt>
                <c:pt idx="88">
                  <c:v>87.019286291673794</c:v>
                </c:pt>
                <c:pt idx="89">
                  <c:v>87.256034184014396</c:v>
                </c:pt>
                <c:pt idx="90">
                  <c:v>87.319551911321497</c:v>
                </c:pt>
                <c:pt idx="91">
                  <c:v>87.608268853276996</c:v>
                </c:pt>
                <c:pt idx="92">
                  <c:v>86.574662201223006</c:v>
                </c:pt>
                <c:pt idx="93">
                  <c:v>86.759441043948797</c:v>
                </c:pt>
                <c:pt idx="94">
                  <c:v>86.366786002996406</c:v>
                </c:pt>
                <c:pt idx="95">
                  <c:v>85.991453978465898</c:v>
                </c:pt>
                <c:pt idx="96">
                  <c:v>84.853909227415002</c:v>
                </c:pt>
                <c:pt idx="97">
                  <c:v>82.775147245614804</c:v>
                </c:pt>
                <c:pt idx="98">
                  <c:v>83.652846749057105</c:v>
                </c:pt>
                <c:pt idx="101">
                  <c:v>84.871232243953301</c:v>
                </c:pt>
                <c:pt idx="102">
                  <c:v>82.942603071918697</c:v>
                </c:pt>
                <c:pt idx="103">
                  <c:v>83.629749393789098</c:v>
                </c:pt>
                <c:pt idx="104">
                  <c:v>83.670169765595304</c:v>
                </c:pt>
                <c:pt idx="105">
                  <c:v>82.8444393117679</c:v>
                </c:pt>
                <c:pt idx="106">
                  <c:v>82.804018939845307</c:v>
                </c:pt>
                <c:pt idx="107">
                  <c:v>81.089040304883397</c:v>
                </c:pt>
                <c:pt idx="108">
                  <c:v>79.252800554386297</c:v>
                </c:pt>
                <c:pt idx="109">
                  <c:v>79.304769603884793</c:v>
                </c:pt>
                <c:pt idx="110">
                  <c:v>79.847557454719194</c:v>
                </c:pt>
                <c:pt idx="111">
                  <c:v>78.502136505441698</c:v>
                </c:pt>
                <c:pt idx="112">
                  <c:v>77.503175886347904</c:v>
                </c:pt>
                <c:pt idx="113">
                  <c:v>77.266427994007202</c:v>
                </c:pt>
                <c:pt idx="114">
                  <c:v>77.272202332736896</c:v>
                </c:pt>
                <c:pt idx="115">
                  <c:v>75.464834276470398</c:v>
                </c:pt>
                <c:pt idx="116">
                  <c:v>75.343573160935193</c:v>
                </c:pt>
                <c:pt idx="117">
                  <c:v>74.748816260485896</c:v>
                </c:pt>
                <c:pt idx="118">
                  <c:v>72.935673865256803</c:v>
                </c:pt>
                <c:pt idx="119">
                  <c:v>73.339877584017799</c:v>
                </c:pt>
                <c:pt idx="120">
                  <c:v>71.982907956931697</c:v>
                </c:pt>
                <c:pt idx="121">
                  <c:v>73.143550063483403</c:v>
                </c:pt>
                <c:pt idx="122">
                  <c:v>72.987642914871699</c:v>
                </c:pt>
                <c:pt idx="123">
                  <c:v>72.190784155274699</c:v>
                </c:pt>
                <c:pt idx="124">
                  <c:v>70.833814528305098</c:v>
                </c:pt>
                <c:pt idx="125">
                  <c:v>70.683681718423003</c:v>
                </c:pt>
                <c:pt idx="126">
                  <c:v>69.413327174028396</c:v>
                </c:pt>
                <c:pt idx="127">
                  <c:v>70.441159487236305</c:v>
                </c:pt>
                <c:pt idx="128">
                  <c:v>70.995496015762896</c:v>
                </c:pt>
                <c:pt idx="129">
                  <c:v>71.082111098221503</c:v>
                </c:pt>
                <c:pt idx="130">
                  <c:v>70.077376140398002</c:v>
                </c:pt>
                <c:pt idx="131">
                  <c:v>68.876313662156505</c:v>
                </c:pt>
                <c:pt idx="132">
                  <c:v>67.213304076693007</c:v>
                </c:pt>
                <c:pt idx="133">
                  <c:v>67.120914655388304</c:v>
                </c:pt>
                <c:pt idx="134">
                  <c:v>68.397043538512705</c:v>
                </c:pt>
                <c:pt idx="135">
                  <c:v>70.516225892119095</c:v>
                </c:pt>
                <c:pt idx="136">
                  <c:v>69.857951264712</c:v>
                </c:pt>
                <c:pt idx="138">
                  <c:v>70.614389652386294</c:v>
                </c:pt>
                <c:pt idx="139">
                  <c:v>71.422797089791899</c:v>
                </c:pt>
                <c:pt idx="140">
                  <c:v>72.548793163267007</c:v>
                </c:pt>
                <c:pt idx="143">
                  <c:v>72.797089733183398</c:v>
                </c:pt>
                <c:pt idx="144">
                  <c:v>73.570851137512406</c:v>
                </c:pt>
                <c:pt idx="145">
                  <c:v>74.639103822642895</c:v>
                </c:pt>
                <c:pt idx="146">
                  <c:v>74.419678946840605</c:v>
                </c:pt>
                <c:pt idx="147">
                  <c:v>76.821803903439999</c:v>
                </c:pt>
                <c:pt idx="148">
                  <c:v>79.755168033181704</c:v>
                </c:pt>
                <c:pt idx="149">
                  <c:v>79.0102783231996</c:v>
                </c:pt>
                <c:pt idx="150">
                  <c:v>79.916849520755903</c:v>
                </c:pt>
                <c:pt idx="151">
                  <c:v>79.108442083350397</c:v>
                </c:pt>
                <c:pt idx="152">
                  <c:v>80.263309851055993</c:v>
                </c:pt>
                <c:pt idx="153">
                  <c:v>81.129460676806005</c:v>
                </c:pt>
                <c:pt idx="154">
                  <c:v>79.102667744620703</c:v>
                </c:pt>
                <c:pt idx="155">
                  <c:v>81.418177618645103</c:v>
                </c:pt>
                <c:pt idx="156">
                  <c:v>80.003464603330897</c:v>
                </c:pt>
                <c:pt idx="157">
                  <c:v>78.502136505441698</c:v>
                </c:pt>
                <c:pt idx="158">
                  <c:v>77.838087539072106</c:v>
                </c:pt>
                <c:pt idx="159">
                  <c:v>76.509989606216493</c:v>
                </c:pt>
                <c:pt idx="160">
                  <c:v>76.798706548055605</c:v>
                </c:pt>
                <c:pt idx="161">
                  <c:v>79.108442083350397</c:v>
                </c:pt>
                <c:pt idx="162">
                  <c:v>76.394502829411095</c:v>
                </c:pt>
                <c:pt idx="163">
                  <c:v>76.221272664377494</c:v>
                </c:pt>
                <c:pt idx="164">
                  <c:v>76.509989606216493</c:v>
                </c:pt>
                <c:pt idx="165">
                  <c:v>76.971936713322094</c:v>
                </c:pt>
                <c:pt idx="166">
                  <c:v>76.792932209325997</c:v>
                </c:pt>
                <c:pt idx="167">
                  <c:v>73.911537129082703</c:v>
                </c:pt>
                <c:pt idx="168">
                  <c:v>70.4469338260824</c:v>
                </c:pt>
                <c:pt idx="169">
                  <c:v>71.082111098221503</c:v>
                </c:pt>
                <c:pt idx="170">
                  <c:v>69.869499942287803</c:v>
                </c:pt>
                <c:pt idx="171">
                  <c:v>69.869499942287803</c:v>
                </c:pt>
                <c:pt idx="172">
                  <c:v>69.754013165482306</c:v>
                </c:pt>
                <c:pt idx="173">
                  <c:v>70.4469338260824</c:v>
                </c:pt>
                <c:pt idx="174">
                  <c:v>69.984986718976899</c:v>
                </c:pt>
                <c:pt idx="175">
                  <c:v>71.024367709993399</c:v>
                </c:pt>
                <c:pt idx="176">
                  <c:v>70.158216884126901</c:v>
                </c:pt>
                <c:pt idx="177">
                  <c:v>71.544058205327005</c:v>
                </c:pt>
                <c:pt idx="178">
                  <c:v>73.911537129082703</c:v>
                </c:pt>
                <c:pt idx="179">
                  <c:v>73.155098741175607</c:v>
                </c:pt>
                <c:pt idx="180">
                  <c:v>73.905762790236594</c:v>
                </c:pt>
                <c:pt idx="181">
                  <c:v>73.039611964486497</c:v>
                </c:pt>
                <c:pt idx="182">
                  <c:v>72.6989259729162</c:v>
                </c:pt>
                <c:pt idx="183">
                  <c:v>72.179235477582594</c:v>
                </c:pt>
                <c:pt idx="184">
                  <c:v>70.504677214543307</c:v>
                </c:pt>
                <c:pt idx="185">
                  <c:v>70.747199445613703</c:v>
                </c:pt>
                <c:pt idx="186">
                  <c:v>70.729876429191805</c:v>
                </c:pt>
                <c:pt idx="187">
                  <c:v>70.060053123976104</c:v>
                </c:pt>
                <c:pt idx="188">
                  <c:v>71.018593371147304</c:v>
                </c:pt>
                <c:pt idx="189">
                  <c:v>70.4469338260824</c:v>
                </c:pt>
                <c:pt idx="190">
                  <c:v>70.504677214543307</c:v>
                </c:pt>
                <c:pt idx="191">
                  <c:v>72.467952419421593</c:v>
                </c:pt>
                <c:pt idx="192">
                  <c:v>71.024367709993399</c:v>
                </c:pt>
                <c:pt idx="193">
                  <c:v>70.7356507680379</c:v>
                </c:pt>
                <c:pt idx="194">
                  <c:v>69.869499942287803</c:v>
                </c:pt>
                <c:pt idx="195">
                  <c:v>70.152442545397193</c:v>
                </c:pt>
                <c:pt idx="196">
                  <c:v>70.608615313540199</c:v>
                </c:pt>
                <c:pt idx="197">
                  <c:v>70.273703660932398</c:v>
                </c:pt>
                <c:pt idx="198">
                  <c:v>70.013858413207302</c:v>
                </c:pt>
                <c:pt idx="199">
                  <c:v>70.025407090899506</c:v>
                </c:pt>
                <c:pt idx="200">
                  <c:v>69.003349116654107</c:v>
                </c:pt>
                <c:pt idx="201">
                  <c:v>67.848481348948596</c:v>
                </c:pt>
                <c:pt idx="202">
                  <c:v>68.714632174698593</c:v>
                </c:pt>
                <c:pt idx="203">
                  <c:v>67.819609654718107</c:v>
                </c:pt>
                <c:pt idx="204">
                  <c:v>67.963968125637606</c:v>
                </c:pt>
                <c:pt idx="205">
                  <c:v>68.027485852828207</c:v>
                </c:pt>
                <c:pt idx="206">
                  <c:v>68.425915232743094</c:v>
                </c:pt>
                <c:pt idx="207">
                  <c:v>69.320937752607307</c:v>
                </c:pt>
                <c:pt idx="208">
                  <c:v>72.6989259729162</c:v>
                </c:pt>
                <c:pt idx="209">
                  <c:v>73.911537129082703</c:v>
                </c:pt>
                <c:pt idx="210">
                  <c:v>75.066404896671898</c:v>
                </c:pt>
                <c:pt idx="211">
                  <c:v>77.376140431966604</c:v>
                </c:pt>
                <c:pt idx="212">
                  <c:v>77.722600762266694</c:v>
                </c:pt>
                <c:pt idx="213">
                  <c:v>77.953574315761202</c:v>
                </c:pt>
                <c:pt idx="214">
                  <c:v>77.664857373805702</c:v>
                </c:pt>
                <c:pt idx="215">
                  <c:v>77.445432497886898</c:v>
                </c:pt>
                <c:pt idx="216">
                  <c:v>78.923663240624606</c:v>
                </c:pt>
                <c:pt idx="217">
                  <c:v>79.547291835071505</c:v>
                </c:pt>
                <c:pt idx="218">
                  <c:v>80.603995842626304</c:v>
                </c:pt>
                <c:pt idx="219">
                  <c:v>80.026561958715305</c:v>
                </c:pt>
                <c:pt idx="221">
                  <c:v>77.953574315761202</c:v>
                </c:pt>
                <c:pt idx="222">
                  <c:v>75.874812333961003</c:v>
                </c:pt>
                <c:pt idx="223">
                  <c:v>75.066404896671898</c:v>
                </c:pt>
                <c:pt idx="224">
                  <c:v>73.276359856827199</c:v>
                </c:pt>
                <c:pt idx="225">
                  <c:v>75.066404896671898</c:v>
                </c:pt>
                <c:pt idx="226">
                  <c:v>73.680563575471794</c:v>
                </c:pt>
                <c:pt idx="227">
                  <c:v>74.200254070921801</c:v>
                </c:pt>
                <c:pt idx="229">
                  <c:v>73.108904030523306</c:v>
                </c:pt>
                <c:pt idx="230">
                  <c:v>72.872156138182604</c:v>
                </c:pt>
                <c:pt idx="231">
                  <c:v>73.334103245288105</c:v>
                </c:pt>
                <c:pt idx="232">
                  <c:v>72.987642914871699</c:v>
                </c:pt>
                <c:pt idx="233">
                  <c:v>73.627885396592305</c:v>
                </c:pt>
                <c:pt idx="234">
                  <c:v>72.463808157131993</c:v>
                </c:pt>
                <c:pt idx="235">
                  <c:v>71.590750227565906</c:v>
                </c:pt>
                <c:pt idx="236">
                  <c:v>71.590750227565906</c:v>
                </c:pt>
                <c:pt idx="237">
                  <c:v>72.172788847237797</c:v>
                </c:pt>
                <c:pt idx="238">
                  <c:v>72.172788847237797</c:v>
                </c:pt>
                <c:pt idx="239">
                  <c:v>72.236813095398205</c:v>
                </c:pt>
                <c:pt idx="240">
                  <c:v>71.026172766345596</c:v>
                </c:pt>
                <c:pt idx="241">
                  <c:v>70.077449816162698</c:v>
                </c:pt>
                <c:pt idx="243">
                  <c:v>71.008711607777499</c:v>
                </c:pt>
                <c:pt idx="244">
                  <c:v>71.008711607777499</c:v>
                </c:pt>
                <c:pt idx="245">
                  <c:v>71.4801628896967</c:v>
                </c:pt>
                <c:pt idx="246">
                  <c:v>71.1367601040984</c:v>
                </c:pt>
                <c:pt idx="247">
                  <c:v>71.910871468368001</c:v>
                </c:pt>
                <c:pt idx="248">
                  <c:v>74.058593975147204</c:v>
                </c:pt>
                <c:pt idx="249">
                  <c:v>75.665020565618804</c:v>
                </c:pt>
                <c:pt idx="250">
                  <c:v>75.082981945946798</c:v>
                </c:pt>
                <c:pt idx="251">
                  <c:v>76.427491157548502</c:v>
                </c:pt>
                <c:pt idx="252">
                  <c:v>75.374001255724593</c:v>
                </c:pt>
                <c:pt idx="253">
                  <c:v>73.453273810679093</c:v>
                </c:pt>
                <c:pt idx="254">
                  <c:v>73.511477672611406</c:v>
                </c:pt>
                <c:pt idx="255">
                  <c:v>74.500943326158406</c:v>
                </c:pt>
                <c:pt idx="256">
                  <c:v>76.532258109073197</c:v>
                </c:pt>
                <c:pt idx="257">
                  <c:v>78.342398216482295</c:v>
                </c:pt>
                <c:pt idx="258">
                  <c:v>79.279480394208804</c:v>
                </c:pt>
                <c:pt idx="259">
                  <c:v>79.972106351633599</c:v>
                </c:pt>
                <c:pt idx="260">
                  <c:v>80.030310213682199</c:v>
                </c:pt>
                <c:pt idx="261">
                  <c:v>79.040844560135199</c:v>
                </c:pt>
                <c:pt idx="262">
                  <c:v>80.437737247441007</c:v>
                </c:pt>
                <c:pt idx="263">
                  <c:v>79.017563015338993</c:v>
                </c:pt>
                <c:pt idx="264">
                  <c:v>78.860412588110194</c:v>
                </c:pt>
                <c:pt idx="265">
                  <c:v>77.323830631910795</c:v>
                </c:pt>
                <c:pt idx="266">
                  <c:v>79.157252284116097</c:v>
                </c:pt>
                <c:pt idx="267">
                  <c:v>78.4937282574829</c:v>
                </c:pt>
                <c:pt idx="268">
                  <c:v>77.993175044539399</c:v>
                </c:pt>
                <c:pt idx="269">
                  <c:v>77.998995430767494</c:v>
                </c:pt>
                <c:pt idx="270">
                  <c:v>77.411136424867394</c:v>
                </c:pt>
                <c:pt idx="271">
                  <c:v>78.575213664327705</c:v>
                </c:pt>
                <c:pt idx="272">
                  <c:v>77.475160673027901</c:v>
                </c:pt>
                <c:pt idx="273">
                  <c:v>79.564679317874806</c:v>
                </c:pt>
                <c:pt idx="274">
                  <c:v>78.9826406982029</c:v>
                </c:pt>
                <c:pt idx="275">
                  <c:v>77.993175044539399</c:v>
                </c:pt>
                <c:pt idx="276">
                  <c:v>79.797494765720302</c:v>
                </c:pt>
                <c:pt idx="277">
                  <c:v>80.030310213682199</c:v>
                </c:pt>
                <c:pt idx="278">
                  <c:v>82.649484002497005</c:v>
                </c:pt>
                <c:pt idx="279">
                  <c:v>84.337395999813495</c:v>
                </c:pt>
                <c:pt idx="280">
                  <c:v>82.707687864429303</c:v>
                </c:pt>
                <c:pt idx="281">
                  <c:v>81.951037658844101</c:v>
                </c:pt>
                <c:pt idx="283">
                  <c:v>81.421382514876299</c:v>
                </c:pt>
                <c:pt idx="284">
                  <c:v>81.776426072930903</c:v>
                </c:pt>
                <c:pt idx="285">
                  <c:v>80.967392391408794</c:v>
                </c:pt>
                <c:pt idx="286">
                  <c:v>82.067445382708698</c:v>
                </c:pt>
                <c:pt idx="287">
                  <c:v>81.165285522234598</c:v>
                </c:pt>
                <c:pt idx="288">
                  <c:v>81.310795177123495</c:v>
                </c:pt>
                <c:pt idx="289">
                  <c:v>81.427202901104494</c:v>
                </c:pt>
                <c:pt idx="290">
                  <c:v>81.077979729161598</c:v>
                </c:pt>
                <c:pt idx="291">
                  <c:v>81.136183591210298</c:v>
                </c:pt>
                <c:pt idx="292">
                  <c:v>81.194387453142596</c:v>
                </c:pt>
                <c:pt idx="293">
                  <c:v>80.9033681432484</c:v>
                </c:pt>
                <c:pt idx="294">
                  <c:v>80.327149909688202</c:v>
                </c:pt>
                <c:pt idx="295">
                  <c:v>78.575213664327705</c:v>
                </c:pt>
                <c:pt idx="296">
                  <c:v>76.829097805195502</c:v>
                </c:pt>
                <c:pt idx="297">
                  <c:v>75.9560398755129</c:v>
                </c:pt>
                <c:pt idx="298">
                  <c:v>75.9560398755129</c:v>
                </c:pt>
                <c:pt idx="299">
                  <c:v>77.399495652527506</c:v>
                </c:pt>
                <c:pt idx="300">
                  <c:v>75.9560398755129</c:v>
                </c:pt>
                <c:pt idx="301">
                  <c:v>70.834100021864302</c:v>
                </c:pt>
                <c:pt idx="302">
                  <c:v>68.884270645794501</c:v>
                </c:pt>
                <c:pt idx="303">
                  <c:v>66.212713381159105</c:v>
                </c:pt>
                <c:pt idx="305">
                  <c:v>67.807499199174302</c:v>
                </c:pt>
                <c:pt idx="306">
                  <c:v>66.398965739528606</c:v>
                </c:pt>
                <c:pt idx="307">
                  <c:v>64.780898376600803</c:v>
                </c:pt>
                <c:pt idx="308">
                  <c:v>65.188325410359496</c:v>
                </c:pt>
                <c:pt idx="309">
                  <c:v>64.0242481710156</c:v>
                </c:pt>
                <c:pt idx="310">
                  <c:v>61.998753774212702</c:v>
                </c:pt>
                <c:pt idx="311">
                  <c:v>61.696093692036797</c:v>
                </c:pt>
                <c:pt idx="312">
                  <c:v>61.410894768312602</c:v>
                </c:pt>
                <c:pt idx="313">
                  <c:v>61.661171374900697</c:v>
                </c:pt>
                <c:pt idx="314">
                  <c:v>63.721588088723401</c:v>
                </c:pt>
                <c:pt idx="315">
                  <c:v>62.860170931438901</c:v>
                </c:pt>
                <c:pt idx="316">
                  <c:v>61.719375236833002</c:v>
                </c:pt>
                <c:pt idx="317">
                  <c:v>60.828856148582403</c:v>
                </c:pt>
                <c:pt idx="318">
                  <c:v>62.278132311708802</c:v>
                </c:pt>
                <c:pt idx="319">
                  <c:v>63.4422095512273</c:v>
                </c:pt>
                <c:pt idx="320">
                  <c:v>64.577184859663205</c:v>
                </c:pt>
                <c:pt idx="321">
                  <c:v>66.061383340042099</c:v>
                </c:pt>
                <c:pt idx="322">
                  <c:v>64.891485714353607</c:v>
                </c:pt>
                <c:pt idx="323">
                  <c:v>67.749295337242103</c:v>
                </c:pt>
                <c:pt idx="324">
                  <c:v>69.186930727912099</c:v>
                </c:pt>
                <c:pt idx="325">
                  <c:v>69.728226644336203</c:v>
                </c:pt>
                <c:pt idx="326">
                  <c:v>71.119298945530304</c:v>
                </c:pt>
                <c:pt idx="327">
                  <c:v>71.485983275924795</c:v>
                </c:pt>
                <c:pt idx="331">
                  <c:v>71.020352380117401</c:v>
                </c:pt>
                <c:pt idx="332">
                  <c:v>70.193857540143696</c:v>
                </c:pt>
                <c:pt idx="333">
                  <c:v>70.089090588619001</c:v>
                </c:pt>
                <c:pt idx="334">
                  <c:v>69.262595748645296</c:v>
                </c:pt>
                <c:pt idx="335">
                  <c:v>70.8923038837966</c:v>
                </c:pt>
                <c:pt idx="336">
                  <c:v>69.844634368317202</c:v>
                </c:pt>
                <c:pt idx="337">
                  <c:v>69.437207334442107</c:v>
                </c:pt>
                <c:pt idx="338">
                  <c:v>69.140367638436103</c:v>
                </c:pt>
                <c:pt idx="339">
                  <c:v>67.632887613261104</c:v>
                </c:pt>
                <c:pt idx="340">
                  <c:v>66.643421959830405</c:v>
                </c:pt>
                <c:pt idx="341">
                  <c:v>66.055562953930306</c:v>
                </c:pt>
                <c:pt idx="342">
                  <c:v>65.595752444234705</c:v>
                </c:pt>
                <c:pt idx="343">
                  <c:v>65.287271975772498</c:v>
                </c:pt>
                <c:pt idx="344">
                  <c:v>64.606286790687605</c:v>
                </c:pt>
                <c:pt idx="345">
                  <c:v>67.807499199174302</c:v>
                </c:pt>
                <c:pt idx="346">
                  <c:v>66.125407588202506</c:v>
                </c:pt>
                <c:pt idx="347">
                  <c:v>66.061383340042099</c:v>
                </c:pt>
                <c:pt idx="348">
                  <c:v>66.061383340042099</c:v>
                </c:pt>
                <c:pt idx="349">
                  <c:v>66.061383340042099</c:v>
                </c:pt>
                <c:pt idx="350">
                  <c:v>66.294198787887595</c:v>
                </c:pt>
                <c:pt idx="351">
                  <c:v>62.569151621544698</c:v>
                </c:pt>
                <c:pt idx="352">
                  <c:v>63.791432722995502</c:v>
                </c:pt>
                <c:pt idx="353">
                  <c:v>60.648424176499198</c:v>
                </c:pt>
                <c:pt idx="354">
                  <c:v>62.278132311708802</c:v>
                </c:pt>
                <c:pt idx="355">
                  <c:v>62.0802391809993</c:v>
                </c:pt>
                <c:pt idx="356">
                  <c:v>61.055851210316199</c:v>
                </c:pt>
                <c:pt idx="357">
                  <c:v>60.764831900422003</c:v>
                </c:pt>
                <c:pt idx="358">
                  <c:v>58.611289007414598</c:v>
                </c:pt>
                <c:pt idx="361">
                  <c:v>60.299201004614602</c:v>
                </c:pt>
                <c:pt idx="362">
                  <c:v>58.849924841488203</c:v>
                </c:pt>
                <c:pt idx="363">
                  <c:v>59.327196509635499</c:v>
                </c:pt>
                <c:pt idx="364">
                  <c:v>59.367939213058001</c:v>
                </c:pt>
                <c:pt idx="365">
                  <c:v>60.532016452518299</c:v>
                </c:pt>
                <c:pt idx="366">
                  <c:v>58.4948812834918</c:v>
                </c:pt>
                <c:pt idx="367">
                  <c:v>58.081633863504997</c:v>
                </c:pt>
                <c:pt idx="368">
                  <c:v>55.875125456019298</c:v>
                </c:pt>
                <c:pt idx="369">
                  <c:v>58.215502745995799</c:v>
                </c:pt>
                <c:pt idx="370">
                  <c:v>65.188325410359496</c:v>
                </c:pt>
                <c:pt idx="371">
                  <c:v>63.052243675978403</c:v>
                </c:pt>
                <c:pt idx="372">
                  <c:v>60.025642853404896</c:v>
                </c:pt>
                <c:pt idx="373">
                  <c:v>59.9499778327881</c:v>
                </c:pt>
                <c:pt idx="374">
                  <c:v>60.305021390842697</c:v>
                </c:pt>
                <c:pt idx="375">
                  <c:v>60.956904644961497</c:v>
                </c:pt>
                <c:pt idx="376">
                  <c:v>61.114055072306698</c:v>
                </c:pt>
                <c:pt idx="377">
                  <c:v>59.833570108865402</c:v>
                </c:pt>
                <c:pt idx="378">
                  <c:v>58.145658111607197</c:v>
                </c:pt>
                <c:pt idx="379">
                  <c:v>58.145658111607197</c:v>
                </c:pt>
                <c:pt idx="380">
                  <c:v>59.658958522952197</c:v>
                </c:pt>
                <c:pt idx="381">
                  <c:v>59.135123765154297</c:v>
                </c:pt>
                <c:pt idx="382">
                  <c:v>59.594934274733497</c:v>
                </c:pt>
                <c:pt idx="383">
                  <c:v>59.9499778327881</c:v>
                </c:pt>
                <c:pt idx="384">
                  <c:v>61.114055072306698</c:v>
                </c:pt>
                <c:pt idx="385">
                  <c:v>63.092986379400799</c:v>
                </c:pt>
                <c:pt idx="386">
                  <c:v>61.4050743820844</c:v>
                </c:pt>
                <c:pt idx="387">
                  <c:v>61.230462796171203</c:v>
                </c:pt>
                <c:pt idx="388">
                  <c:v>60.025642853404896</c:v>
                </c:pt>
                <c:pt idx="389">
                  <c:v>59.076919903163798</c:v>
                </c:pt>
                <c:pt idx="390">
                  <c:v>59.367939213058001</c:v>
                </c:pt>
                <c:pt idx="391">
                  <c:v>59.658958522952197</c:v>
                </c:pt>
                <c:pt idx="392">
                  <c:v>58.785900593269602</c:v>
                </c:pt>
                <c:pt idx="393">
                  <c:v>57.621823353809297</c:v>
                </c:pt>
                <c:pt idx="394">
                  <c:v>58.029250387684399</c:v>
                </c:pt>
                <c:pt idx="395">
                  <c:v>57.622405392467002</c:v>
                </c:pt>
                <c:pt idx="396">
                  <c:v>57.6154209289816</c:v>
                </c:pt>
                <c:pt idx="397">
                  <c:v>57.389007905963801</c:v>
                </c:pt>
                <c:pt idx="399">
                  <c:v>57.330804044031503</c:v>
                </c:pt>
                <c:pt idx="400">
                  <c:v>57.912842663703501</c:v>
                </c:pt>
                <c:pt idx="401">
                  <c:v>57.621823353809297</c:v>
                </c:pt>
                <c:pt idx="404">
                  <c:v>60.299201004614602</c:v>
                </c:pt>
                <c:pt idx="405">
                  <c:v>60.235176756512402</c:v>
                </c:pt>
                <c:pt idx="406">
                  <c:v>60.240997142624103</c:v>
                </c:pt>
                <c:pt idx="407">
                  <c:v>60.712448424601497</c:v>
                </c:pt>
                <c:pt idx="408">
                  <c:v>59.4261430750485</c:v>
                </c:pt>
                <c:pt idx="409">
                  <c:v>59.542550798971199</c:v>
                </c:pt>
                <c:pt idx="410">
                  <c:v>60.991826962097498</c:v>
                </c:pt>
                <c:pt idx="411">
                  <c:v>59.891773970855901</c:v>
                </c:pt>
                <c:pt idx="412">
                  <c:v>59.4901673231507</c:v>
                </c:pt>
                <c:pt idx="413">
                  <c:v>58.378473559510901</c:v>
                </c:pt>
                <c:pt idx="414">
                  <c:v>59.961618605128002</c:v>
                </c:pt>
                <c:pt idx="415">
                  <c:v>61.521482106007198</c:v>
                </c:pt>
                <c:pt idx="416">
                  <c:v>61.824142188299398</c:v>
                </c:pt>
                <c:pt idx="417">
                  <c:v>60.823035762412502</c:v>
                </c:pt>
                <c:pt idx="418">
                  <c:v>61.114055072306698</c:v>
                </c:pt>
                <c:pt idx="419">
                  <c:v>60.590220314508798</c:v>
                </c:pt>
                <c:pt idx="420">
                  <c:v>59.909235129482099</c:v>
                </c:pt>
                <c:pt idx="421">
                  <c:v>58.203861973597697</c:v>
                </c:pt>
                <c:pt idx="422">
                  <c:v>58.2795269941562</c:v>
                </c:pt>
                <c:pt idx="423">
                  <c:v>58.5007016696036</c:v>
                </c:pt>
                <c:pt idx="424">
                  <c:v>57.971046525694</c:v>
                </c:pt>
                <c:pt idx="425">
                  <c:v>57.621823353809297</c:v>
                </c:pt>
                <c:pt idx="426">
                  <c:v>58.203861973597697</c:v>
                </c:pt>
                <c:pt idx="427">
                  <c:v>59.717162384942597</c:v>
                </c:pt>
                <c:pt idx="428">
                  <c:v>59.402861530194102</c:v>
                </c:pt>
                <c:pt idx="429">
                  <c:v>59.9499778327881</c:v>
                </c:pt>
                <c:pt idx="430">
                  <c:v>60.240997142624103</c:v>
                </c:pt>
                <c:pt idx="431">
                  <c:v>59.0827402893919</c:v>
                </c:pt>
                <c:pt idx="432">
                  <c:v>59.9499778327881</c:v>
                </c:pt>
                <c:pt idx="433">
                  <c:v>59.9499778327881</c:v>
                </c:pt>
                <c:pt idx="434">
                  <c:v>59.658958522952197</c:v>
                </c:pt>
                <c:pt idx="435">
                  <c:v>59.193327627144797</c:v>
                </c:pt>
                <c:pt idx="436">
                  <c:v>59.478526550810798</c:v>
                </c:pt>
                <c:pt idx="437">
                  <c:v>57.912842663703501</c:v>
                </c:pt>
                <c:pt idx="438">
                  <c:v>58.058934357250102</c:v>
                </c:pt>
                <c:pt idx="439">
                  <c:v>58.203861973597697</c:v>
                </c:pt>
                <c:pt idx="440">
                  <c:v>59.135123765154297</c:v>
                </c:pt>
                <c:pt idx="441">
                  <c:v>57.854638801713001</c:v>
                </c:pt>
                <c:pt idx="442">
                  <c:v>56.166726804454797</c:v>
                </c:pt>
                <c:pt idx="443">
                  <c:v>56.457164075807697</c:v>
                </c:pt>
                <c:pt idx="444">
                  <c:v>56.457746114349</c:v>
                </c:pt>
                <c:pt idx="445">
                  <c:v>55.875707494677002</c:v>
                </c:pt>
                <c:pt idx="446">
                  <c:v>57.389007905963801</c:v>
                </c:pt>
                <c:pt idx="447">
                  <c:v>56.748765424243203</c:v>
                </c:pt>
                <c:pt idx="448">
                  <c:v>57.912842663703501</c:v>
                </c:pt>
                <c:pt idx="449">
                  <c:v>57.9070222775335</c:v>
                </c:pt>
                <c:pt idx="450">
                  <c:v>56.597435383126097</c:v>
                </c:pt>
                <c:pt idx="451">
                  <c:v>54.129591635428397</c:v>
                </c:pt>
                <c:pt idx="452">
                  <c:v>53.955562088114704</c:v>
                </c:pt>
                <c:pt idx="453">
                  <c:v>54.653426393226297</c:v>
                </c:pt>
                <c:pt idx="454">
                  <c:v>50.637359917047398</c:v>
                </c:pt>
                <c:pt idx="455">
                  <c:v>49.473864716128404</c:v>
                </c:pt>
                <c:pt idx="456">
                  <c:v>43.070857860438998</c:v>
                </c:pt>
                <c:pt idx="457">
                  <c:v>41.324742001248502</c:v>
                </c:pt>
                <c:pt idx="458">
                  <c:v>34.922317184158601</c:v>
                </c:pt>
                <c:pt idx="459">
                  <c:v>37.948918006790301</c:v>
                </c:pt>
                <c:pt idx="460">
                  <c:v>36.144598285551197</c:v>
                </c:pt>
                <c:pt idx="461">
                  <c:v>36.086394423618898</c:v>
                </c:pt>
                <c:pt idx="462">
                  <c:v>35.681295544258298</c:v>
                </c:pt>
                <c:pt idx="463">
                  <c:v>39.0606117704301</c:v>
                </c:pt>
                <c:pt idx="464">
                  <c:v>42.721634688612497</c:v>
                </c:pt>
                <c:pt idx="465">
                  <c:v>44.525954409793499</c:v>
                </c:pt>
                <c:pt idx="466">
                  <c:v>47.203332060598797</c:v>
                </c:pt>
                <c:pt idx="467">
                  <c:v>51.807839581335401</c:v>
                </c:pt>
                <c:pt idx="468">
                  <c:v>51.219398536719403</c:v>
                </c:pt>
                <c:pt idx="469">
                  <c:v>51.219398536719403</c:v>
                </c:pt>
                <c:pt idx="470">
                  <c:v>51.394010122632601</c:v>
                </c:pt>
                <c:pt idx="471">
                  <c:v>51.7438153331168</c:v>
                </c:pt>
                <c:pt idx="472">
                  <c:v>50.410364855255501</c:v>
                </c:pt>
                <c:pt idx="473">
                  <c:v>52.616291224083398</c:v>
                </c:pt>
                <c:pt idx="474">
                  <c:v>54.711630255216697</c:v>
                </c:pt>
                <c:pt idx="476">
                  <c:v>55.299489261116797</c:v>
                </c:pt>
                <c:pt idx="477">
                  <c:v>57.621823353809297</c:v>
                </c:pt>
                <c:pt idx="478">
                  <c:v>56.690561562252697</c:v>
                </c:pt>
                <c:pt idx="479">
                  <c:v>56.399542252358501</c:v>
                </c:pt>
                <c:pt idx="480">
                  <c:v>56.754585810413097</c:v>
                </c:pt>
                <c:pt idx="481">
                  <c:v>54.484635193424801</c:v>
                </c:pt>
                <c:pt idx="482">
                  <c:v>53.838572325534201</c:v>
                </c:pt>
                <c:pt idx="483">
                  <c:v>53.955562088114704</c:v>
                </c:pt>
                <c:pt idx="484">
                  <c:v>56.748765424243203</c:v>
                </c:pt>
                <c:pt idx="485">
                  <c:v>55.526484322792399</c:v>
                </c:pt>
                <c:pt idx="486">
                  <c:v>57.837177643144997</c:v>
                </c:pt>
                <c:pt idx="487">
                  <c:v>59.076919903163798</c:v>
                </c:pt>
                <c:pt idx="488">
                  <c:v>60.706628038431496</c:v>
                </c:pt>
                <c:pt idx="489">
                  <c:v>58.785900593269602</c:v>
                </c:pt>
                <c:pt idx="491">
                  <c:v>57.621823353809297</c:v>
                </c:pt>
                <c:pt idx="492">
                  <c:v>61.224642410001302</c:v>
                </c:pt>
                <c:pt idx="493">
                  <c:v>59.429744078719501</c:v>
                </c:pt>
                <c:pt idx="494">
                  <c:v>59.800129453418798</c:v>
                </c:pt>
                <c:pt idx="495">
                  <c:v>56.854455168591798</c:v>
                </c:pt>
                <c:pt idx="496">
                  <c:v>58.289173232740701</c:v>
                </c:pt>
                <c:pt idx="497">
                  <c:v>57.088572342298001</c:v>
                </c:pt>
                <c:pt idx="498">
                  <c:v>55.227640962053599</c:v>
                </c:pt>
                <c:pt idx="499">
                  <c:v>58.289173232740701</c:v>
                </c:pt>
                <c:pt idx="500">
                  <c:v>60.630344969220502</c:v>
                </c:pt>
                <c:pt idx="501">
                  <c:v>64.232147640665104</c:v>
                </c:pt>
                <c:pt idx="502">
                  <c:v>61.290675458964003</c:v>
                </c:pt>
                <c:pt idx="503">
                  <c:v>59.735897305770798</c:v>
                </c:pt>
                <c:pt idx="505">
                  <c:v>59.489774123241702</c:v>
                </c:pt>
                <c:pt idx="506">
                  <c:v>59.430344379157802</c:v>
                </c:pt>
                <c:pt idx="507">
                  <c:v>58.349803577701103</c:v>
                </c:pt>
                <c:pt idx="508">
                  <c:v>59.189623900630998</c:v>
                </c:pt>
                <c:pt idx="509">
                  <c:v>56.728392075165203</c:v>
                </c:pt>
                <c:pt idx="510">
                  <c:v>56.128091629885603</c:v>
                </c:pt>
                <c:pt idx="511">
                  <c:v>57.937997472297901</c:v>
                </c:pt>
                <c:pt idx="512">
                  <c:v>60.030044523940902</c:v>
                </c:pt>
                <c:pt idx="513">
                  <c:v>60.570314924698302</c:v>
                </c:pt>
                <c:pt idx="514">
                  <c:v>60.024041519500301</c:v>
                </c:pt>
                <c:pt idx="515">
                  <c:v>62.791426572075601</c:v>
                </c:pt>
                <c:pt idx="516">
                  <c:v>64.832448085886398</c:v>
                </c:pt>
                <c:pt idx="517">
                  <c:v>65.246655393159003</c:v>
                </c:pt>
                <c:pt idx="518">
                  <c:v>62.557309398369398</c:v>
                </c:pt>
                <c:pt idx="519">
                  <c:v>62.7313965275534</c:v>
                </c:pt>
                <c:pt idx="520">
                  <c:v>63.751907284429798</c:v>
                </c:pt>
                <c:pt idx="521">
                  <c:v>63.751907284429798</c:v>
                </c:pt>
                <c:pt idx="522">
                  <c:v>65.024544228333994</c:v>
                </c:pt>
                <c:pt idx="523">
                  <c:v>67.533800089498996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34B-49CE-BD42-BB9AA228694E}"/>
            </c:ext>
          </c:extLst>
        </c:ser>
        <c:ser>
          <c:idx val="6"/>
          <c:order val="6"/>
          <c:tx>
            <c:strRef>
              <c:f>Base_Gráficos!$H$8</c:f>
              <c:strCache>
                <c:ptCount val="1"/>
                <c:pt idx="0">
                  <c:v>PARAUCO</c:v>
                </c:pt>
              </c:strCache>
            </c:strRef>
          </c:tx>
          <c:spPr>
            <a:ln w="19050" cap="rnd">
              <a:solidFill>
                <a:srgbClr val="006B66"/>
              </a:solidFill>
              <a:round/>
            </a:ln>
            <a:effectLst/>
          </c:spPr>
          <c:marker>
            <c:symbol val="none"/>
          </c:marker>
          <c:cat>
            <c:numRef>
              <c:f>[0]!Data</c:f>
              <c:numCache>
                <c:formatCode>m/d/yyyy</c:formatCode>
                <c:ptCount val="524"/>
                <c:pt idx="0" formatCode="dd\-mm\-yyyy">
                  <c:v>43266</c:v>
                </c:pt>
                <c:pt idx="1">
                  <c:v>43269</c:v>
                </c:pt>
                <c:pt idx="2">
                  <c:v>43270</c:v>
                </c:pt>
                <c:pt idx="3">
                  <c:v>43271</c:v>
                </c:pt>
                <c:pt idx="4">
                  <c:v>43272</c:v>
                </c:pt>
                <c:pt idx="5">
                  <c:v>43273</c:v>
                </c:pt>
                <c:pt idx="6">
                  <c:v>43276</c:v>
                </c:pt>
                <c:pt idx="7">
                  <c:v>43277</c:v>
                </c:pt>
                <c:pt idx="8">
                  <c:v>43278</c:v>
                </c:pt>
                <c:pt idx="9">
                  <c:v>43279</c:v>
                </c:pt>
                <c:pt idx="10">
                  <c:v>43280</c:v>
                </c:pt>
                <c:pt idx="11">
                  <c:v>43283</c:v>
                </c:pt>
                <c:pt idx="12">
                  <c:v>43284</c:v>
                </c:pt>
                <c:pt idx="13">
                  <c:v>43285</c:v>
                </c:pt>
                <c:pt idx="14">
                  <c:v>43286</c:v>
                </c:pt>
                <c:pt idx="15">
                  <c:v>43287</c:v>
                </c:pt>
                <c:pt idx="16">
                  <c:v>43290</c:v>
                </c:pt>
                <c:pt idx="17">
                  <c:v>43291</c:v>
                </c:pt>
                <c:pt idx="18">
                  <c:v>43292</c:v>
                </c:pt>
                <c:pt idx="19">
                  <c:v>43293</c:v>
                </c:pt>
                <c:pt idx="20">
                  <c:v>43294</c:v>
                </c:pt>
                <c:pt idx="21">
                  <c:v>43297</c:v>
                </c:pt>
                <c:pt idx="22">
                  <c:v>43298</c:v>
                </c:pt>
                <c:pt idx="23">
                  <c:v>43299</c:v>
                </c:pt>
                <c:pt idx="24">
                  <c:v>43300</c:v>
                </c:pt>
                <c:pt idx="25">
                  <c:v>43301</c:v>
                </c:pt>
                <c:pt idx="26">
                  <c:v>43304</c:v>
                </c:pt>
                <c:pt idx="27">
                  <c:v>43305</c:v>
                </c:pt>
                <c:pt idx="28">
                  <c:v>43306</c:v>
                </c:pt>
                <c:pt idx="29">
                  <c:v>43307</c:v>
                </c:pt>
                <c:pt idx="30">
                  <c:v>43308</c:v>
                </c:pt>
                <c:pt idx="31">
                  <c:v>43311</c:v>
                </c:pt>
                <c:pt idx="32">
                  <c:v>43312</c:v>
                </c:pt>
                <c:pt idx="33">
                  <c:v>43313</c:v>
                </c:pt>
                <c:pt idx="34">
                  <c:v>43314</c:v>
                </c:pt>
                <c:pt idx="35">
                  <c:v>43315</c:v>
                </c:pt>
                <c:pt idx="36">
                  <c:v>43318</c:v>
                </c:pt>
                <c:pt idx="37">
                  <c:v>43319</c:v>
                </c:pt>
                <c:pt idx="38">
                  <c:v>43320</c:v>
                </c:pt>
                <c:pt idx="39">
                  <c:v>43321</c:v>
                </c:pt>
                <c:pt idx="40">
                  <c:v>43322</c:v>
                </c:pt>
                <c:pt idx="41">
                  <c:v>43325</c:v>
                </c:pt>
                <c:pt idx="42">
                  <c:v>43326</c:v>
                </c:pt>
                <c:pt idx="43">
                  <c:v>43327</c:v>
                </c:pt>
                <c:pt idx="44">
                  <c:v>43328</c:v>
                </c:pt>
                <c:pt idx="45">
                  <c:v>43329</c:v>
                </c:pt>
                <c:pt idx="46">
                  <c:v>43332</c:v>
                </c:pt>
                <c:pt idx="47">
                  <c:v>43333</c:v>
                </c:pt>
                <c:pt idx="48">
                  <c:v>43334</c:v>
                </c:pt>
                <c:pt idx="49">
                  <c:v>43335</c:v>
                </c:pt>
                <c:pt idx="50">
                  <c:v>43336</c:v>
                </c:pt>
                <c:pt idx="51">
                  <c:v>43339</c:v>
                </c:pt>
                <c:pt idx="52">
                  <c:v>43340</c:v>
                </c:pt>
                <c:pt idx="53">
                  <c:v>43341</c:v>
                </c:pt>
                <c:pt idx="54">
                  <c:v>43342</c:v>
                </c:pt>
                <c:pt idx="55">
                  <c:v>43343</c:v>
                </c:pt>
                <c:pt idx="56">
                  <c:v>43346</c:v>
                </c:pt>
                <c:pt idx="57">
                  <c:v>43347</c:v>
                </c:pt>
                <c:pt idx="58">
                  <c:v>43348</c:v>
                </c:pt>
                <c:pt idx="59">
                  <c:v>43349</c:v>
                </c:pt>
                <c:pt idx="60">
                  <c:v>43350</c:v>
                </c:pt>
                <c:pt idx="61">
                  <c:v>43353</c:v>
                </c:pt>
                <c:pt idx="62">
                  <c:v>43354</c:v>
                </c:pt>
                <c:pt idx="63">
                  <c:v>43355</c:v>
                </c:pt>
                <c:pt idx="64">
                  <c:v>43356</c:v>
                </c:pt>
                <c:pt idx="65">
                  <c:v>43357</c:v>
                </c:pt>
                <c:pt idx="66">
                  <c:v>43360</c:v>
                </c:pt>
                <c:pt idx="67">
                  <c:v>43361</c:v>
                </c:pt>
                <c:pt idx="68">
                  <c:v>43362</c:v>
                </c:pt>
                <c:pt idx="69">
                  <c:v>43363</c:v>
                </c:pt>
                <c:pt idx="70">
                  <c:v>43364</c:v>
                </c:pt>
                <c:pt idx="71">
                  <c:v>43367</c:v>
                </c:pt>
                <c:pt idx="72">
                  <c:v>43368</c:v>
                </c:pt>
                <c:pt idx="73">
                  <c:v>43369</c:v>
                </c:pt>
                <c:pt idx="74">
                  <c:v>43370</c:v>
                </c:pt>
                <c:pt idx="75">
                  <c:v>43371</c:v>
                </c:pt>
                <c:pt idx="76">
                  <c:v>43374</c:v>
                </c:pt>
                <c:pt idx="77">
                  <c:v>43375</c:v>
                </c:pt>
                <c:pt idx="78">
                  <c:v>43376</c:v>
                </c:pt>
                <c:pt idx="79">
                  <c:v>43377</c:v>
                </c:pt>
                <c:pt idx="80">
                  <c:v>43378</c:v>
                </c:pt>
                <c:pt idx="81">
                  <c:v>43381</c:v>
                </c:pt>
                <c:pt idx="82">
                  <c:v>43382</c:v>
                </c:pt>
                <c:pt idx="83">
                  <c:v>43383</c:v>
                </c:pt>
                <c:pt idx="84">
                  <c:v>43384</c:v>
                </c:pt>
                <c:pt idx="85">
                  <c:v>43385</c:v>
                </c:pt>
                <c:pt idx="86">
                  <c:v>43388</c:v>
                </c:pt>
                <c:pt idx="87">
                  <c:v>43389</c:v>
                </c:pt>
                <c:pt idx="88">
                  <c:v>43390</c:v>
                </c:pt>
                <c:pt idx="89">
                  <c:v>43391</c:v>
                </c:pt>
                <c:pt idx="90">
                  <c:v>43392</c:v>
                </c:pt>
                <c:pt idx="91">
                  <c:v>43395</c:v>
                </c:pt>
                <c:pt idx="92">
                  <c:v>43396</c:v>
                </c:pt>
                <c:pt idx="93">
                  <c:v>43397</c:v>
                </c:pt>
                <c:pt idx="94">
                  <c:v>43398</c:v>
                </c:pt>
                <c:pt idx="95">
                  <c:v>43399</c:v>
                </c:pt>
                <c:pt idx="96">
                  <c:v>43402</c:v>
                </c:pt>
                <c:pt idx="97">
                  <c:v>43403</c:v>
                </c:pt>
                <c:pt idx="98">
                  <c:v>43404</c:v>
                </c:pt>
                <c:pt idx="99">
                  <c:v>43405</c:v>
                </c:pt>
                <c:pt idx="100">
                  <c:v>43406</c:v>
                </c:pt>
                <c:pt idx="101">
                  <c:v>43409</c:v>
                </c:pt>
                <c:pt idx="102">
                  <c:v>43410</c:v>
                </c:pt>
                <c:pt idx="103">
                  <c:v>43411</c:v>
                </c:pt>
                <c:pt idx="104">
                  <c:v>43412</c:v>
                </c:pt>
                <c:pt idx="105">
                  <c:v>43413</c:v>
                </c:pt>
                <c:pt idx="106">
                  <c:v>43416</c:v>
                </c:pt>
                <c:pt idx="107">
                  <c:v>43417</c:v>
                </c:pt>
                <c:pt idx="108">
                  <c:v>43418</c:v>
                </c:pt>
                <c:pt idx="109">
                  <c:v>43419</c:v>
                </c:pt>
                <c:pt idx="110">
                  <c:v>43420</c:v>
                </c:pt>
                <c:pt idx="111">
                  <c:v>43423</c:v>
                </c:pt>
                <c:pt idx="112">
                  <c:v>43424</c:v>
                </c:pt>
                <c:pt idx="113">
                  <c:v>43425</c:v>
                </c:pt>
                <c:pt idx="114">
                  <c:v>43426</c:v>
                </c:pt>
                <c:pt idx="115">
                  <c:v>43427</c:v>
                </c:pt>
                <c:pt idx="116">
                  <c:v>43430</c:v>
                </c:pt>
                <c:pt idx="117">
                  <c:v>43431</c:v>
                </c:pt>
                <c:pt idx="118">
                  <c:v>43432</c:v>
                </c:pt>
                <c:pt idx="119">
                  <c:v>43433</c:v>
                </c:pt>
                <c:pt idx="120">
                  <c:v>43434</c:v>
                </c:pt>
                <c:pt idx="121">
                  <c:v>43437</c:v>
                </c:pt>
                <c:pt idx="122">
                  <c:v>43438</c:v>
                </c:pt>
                <c:pt idx="123">
                  <c:v>43439</c:v>
                </c:pt>
                <c:pt idx="124">
                  <c:v>43440</c:v>
                </c:pt>
                <c:pt idx="125">
                  <c:v>43441</c:v>
                </c:pt>
                <c:pt idx="126">
                  <c:v>43444</c:v>
                </c:pt>
                <c:pt idx="127">
                  <c:v>43445</c:v>
                </c:pt>
                <c:pt idx="128">
                  <c:v>43446</c:v>
                </c:pt>
                <c:pt idx="129">
                  <c:v>43447</c:v>
                </c:pt>
                <c:pt idx="130">
                  <c:v>43448</c:v>
                </c:pt>
                <c:pt idx="131">
                  <c:v>43451</c:v>
                </c:pt>
                <c:pt idx="132">
                  <c:v>43452</c:v>
                </c:pt>
                <c:pt idx="133">
                  <c:v>43453</c:v>
                </c:pt>
                <c:pt idx="134">
                  <c:v>43454</c:v>
                </c:pt>
                <c:pt idx="135">
                  <c:v>43455</c:v>
                </c:pt>
                <c:pt idx="136">
                  <c:v>43458</c:v>
                </c:pt>
                <c:pt idx="137">
                  <c:v>43459</c:v>
                </c:pt>
                <c:pt idx="138">
                  <c:v>43460</c:v>
                </c:pt>
                <c:pt idx="139">
                  <c:v>43461</c:v>
                </c:pt>
                <c:pt idx="140">
                  <c:v>43462</c:v>
                </c:pt>
                <c:pt idx="141">
                  <c:v>43465</c:v>
                </c:pt>
                <c:pt idx="142">
                  <c:v>43466</c:v>
                </c:pt>
                <c:pt idx="143">
                  <c:v>43467</c:v>
                </c:pt>
                <c:pt idx="144">
                  <c:v>43468</c:v>
                </c:pt>
                <c:pt idx="145">
                  <c:v>43469</c:v>
                </c:pt>
                <c:pt idx="146">
                  <c:v>43472</c:v>
                </c:pt>
                <c:pt idx="147">
                  <c:v>43473</c:v>
                </c:pt>
                <c:pt idx="148">
                  <c:v>43474</c:v>
                </c:pt>
                <c:pt idx="149">
                  <c:v>43475</c:v>
                </c:pt>
                <c:pt idx="150">
                  <c:v>43476</c:v>
                </c:pt>
                <c:pt idx="151">
                  <c:v>43479</c:v>
                </c:pt>
                <c:pt idx="152">
                  <c:v>43480</c:v>
                </c:pt>
                <c:pt idx="153">
                  <c:v>43481</c:v>
                </c:pt>
                <c:pt idx="154">
                  <c:v>43482</c:v>
                </c:pt>
                <c:pt idx="155">
                  <c:v>43483</c:v>
                </c:pt>
                <c:pt idx="156">
                  <c:v>43486</c:v>
                </c:pt>
                <c:pt idx="157">
                  <c:v>43487</c:v>
                </c:pt>
                <c:pt idx="158">
                  <c:v>43488</c:v>
                </c:pt>
                <c:pt idx="159">
                  <c:v>43489</c:v>
                </c:pt>
                <c:pt idx="160">
                  <c:v>43490</c:v>
                </c:pt>
                <c:pt idx="161">
                  <c:v>43493</c:v>
                </c:pt>
                <c:pt idx="162">
                  <c:v>43494</c:v>
                </c:pt>
                <c:pt idx="163">
                  <c:v>43495</c:v>
                </c:pt>
                <c:pt idx="164">
                  <c:v>43496</c:v>
                </c:pt>
                <c:pt idx="165">
                  <c:v>43497</c:v>
                </c:pt>
                <c:pt idx="166">
                  <c:v>43500</c:v>
                </c:pt>
                <c:pt idx="167">
                  <c:v>43501</c:v>
                </c:pt>
                <c:pt idx="168">
                  <c:v>43502</c:v>
                </c:pt>
                <c:pt idx="169">
                  <c:v>43503</c:v>
                </c:pt>
                <c:pt idx="170">
                  <c:v>43504</c:v>
                </c:pt>
                <c:pt idx="171">
                  <c:v>43507</c:v>
                </c:pt>
                <c:pt idx="172">
                  <c:v>43508</c:v>
                </c:pt>
                <c:pt idx="173">
                  <c:v>43509</c:v>
                </c:pt>
                <c:pt idx="174">
                  <c:v>43510</c:v>
                </c:pt>
                <c:pt idx="175">
                  <c:v>43511</c:v>
                </c:pt>
                <c:pt idx="176">
                  <c:v>43514</c:v>
                </c:pt>
                <c:pt idx="177">
                  <c:v>43515</c:v>
                </c:pt>
                <c:pt idx="178">
                  <c:v>43516</c:v>
                </c:pt>
                <c:pt idx="179">
                  <c:v>43517</c:v>
                </c:pt>
                <c:pt idx="180">
                  <c:v>43518</c:v>
                </c:pt>
                <c:pt idx="181">
                  <c:v>43521</c:v>
                </c:pt>
                <c:pt idx="182">
                  <c:v>43522</c:v>
                </c:pt>
                <c:pt idx="183">
                  <c:v>43523</c:v>
                </c:pt>
                <c:pt idx="184">
                  <c:v>43524</c:v>
                </c:pt>
                <c:pt idx="185">
                  <c:v>43525</c:v>
                </c:pt>
                <c:pt idx="186">
                  <c:v>43528</c:v>
                </c:pt>
                <c:pt idx="187">
                  <c:v>43529</c:v>
                </c:pt>
                <c:pt idx="188">
                  <c:v>43530</c:v>
                </c:pt>
                <c:pt idx="189">
                  <c:v>43531</c:v>
                </c:pt>
                <c:pt idx="190">
                  <c:v>43532</c:v>
                </c:pt>
                <c:pt idx="191">
                  <c:v>43535</c:v>
                </c:pt>
                <c:pt idx="192">
                  <c:v>43536</c:v>
                </c:pt>
                <c:pt idx="193">
                  <c:v>43537</c:v>
                </c:pt>
                <c:pt idx="194">
                  <c:v>43538</c:v>
                </c:pt>
                <c:pt idx="195">
                  <c:v>43539</c:v>
                </c:pt>
                <c:pt idx="196">
                  <c:v>43542</c:v>
                </c:pt>
                <c:pt idx="197">
                  <c:v>43543</c:v>
                </c:pt>
                <c:pt idx="198">
                  <c:v>43544</c:v>
                </c:pt>
                <c:pt idx="199">
                  <c:v>43545</c:v>
                </c:pt>
                <c:pt idx="200">
                  <c:v>43546</c:v>
                </c:pt>
                <c:pt idx="201">
                  <c:v>43549</c:v>
                </c:pt>
                <c:pt idx="202">
                  <c:v>43550</c:v>
                </c:pt>
                <c:pt idx="203">
                  <c:v>43551</c:v>
                </c:pt>
                <c:pt idx="204">
                  <c:v>43552</c:v>
                </c:pt>
                <c:pt idx="205">
                  <c:v>43553</c:v>
                </c:pt>
                <c:pt idx="206">
                  <c:v>43556</c:v>
                </c:pt>
                <c:pt idx="207">
                  <c:v>43557</c:v>
                </c:pt>
                <c:pt idx="208">
                  <c:v>43558</c:v>
                </c:pt>
                <c:pt idx="209">
                  <c:v>43559</c:v>
                </c:pt>
                <c:pt idx="210">
                  <c:v>43560</c:v>
                </c:pt>
                <c:pt idx="211">
                  <c:v>43563</c:v>
                </c:pt>
                <c:pt idx="212">
                  <c:v>43564</c:v>
                </c:pt>
                <c:pt idx="213">
                  <c:v>43565</c:v>
                </c:pt>
                <c:pt idx="214">
                  <c:v>43566</c:v>
                </c:pt>
                <c:pt idx="215">
                  <c:v>43567</c:v>
                </c:pt>
                <c:pt idx="216">
                  <c:v>43570</c:v>
                </c:pt>
                <c:pt idx="217">
                  <c:v>43571</c:v>
                </c:pt>
                <c:pt idx="218">
                  <c:v>43572</c:v>
                </c:pt>
                <c:pt idx="219">
                  <c:v>43573</c:v>
                </c:pt>
                <c:pt idx="220">
                  <c:v>43574</c:v>
                </c:pt>
                <c:pt idx="221">
                  <c:v>43577</c:v>
                </c:pt>
                <c:pt idx="222">
                  <c:v>43578</c:v>
                </c:pt>
                <c:pt idx="223">
                  <c:v>43579</c:v>
                </c:pt>
                <c:pt idx="224">
                  <c:v>43580</c:v>
                </c:pt>
                <c:pt idx="225">
                  <c:v>43581</c:v>
                </c:pt>
                <c:pt idx="226">
                  <c:v>43584</c:v>
                </c:pt>
                <c:pt idx="227">
                  <c:v>43585</c:v>
                </c:pt>
                <c:pt idx="228">
                  <c:v>43586</c:v>
                </c:pt>
                <c:pt idx="229">
                  <c:v>43587</c:v>
                </c:pt>
                <c:pt idx="230">
                  <c:v>43588</c:v>
                </c:pt>
                <c:pt idx="231">
                  <c:v>43591</c:v>
                </c:pt>
                <c:pt idx="232">
                  <c:v>43592</c:v>
                </c:pt>
                <c:pt idx="233">
                  <c:v>43593</c:v>
                </c:pt>
                <c:pt idx="234">
                  <c:v>43594</c:v>
                </c:pt>
                <c:pt idx="235">
                  <c:v>43595</c:v>
                </c:pt>
                <c:pt idx="236">
                  <c:v>43598</c:v>
                </c:pt>
                <c:pt idx="237">
                  <c:v>43599</c:v>
                </c:pt>
                <c:pt idx="238">
                  <c:v>43600</c:v>
                </c:pt>
                <c:pt idx="239">
                  <c:v>43601</c:v>
                </c:pt>
                <c:pt idx="240">
                  <c:v>43602</c:v>
                </c:pt>
                <c:pt idx="241">
                  <c:v>43605</c:v>
                </c:pt>
                <c:pt idx="242">
                  <c:v>43606</c:v>
                </c:pt>
                <c:pt idx="243">
                  <c:v>43607</c:v>
                </c:pt>
                <c:pt idx="244">
                  <c:v>43608</c:v>
                </c:pt>
                <c:pt idx="245">
                  <c:v>43609</c:v>
                </c:pt>
                <c:pt idx="246">
                  <c:v>43612</c:v>
                </c:pt>
                <c:pt idx="247">
                  <c:v>43613</c:v>
                </c:pt>
                <c:pt idx="248">
                  <c:v>43614</c:v>
                </c:pt>
                <c:pt idx="249">
                  <c:v>43615</c:v>
                </c:pt>
                <c:pt idx="250">
                  <c:v>43616</c:v>
                </c:pt>
                <c:pt idx="251">
                  <c:v>43619</c:v>
                </c:pt>
                <c:pt idx="252">
                  <c:v>43620</c:v>
                </c:pt>
                <c:pt idx="253">
                  <c:v>43621</c:v>
                </c:pt>
                <c:pt idx="254">
                  <c:v>43622</c:v>
                </c:pt>
                <c:pt idx="255">
                  <c:v>43623</c:v>
                </c:pt>
                <c:pt idx="256">
                  <c:v>43626</c:v>
                </c:pt>
                <c:pt idx="257">
                  <c:v>43627</c:v>
                </c:pt>
                <c:pt idx="258">
                  <c:v>43628</c:v>
                </c:pt>
                <c:pt idx="259">
                  <c:v>43629</c:v>
                </c:pt>
                <c:pt idx="260">
                  <c:v>43630</c:v>
                </c:pt>
                <c:pt idx="261">
                  <c:v>43633</c:v>
                </c:pt>
                <c:pt idx="262">
                  <c:v>43634</c:v>
                </c:pt>
                <c:pt idx="263">
                  <c:v>43635</c:v>
                </c:pt>
                <c:pt idx="264">
                  <c:v>43636</c:v>
                </c:pt>
                <c:pt idx="265">
                  <c:v>43637</c:v>
                </c:pt>
                <c:pt idx="266">
                  <c:v>43640</c:v>
                </c:pt>
                <c:pt idx="267">
                  <c:v>43641</c:v>
                </c:pt>
                <c:pt idx="268">
                  <c:v>43642</c:v>
                </c:pt>
                <c:pt idx="269">
                  <c:v>43643</c:v>
                </c:pt>
                <c:pt idx="270">
                  <c:v>43644</c:v>
                </c:pt>
                <c:pt idx="271">
                  <c:v>43647</c:v>
                </c:pt>
                <c:pt idx="272">
                  <c:v>43648</c:v>
                </c:pt>
                <c:pt idx="273">
                  <c:v>43649</c:v>
                </c:pt>
                <c:pt idx="274">
                  <c:v>43650</c:v>
                </c:pt>
                <c:pt idx="275">
                  <c:v>43651</c:v>
                </c:pt>
                <c:pt idx="276">
                  <c:v>43654</c:v>
                </c:pt>
                <c:pt idx="277">
                  <c:v>43655</c:v>
                </c:pt>
                <c:pt idx="278">
                  <c:v>43656</c:v>
                </c:pt>
                <c:pt idx="279">
                  <c:v>43657</c:v>
                </c:pt>
                <c:pt idx="280">
                  <c:v>43658</c:v>
                </c:pt>
                <c:pt idx="281">
                  <c:v>43661</c:v>
                </c:pt>
                <c:pt idx="282">
                  <c:v>43662</c:v>
                </c:pt>
                <c:pt idx="283">
                  <c:v>43663</c:v>
                </c:pt>
                <c:pt idx="284">
                  <c:v>43664</c:v>
                </c:pt>
                <c:pt idx="285">
                  <c:v>43665</c:v>
                </c:pt>
                <c:pt idx="286">
                  <c:v>43668</c:v>
                </c:pt>
                <c:pt idx="287">
                  <c:v>43669</c:v>
                </c:pt>
                <c:pt idx="288">
                  <c:v>43670</c:v>
                </c:pt>
                <c:pt idx="289">
                  <c:v>43671</c:v>
                </c:pt>
                <c:pt idx="290">
                  <c:v>43672</c:v>
                </c:pt>
                <c:pt idx="291">
                  <c:v>43675</c:v>
                </c:pt>
                <c:pt idx="292">
                  <c:v>43676</c:v>
                </c:pt>
                <c:pt idx="293">
                  <c:v>43677</c:v>
                </c:pt>
                <c:pt idx="294">
                  <c:v>43678</c:v>
                </c:pt>
                <c:pt idx="295">
                  <c:v>43679</c:v>
                </c:pt>
                <c:pt idx="296">
                  <c:v>43682</c:v>
                </c:pt>
                <c:pt idx="297">
                  <c:v>43683</c:v>
                </c:pt>
                <c:pt idx="298">
                  <c:v>43684</c:v>
                </c:pt>
                <c:pt idx="299">
                  <c:v>43685</c:v>
                </c:pt>
                <c:pt idx="300">
                  <c:v>43686</c:v>
                </c:pt>
                <c:pt idx="301">
                  <c:v>43689</c:v>
                </c:pt>
                <c:pt idx="302">
                  <c:v>43690</c:v>
                </c:pt>
                <c:pt idx="303">
                  <c:v>43691</c:v>
                </c:pt>
                <c:pt idx="304">
                  <c:v>43692</c:v>
                </c:pt>
                <c:pt idx="305">
                  <c:v>43693</c:v>
                </c:pt>
                <c:pt idx="306">
                  <c:v>43696</c:v>
                </c:pt>
                <c:pt idx="307">
                  <c:v>43697</c:v>
                </c:pt>
                <c:pt idx="308">
                  <c:v>43698</c:v>
                </c:pt>
                <c:pt idx="309">
                  <c:v>43699</c:v>
                </c:pt>
                <c:pt idx="310">
                  <c:v>43700</c:v>
                </c:pt>
                <c:pt idx="311">
                  <c:v>43703</c:v>
                </c:pt>
                <c:pt idx="312">
                  <c:v>43704</c:v>
                </c:pt>
                <c:pt idx="313">
                  <c:v>43705</c:v>
                </c:pt>
                <c:pt idx="314">
                  <c:v>43706</c:v>
                </c:pt>
                <c:pt idx="315">
                  <c:v>43707</c:v>
                </c:pt>
                <c:pt idx="316">
                  <c:v>43710</c:v>
                </c:pt>
                <c:pt idx="317">
                  <c:v>43711</c:v>
                </c:pt>
                <c:pt idx="318">
                  <c:v>43712</c:v>
                </c:pt>
                <c:pt idx="319">
                  <c:v>43713</c:v>
                </c:pt>
                <c:pt idx="320">
                  <c:v>43714</c:v>
                </c:pt>
                <c:pt idx="321">
                  <c:v>43717</c:v>
                </c:pt>
                <c:pt idx="322">
                  <c:v>43718</c:v>
                </c:pt>
                <c:pt idx="323">
                  <c:v>43719</c:v>
                </c:pt>
                <c:pt idx="324">
                  <c:v>43720</c:v>
                </c:pt>
                <c:pt idx="325">
                  <c:v>43721</c:v>
                </c:pt>
                <c:pt idx="326">
                  <c:v>43724</c:v>
                </c:pt>
                <c:pt idx="327">
                  <c:v>43725</c:v>
                </c:pt>
                <c:pt idx="328">
                  <c:v>43726</c:v>
                </c:pt>
                <c:pt idx="329">
                  <c:v>43727</c:v>
                </c:pt>
                <c:pt idx="330">
                  <c:v>43728</c:v>
                </c:pt>
                <c:pt idx="331">
                  <c:v>43731</c:v>
                </c:pt>
                <c:pt idx="332">
                  <c:v>43732</c:v>
                </c:pt>
                <c:pt idx="333">
                  <c:v>43733</c:v>
                </c:pt>
                <c:pt idx="334">
                  <c:v>43734</c:v>
                </c:pt>
                <c:pt idx="335">
                  <c:v>43735</c:v>
                </c:pt>
                <c:pt idx="336">
                  <c:v>43738</c:v>
                </c:pt>
                <c:pt idx="337">
                  <c:v>43739</c:v>
                </c:pt>
                <c:pt idx="338">
                  <c:v>43740</c:v>
                </c:pt>
                <c:pt idx="339">
                  <c:v>43741</c:v>
                </c:pt>
                <c:pt idx="340">
                  <c:v>43742</c:v>
                </c:pt>
                <c:pt idx="341">
                  <c:v>43745</c:v>
                </c:pt>
                <c:pt idx="342">
                  <c:v>43746</c:v>
                </c:pt>
                <c:pt idx="343">
                  <c:v>43747</c:v>
                </c:pt>
                <c:pt idx="344">
                  <c:v>43748</c:v>
                </c:pt>
                <c:pt idx="345">
                  <c:v>43749</c:v>
                </c:pt>
                <c:pt idx="346">
                  <c:v>43752</c:v>
                </c:pt>
                <c:pt idx="347">
                  <c:v>43753</c:v>
                </c:pt>
                <c:pt idx="348">
                  <c:v>43754</c:v>
                </c:pt>
                <c:pt idx="349">
                  <c:v>43755</c:v>
                </c:pt>
                <c:pt idx="350">
                  <c:v>43756</c:v>
                </c:pt>
                <c:pt idx="351">
                  <c:v>43759</c:v>
                </c:pt>
                <c:pt idx="352">
                  <c:v>43760</c:v>
                </c:pt>
                <c:pt idx="353">
                  <c:v>43761</c:v>
                </c:pt>
                <c:pt idx="354">
                  <c:v>43762</c:v>
                </c:pt>
                <c:pt idx="355">
                  <c:v>43763</c:v>
                </c:pt>
                <c:pt idx="356">
                  <c:v>43766</c:v>
                </c:pt>
                <c:pt idx="357">
                  <c:v>43767</c:v>
                </c:pt>
                <c:pt idx="358">
                  <c:v>43768</c:v>
                </c:pt>
                <c:pt idx="359">
                  <c:v>43769</c:v>
                </c:pt>
                <c:pt idx="360">
                  <c:v>43770</c:v>
                </c:pt>
                <c:pt idx="361">
                  <c:v>43773</c:v>
                </c:pt>
                <c:pt idx="362">
                  <c:v>43774</c:v>
                </c:pt>
                <c:pt idx="363">
                  <c:v>43775</c:v>
                </c:pt>
                <c:pt idx="364">
                  <c:v>43776</c:v>
                </c:pt>
                <c:pt idx="365">
                  <c:v>43777</c:v>
                </c:pt>
                <c:pt idx="366">
                  <c:v>43780</c:v>
                </c:pt>
                <c:pt idx="367">
                  <c:v>43781</c:v>
                </c:pt>
                <c:pt idx="368">
                  <c:v>43782</c:v>
                </c:pt>
                <c:pt idx="369">
                  <c:v>43783</c:v>
                </c:pt>
                <c:pt idx="370">
                  <c:v>43784</c:v>
                </c:pt>
                <c:pt idx="371">
                  <c:v>43787</c:v>
                </c:pt>
                <c:pt idx="372">
                  <c:v>43788</c:v>
                </c:pt>
                <c:pt idx="373">
                  <c:v>43789</c:v>
                </c:pt>
                <c:pt idx="374">
                  <c:v>43790</c:v>
                </c:pt>
                <c:pt idx="375">
                  <c:v>43791</c:v>
                </c:pt>
                <c:pt idx="376">
                  <c:v>43794</c:v>
                </c:pt>
                <c:pt idx="377">
                  <c:v>43795</c:v>
                </c:pt>
                <c:pt idx="378">
                  <c:v>43796</c:v>
                </c:pt>
                <c:pt idx="379">
                  <c:v>43797</c:v>
                </c:pt>
                <c:pt idx="380">
                  <c:v>43798</c:v>
                </c:pt>
                <c:pt idx="381">
                  <c:v>43801</c:v>
                </c:pt>
                <c:pt idx="382">
                  <c:v>43802</c:v>
                </c:pt>
                <c:pt idx="383">
                  <c:v>43803</c:v>
                </c:pt>
                <c:pt idx="384">
                  <c:v>43804</c:v>
                </c:pt>
                <c:pt idx="385">
                  <c:v>43805</c:v>
                </c:pt>
                <c:pt idx="386">
                  <c:v>43808</c:v>
                </c:pt>
                <c:pt idx="387">
                  <c:v>43809</c:v>
                </c:pt>
                <c:pt idx="388">
                  <c:v>43810</c:v>
                </c:pt>
                <c:pt idx="389">
                  <c:v>43811</c:v>
                </c:pt>
                <c:pt idx="390">
                  <c:v>43812</c:v>
                </c:pt>
                <c:pt idx="391">
                  <c:v>43815</c:v>
                </c:pt>
                <c:pt idx="392">
                  <c:v>43816</c:v>
                </c:pt>
                <c:pt idx="393">
                  <c:v>43817</c:v>
                </c:pt>
                <c:pt idx="394">
                  <c:v>43818</c:v>
                </c:pt>
                <c:pt idx="395">
                  <c:v>43819</c:v>
                </c:pt>
                <c:pt idx="396">
                  <c:v>43822</c:v>
                </c:pt>
                <c:pt idx="397">
                  <c:v>43823</c:v>
                </c:pt>
                <c:pt idx="398">
                  <c:v>43824</c:v>
                </c:pt>
                <c:pt idx="399">
                  <c:v>43825</c:v>
                </c:pt>
                <c:pt idx="400">
                  <c:v>43826</c:v>
                </c:pt>
                <c:pt idx="401">
                  <c:v>43829</c:v>
                </c:pt>
                <c:pt idx="402">
                  <c:v>43830</c:v>
                </c:pt>
                <c:pt idx="403">
                  <c:v>43831</c:v>
                </c:pt>
                <c:pt idx="404">
                  <c:v>43832</c:v>
                </c:pt>
                <c:pt idx="405">
                  <c:v>43833</c:v>
                </c:pt>
                <c:pt idx="406">
                  <c:v>43836</c:v>
                </c:pt>
                <c:pt idx="407">
                  <c:v>43837</c:v>
                </c:pt>
                <c:pt idx="408">
                  <c:v>43838</c:v>
                </c:pt>
                <c:pt idx="409">
                  <c:v>43839</c:v>
                </c:pt>
                <c:pt idx="410">
                  <c:v>43840</c:v>
                </c:pt>
                <c:pt idx="411">
                  <c:v>43843</c:v>
                </c:pt>
                <c:pt idx="412">
                  <c:v>43844</c:v>
                </c:pt>
                <c:pt idx="413">
                  <c:v>43845</c:v>
                </c:pt>
                <c:pt idx="414">
                  <c:v>43846</c:v>
                </c:pt>
                <c:pt idx="415">
                  <c:v>43847</c:v>
                </c:pt>
                <c:pt idx="416">
                  <c:v>43850</c:v>
                </c:pt>
                <c:pt idx="417">
                  <c:v>43851</c:v>
                </c:pt>
                <c:pt idx="418">
                  <c:v>43852</c:v>
                </c:pt>
                <c:pt idx="419">
                  <c:v>43853</c:v>
                </c:pt>
                <c:pt idx="420">
                  <c:v>43854</c:v>
                </c:pt>
                <c:pt idx="421">
                  <c:v>43857</c:v>
                </c:pt>
                <c:pt idx="422">
                  <c:v>43858</c:v>
                </c:pt>
                <c:pt idx="423">
                  <c:v>43859</c:v>
                </c:pt>
                <c:pt idx="424">
                  <c:v>43860</c:v>
                </c:pt>
                <c:pt idx="425">
                  <c:v>43861</c:v>
                </c:pt>
                <c:pt idx="426">
                  <c:v>43864</c:v>
                </c:pt>
                <c:pt idx="427">
                  <c:v>43865</c:v>
                </c:pt>
                <c:pt idx="428">
                  <c:v>43866</c:v>
                </c:pt>
                <c:pt idx="429">
                  <c:v>43867</c:v>
                </c:pt>
                <c:pt idx="430">
                  <c:v>43868</c:v>
                </c:pt>
                <c:pt idx="431">
                  <c:v>43871</c:v>
                </c:pt>
                <c:pt idx="432">
                  <c:v>43872</c:v>
                </c:pt>
                <c:pt idx="433">
                  <c:v>43873</c:v>
                </c:pt>
                <c:pt idx="434">
                  <c:v>43874</c:v>
                </c:pt>
                <c:pt idx="435">
                  <c:v>43875</c:v>
                </c:pt>
                <c:pt idx="436">
                  <c:v>43878</c:v>
                </c:pt>
                <c:pt idx="437">
                  <c:v>43879</c:v>
                </c:pt>
                <c:pt idx="438">
                  <c:v>43880</c:v>
                </c:pt>
                <c:pt idx="439">
                  <c:v>43881</c:v>
                </c:pt>
                <c:pt idx="440">
                  <c:v>43882</c:v>
                </c:pt>
                <c:pt idx="441">
                  <c:v>43885</c:v>
                </c:pt>
                <c:pt idx="442">
                  <c:v>43886</c:v>
                </c:pt>
                <c:pt idx="443">
                  <c:v>43887</c:v>
                </c:pt>
                <c:pt idx="444">
                  <c:v>43888</c:v>
                </c:pt>
                <c:pt idx="445">
                  <c:v>43889</c:v>
                </c:pt>
                <c:pt idx="446">
                  <c:v>43892</c:v>
                </c:pt>
                <c:pt idx="447">
                  <c:v>43893</c:v>
                </c:pt>
                <c:pt idx="448">
                  <c:v>43894</c:v>
                </c:pt>
                <c:pt idx="449">
                  <c:v>43895</c:v>
                </c:pt>
                <c:pt idx="450">
                  <c:v>43896</c:v>
                </c:pt>
                <c:pt idx="451">
                  <c:v>43899</c:v>
                </c:pt>
                <c:pt idx="452">
                  <c:v>43900</c:v>
                </c:pt>
                <c:pt idx="453">
                  <c:v>43901</c:v>
                </c:pt>
                <c:pt idx="454">
                  <c:v>43902</c:v>
                </c:pt>
                <c:pt idx="455">
                  <c:v>43903</c:v>
                </c:pt>
                <c:pt idx="456">
                  <c:v>43906</c:v>
                </c:pt>
                <c:pt idx="457">
                  <c:v>43907</c:v>
                </c:pt>
                <c:pt idx="458">
                  <c:v>43908</c:v>
                </c:pt>
                <c:pt idx="459">
                  <c:v>43909</c:v>
                </c:pt>
                <c:pt idx="460">
                  <c:v>43910</c:v>
                </c:pt>
                <c:pt idx="461">
                  <c:v>43913</c:v>
                </c:pt>
                <c:pt idx="462">
                  <c:v>43914</c:v>
                </c:pt>
                <c:pt idx="463">
                  <c:v>43915</c:v>
                </c:pt>
                <c:pt idx="464">
                  <c:v>43916</c:v>
                </c:pt>
                <c:pt idx="465">
                  <c:v>43917</c:v>
                </c:pt>
                <c:pt idx="466">
                  <c:v>43920</c:v>
                </c:pt>
                <c:pt idx="467">
                  <c:v>43921</c:v>
                </c:pt>
                <c:pt idx="468">
                  <c:v>43922</c:v>
                </c:pt>
                <c:pt idx="469">
                  <c:v>43923</c:v>
                </c:pt>
                <c:pt idx="470">
                  <c:v>43924</c:v>
                </c:pt>
                <c:pt idx="471">
                  <c:v>43927</c:v>
                </c:pt>
                <c:pt idx="472">
                  <c:v>43928</c:v>
                </c:pt>
                <c:pt idx="473">
                  <c:v>43929</c:v>
                </c:pt>
                <c:pt idx="474">
                  <c:v>43930</c:v>
                </c:pt>
                <c:pt idx="475">
                  <c:v>43931</c:v>
                </c:pt>
                <c:pt idx="476">
                  <c:v>43934</c:v>
                </c:pt>
                <c:pt idx="477">
                  <c:v>43935</c:v>
                </c:pt>
                <c:pt idx="478">
                  <c:v>43936</c:v>
                </c:pt>
                <c:pt idx="479">
                  <c:v>43937</c:v>
                </c:pt>
                <c:pt idx="480">
                  <c:v>43938</c:v>
                </c:pt>
                <c:pt idx="481">
                  <c:v>43941</c:v>
                </c:pt>
                <c:pt idx="482">
                  <c:v>43942</c:v>
                </c:pt>
                <c:pt idx="483">
                  <c:v>43943</c:v>
                </c:pt>
                <c:pt idx="484">
                  <c:v>43944</c:v>
                </c:pt>
                <c:pt idx="485">
                  <c:v>43945</c:v>
                </c:pt>
                <c:pt idx="486">
                  <c:v>43948</c:v>
                </c:pt>
                <c:pt idx="487">
                  <c:v>43949</c:v>
                </c:pt>
                <c:pt idx="488">
                  <c:v>43950</c:v>
                </c:pt>
                <c:pt idx="489">
                  <c:v>43951</c:v>
                </c:pt>
                <c:pt idx="490">
                  <c:v>43952</c:v>
                </c:pt>
                <c:pt idx="491">
                  <c:v>43955</c:v>
                </c:pt>
                <c:pt idx="492">
                  <c:v>43956</c:v>
                </c:pt>
                <c:pt idx="493">
                  <c:v>43957</c:v>
                </c:pt>
                <c:pt idx="494">
                  <c:v>43958</c:v>
                </c:pt>
                <c:pt idx="495">
                  <c:v>43959</c:v>
                </c:pt>
                <c:pt idx="496">
                  <c:v>43962</c:v>
                </c:pt>
                <c:pt idx="497">
                  <c:v>43963</c:v>
                </c:pt>
                <c:pt idx="498">
                  <c:v>43964</c:v>
                </c:pt>
                <c:pt idx="499">
                  <c:v>43965</c:v>
                </c:pt>
                <c:pt idx="500">
                  <c:v>43966</c:v>
                </c:pt>
                <c:pt idx="501">
                  <c:v>43969</c:v>
                </c:pt>
                <c:pt idx="502">
                  <c:v>43970</c:v>
                </c:pt>
                <c:pt idx="503">
                  <c:v>43971</c:v>
                </c:pt>
                <c:pt idx="504">
                  <c:v>43972</c:v>
                </c:pt>
                <c:pt idx="505">
                  <c:v>43973</c:v>
                </c:pt>
                <c:pt idx="506">
                  <c:v>43976</c:v>
                </c:pt>
                <c:pt idx="507">
                  <c:v>43977</c:v>
                </c:pt>
                <c:pt idx="508">
                  <c:v>43978</c:v>
                </c:pt>
                <c:pt idx="509">
                  <c:v>43979</c:v>
                </c:pt>
                <c:pt idx="510">
                  <c:v>43980</c:v>
                </c:pt>
                <c:pt idx="511">
                  <c:v>43983</c:v>
                </c:pt>
                <c:pt idx="512">
                  <c:v>43984</c:v>
                </c:pt>
                <c:pt idx="513">
                  <c:v>43985</c:v>
                </c:pt>
                <c:pt idx="514">
                  <c:v>43986</c:v>
                </c:pt>
                <c:pt idx="515">
                  <c:v>43987</c:v>
                </c:pt>
                <c:pt idx="516">
                  <c:v>43990</c:v>
                </c:pt>
                <c:pt idx="517">
                  <c:v>43991</c:v>
                </c:pt>
                <c:pt idx="518">
                  <c:v>43992</c:v>
                </c:pt>
                <c:pt idx="519">
                  <c:v>43993</c:v>
                </c:pt>
                <c:pt idx="520">
                  <c:v>43994</c:v>
                </c:pt>
                <c:pt idx="521">
                  <c:v>43997</c:v>
                </c:pt>
                <c:pt idx="522">
                  <c:v>43998</c:v>
                </c:pt>
                <c:pt idx="523">
                  <c:v>43999</c:v>
                </c:pt>
              </c:numCache>
            </c:numRef>
          </c:cat>
          <c:val>
            <c:numRef>
              <c:f>[0]!Ativo7</c:f>
              <c:numCache>
                <c:formatCode>0.00</c:formatCode>
                <c:ptCount val="524"/>
                <c:pt idx="0">
                  <c:v>100</c:v>
                </c:pt>
                <c:pt idx="1">
                  <c:v>100.12499320705</c:v>
                </c:pt>
                <c:pt idx="2">
                  <c:v>98.021846638759598</c:v>
                </c:pt>
                <c:pt idx="3">
                  <c:v>98.456605619285298</c:v>
                </c:pt>
                <c:pt idx="4">
                  <c:v>96.652355850324994</c:v>
                </c:pt>
                <c:pt idx="5">
                  <c:v>96.940383674926096</c:v>
                </c:pt>
                <c:pt idx="6">
                  <c:v>95.636106733465596</c:v>
                </c:pt>
                <c:pt idx="7">
                  <c:v>96.712135210167602</c:v>
                </c:pt>
                <c:pt idx="8">
                  <c:v>96.239334818790695</c:v>
                </c:pt>
                <c:pt idx="9">
                  <c:v>95.690451606060407</c:v>
                </c:pt>
                <c:pt idx="10">
                  <c:v>99.576109994086394</c:v>
                </c:pt>
                <c:pt idx="12">
                  <c:v>97.793598174117506</c:v>
                </c:pt>
                <c:pt idx="13">
                  <c:v>97.407749578938805</c:v>
                </c:pt>
                <c:pt idx="14">
                  <c:v>98.054453562479495</c:v>
                </c:pt>
                <c:pt idx="15">
                  <c:v>96.934949187561898</c:v>
                </c:pt>
                <c:pt idx="16">
                  <c:v>98.804412803729093</c:v>
                </c:pt>
                <c:pt idx="17">
                  <c:v>97.837074072100194</c:v>
                </c:pt>
                <c:pt idx="18">
                  <c:v>97.527308298507705</c:v>
                </c:pt>
                <c:pt idx="19">
                  <c:v>96.695831748424098</c:v>
                </c:pt>
                <c:pt idx="20">
                  <c:v>97.141459703329005</c:v>
                </c:pt>
                <c:pt idx="22">
                  <c:v>97.760991250630497</c:v>
                </c:pt>
                <c:pt idx="23">
                  <c:v>99.6630617901683</c:v>
                </c:pt>
                <c:pt idx="24">
                  <c:v>99.152219988056501</c:v>
                </c:pt>
                <c:pt idx="25">
                  <c:v>100.260855388362</c:v>
                </c:pt>
                <c:pt idx="26">
                  <c:v>100.478234878625</c:v>
                </c:pt>
                <c:pt idx="27">
                  <c:v>100.59235911094601</c:v>
                </c:pt>
                <c:pt idx="28">
                  <c:v>99.798923971597105</c:v>
                </c:pt>
                <c:pt idx="29">
                  <c:v>99.429378838161895</c:v>
                </c:pt>
                <c:pt idx="30">
                  <c:v>96.625183413969395</c:v>
                </c:pt>
                <c:pt idx="31">
                  <c:v>97.4403565024259</c:v>
                </c:pt>
                <c:pt idx="32">
                  <c:v>97.739253301522695</c:v>
                </c:pt>
                <c:pt idx="33">
                  <c:v>97.684908428927898</c:v>
                </c:pt>
                <c:pt idx="34">
                  <c:v>97.038204445503695</c:v>
                </c:pt>
                <c:pt idx="35">
                  <c:v>96.706700722919805</c:v>
                </c:pt>
                <c:pt idx="36">
                  <c:v>96.652355850324994</c:v>
                </c:pt>
                <c:pt idx="37">
                  <c:v>97.282756372005693</c:v>
                </c:pt>
                <c:pt idx="38">
                  <c:v>97.842508559348104</c:v>
                </c:pt>
                <c:pt idx="39">
                  <c:v>97.516439324011998</c:v>
                </c:pt>
                <c:pt idx="40">
                  <c:v>96.733873159159003</c:v>
                </c:pt>
                <c:pt idx="41">
                  <c:v>97.288190859253504</c:v>
                </c:pt>
                <c:pt idx="42">
                  <c:v>95.456768653937601</c:v>
                </c:pt>
                <c:pt idx="44">
                  <c:v>95.016575186280505</c:v>
                </c:pt>
                <c:pt idx="45">
                  <c:v>95.157871854840806</c:v>
                </c:pt>
                <c:pt idx="46">
                  <c:v>94.728547361563002</c:v>
                </c:pt>
                <c:pt idx="47">
                  <c:v>92.940601054346203</c:v>
                </c:pt>
                <c:pt idx="48">
                  <c:v>93.103635672014207</c:v>
                </c:pt>
                <c:pt idx="49">
                  <c:v>93.647084397613099</c:v>
                </c:pt>
                <c:pt idx="50">
                  <c:v>93.462311830953695</c:v>
                </c:pt>
                <c:pt idx="51">
                  <c:v>93.027552850427995</c:v>
                </c:pt>
                <c:pt idx="52">
                  <c:v>93.652518884977297</c:v>
                </c:pt>
                <c:pt idx="53">
                  <c:v>93.706863757455693</c:v>
                </c:pt>
                <c:pt idx="54">
                  <c:v>92.581924895406701</c:v>
                </c:pt>
                <c:pt idx="55">
                  <c:v>92.522145535564107</c:v>
                </c:pt>
                <c:pt idx="56">
                  <c:v>93.750339655554896</c:v>
                </c:pt>
                <c:pt idx="57">
                  <c:v>92.549317971919706</c:v>
                </c:pt>
                <c:pt idx="58">
                  <c:v>89.864681267412394</c:v>
                </c:pt>
                <c:pt idx="59">
                  <c:v>89.6364328026539</c:v>
                </c:pt>
                <c:pt idx="60">
                  <c:v>91.408075648127095</c:v>
                </c:pt>
                <c:pt idx="61">
                  <c:v>92.891690669115604</c:v>
                </c:pt>
                <c:pt idx="62">
                  <c:v>92.359110917896004</c:v>
                </c:pt>
                <c:pt idx="63">
                  <c:v>92.652573229745002</c:v>
                </c:pt>
                <c:pt idx="64">
                  <c:v>92.587359382654498</c:v>
                </c:pt>
                <c:pt idx="65">
                  <c:v>93.527525678044199</c:v>
                </c:pt>
                <c:pt idx="69">
                  <c:v>94.342698766384302</c:v>
                </c:pt>
                <c:pt idx="70">
                  <c:v>94.886147491983095</c:v>
                </c:pt>
                <c:pt idx="71">
                  <c:v>94.190533123211907</c:v>
                </c:pt>
                <c:pt idx="72">
                  <c:v>93.522091190796303</c:v>
                </c:pt>
                <c:pt idx="73">
                  <c:v>94.027498505543903</c:v>
                </c:pt>
                <c:pt idx="74">
                  <c:v>93.619911961373901</c:v>
                </c:pt>
                <c:pt idx="75">
                  <c:v>92.658007716992898</c:v>
                </c:pt>
                <c:pt idx="76">
                  <c:v>93.353622085880502</c:v>
                </c:pt>
                <c:pt idx="77">
                  <c:v>93.424270420218804</c:v>
                </c:pt>
                <c:pt idx="78">
                  <c:v>93.190587468096098</c:v>
                </c:pt>
                <c:pt idx="79">
                  <c:v>92.456931688590004</c:v>
                </c:pt>
                <c:pt idx="80">
                  <c:v>90.212488451739802</c:v>
                </c:pt>
                <c:pt idx="81">
                  <c:v>90.886364871519604</c:v>
                </c:pt>
                <c:pt idx="82">
                  <c:v>91.125482310773805</c:v>
                </c:pt>
                <c:pt idx="83">
                  <c:v>90.875495897023896</c:v>
                </c:pt>
                <c:pt idx="84">
                  <c:v>90.283136786078103</c:v>
                </c:pt>
                <c:pt idx="85">
                  <c:v>90.353785120416404</c:v>
                </c:pt>
                <c:pt idx="87">
                  <c:v>88.212597141391598</c:v>
                </c:pt>
                <c:pt idx="88">
                  <c:v>88.256073039607102</c:v>
                </c:pt>
                <c:pt idx="89">
                  <c:v>87.696320852148304</c:v>
                </c:pt>
                <c:pt idx="90">
                  <c:v>86.218140318524107</c:v>
                </c:pt>
                <c:pt idx="91">
                  <c:v>87.478941361885504</c:v>
                </c:pt>
                <c:pt idx="92">
                  <c:v>86.859409814700498</c:v>
                </c:pt>
                <c:pt idx="93">
                  <c:v>87.685451877652696</c:v>
                </c:pt>
                <c:pt idx="94">
                  <c:v>88.946252921130494</c:v>
                </c:pt>
                <c:pt idx="95">
                  <c:v>88.087603934691302</c:v>
                </c:pt>
                <c:pt idx="96">
                  <c:v>85.337753383093499</c:v>
                </c:pt>
                <c:pt idx="97">
                  <c:v>84.125862724962602</c:v>
                </c:pt>
                <c:pt idx="98">
                  <c:v>85.805119286989793</c:v>
                </c:pt>
                <c:pt idx="101">
                  <c:v>90.027715885080397</c:v>
                </c:pt>
                <c:pt idx="102">
                  <c:v>89.049508178955904</c:v>
                </c:pt>
                <c:pt idx="103">
                  <c:v>87.2452584099956</c:v>
                </c:pt>
                <c:pt idx="104">
                  <c:v>86.913754687411696</c:v>
                </c:pt>
                <c:pt idx="105">
                  <c:v>87.114830715814605</c:v>
                </c:pt>
                <c:pt idx="106">
                  <c:v>87.060485843219794</c:v>
                </c:pt>
                <c:pt idx="107">
                  <c:v>87.125699690193898</c:v>
                </c:pt>
                <c:pt idx="108">
                  <c:v>86.913754687411696</c:v>
                </c:pt>
                <c:pt idx="109">
                  <c:v>86.794195967609994</c:v>
                </c:pt>
                <c:pt idx="110">
                  <c:v>85.680126080173096</c:v>
                </c:pt>
                <c:pt idx="111">
                  <c:v>85.413836204563296</c:v>
                </c:pt>
                <c:pt idx="112">
                  <c:v>84.354111189604694</c:v>
                </c:pt>
                <c:pt idx="113">
                  <c:v>85.859464159701005</c:v>
                </c:pt>
                <c:pt idx="114">
                  <c:v>85.055160045740195</c:v>
                </c:pt>
                <c:pt idx="115">
                  <c:v>86.114885060582296</c:v>
                </c:pt>
                <c:pt idx="116">
                  <c:v>86.136623009690098</c:v>
                </c:pt>
                <c:pt idx="117">
                  <c:v>86.087712624343098</c:v>
                </c:pt>
                <c:pt idx="118">
                  <c:v>84.816042606485993</c:v>
                </c:pt>
                <c:pt idx="119">
                  <c:v>86.614857888314901</c:v>
                </c:pt>
                <c:pt idx="120">
                  <c:v>86.2072713441448</c:v>
                </c:pt>
                <c:pt idx="121">
                  <c:v>87.766969186603106</c:v>
                </c:pt>
                <c:pt idx="122">
                  <c:v>88.245204065111494</c:v>
                </c:pt>
                <c:pt idx="123">
                  <c:v>89.397315363283298</c:v>
                </c:pt>
                <c:pt idx="124">
                  <c:v>87.506113798124701</c:v>
                </c:pt>
                <c:pt idx="125">
                  <c:v>87.288734307978302</c:v>
                </c:pt>
                <c:pt idx="126">
                  <c:v>86.348568012705101</c:v>
                </c:pt>
                <c:pt idx="127">
                  <c:v>85.940981468418599</c:v>
                </c:pt>
                <c:pt idx="128">
                  <c:v>86.609423400950604</c:v>
                </c:pt>
                <c:pt idx="129">
                  <c:v>87.082223792327596</c:v>
                </c:pt>
                <c:pt idx="130">
                  <c:v>87.739796750247507</c:v>
                </c:pt>
                <c:pt idx="131">
                  <c:v>86.951796098146602</c:v>
                </c:pt>
                <c:pt idx="132">
                  <c:v>86.560513015720105</c:v>
                </c:pt>
                <c:pt idx="133">
                  <c:v>86.419216346927001</c:v>
                </c:pt>
                <c:pt idx="134">
                  <c:v>86.767023531370796</c:v>
                </c:pt>
                <c:pt idx="135">
                  <c:v>84.680180425057202</c:v>
                </c:pt>
                <c:pt idx="136">
                  <c:v>85.299711972125806</c:v>
                </c:pt>
                <c:pt idx="138">
                  <c:v>84.386718113208204</c:v>
                </c:pt>
                <c:pt idx="139">
                  <c:v>83.631324384710794</c:v>
                </c:pt>
                <c:pt idx="140">
                  <c:v>83.957393620046801</c:v>
                </c:pt>
                <c:pt idx="143">
                  <c:v>85.859464159701005</c:v>
                </c:pt>
                <c:pt idx="144">
                  <c:v>89.060377153451597</c:v>
                </c:pt>
                <c:pt idx="145">
                  <c:v>89.353839465300595</c:v>
                </c:pt>
                <c:pt idx="146">
                  <c:v>88.527797402348398</c:v>
                </c:pt>
                <c:pt idx="147">
                  <c:v>89.560349981067702</c:v>
                </c:pt>
                <c:pt idx="148">
                  <c:v>89.467963697738</c:v>
                </c:pt>
                <c:pt idx="149">
                  <c:v>92.206945274840095</c:v>
                </c:pt>
                <c:pt idx="150">
                  <c:v>93.532960165175595</c:v>
                </c:pt>
                <c:pt idx="151">
                  <c:v>93.581870550638996</c:v>
                </c:pt>
                <c:pt idx="152">
                  <c:v>93.527525678044199</c:v>
                </c:pt>
                <c:pt idx="153">
                  <c:v>94.125319276237903</c:v>
                </c:pt>
                <c:pt idx="154">
                  <c:v>94.560078256647103</c:v>
                </c:pt>
                <c:pt idx="155">
                  <c:v>96.733873159159003</c:v>
                </c:pt>
                <c:pt idx="156">
                  <c:v>95.103526982245995</c:v>
                </c:pt>
                <c:pt idx="157">
                  <c:v>94.560078256647103</c:v>
                </c:pt>
                <c:pt idx="158">
                  <c:v>94.994837237172803</c:v>
                </c:pt>
                <c:pt idx="159">
                  <c:v>95.103526982245995</c:v>
                </c:pt>
                <c:pt idx="160">
                  <c:v>96.407803923706496</c:v>
                </c:pt>
                <c:pt idx="161">
                  <c:v>97.630563556333101</c:v>
                </c:pt>
                <c:pt idx="162">
                  <c:v>97.549046247615493</c:v>
                </c:pt>
                <c:pt idx="163">
                  <c:v>97.820770610356703</c:v>
                </c:pt>
                <c:pt idx="164">
                  <c:v>97.820770610356703</c:v>
                </c:pt>
                <c:pt idx="165">
                  <c:v>99.1793924244121</c:v>
                </c:pt>
                <c:pt idx="166">
                  <c:v>98.418564208550407</c:v>
                </c:pt>
                <c:pt idx="167">
                  <c:v>98.896799087175197</c:v>
                </c:pt>
                <c:pt idx="168">
                  <c:v>99.451116787269697</c:v>
                </c:pt>
                <c:pt idx="169">
                  <c:v>98.4076952340547</c:v>
                </c:pt>
                <c:pt idx="170">
                  <c:v>98.635943698813193</c:v>
                </c:pt>
                <c:pt idx="171">
                  <c:v>98.635943698813193</c:v>
                </c:pt>
                <c:pt idx="172">
                  <c:v>98.337046899716398</c:v>
                </c:pt>
                <c:pt idx="173">
                  <c:v>100.168469105032</c:v>
                </c:pt>
                <c:pt idx="174">
                  <c:v>97.983805228024707</c:v>
                </c:pt>
                <c:pt idx="175">
                  <c:v>100.66844193264799</c:v>
                </c:pt>
                <c:pt idx="176">
                  <c:v>98.635943698813193</c:v>
                </c:pt>
                <c:pt idx="177">
                  <c:v>98.907668061670805</c:v>
                </c:pt>
                <c:pt idx="178">
                  <c:v>100.478234878625</c:v>
                </c:pt>
                <c:pt idx="179">
                  <c:v>99.451116787269697</c:v>
                </c:pt>
                <c:pt idx="180">
                  <c:v>99.304385631345198</c:v>
                </c:pt>
                <c:pt idx="181">
                  <c:v>99.451116787269697</c:v>
                </c:pt>
                <c:pt idx="182">
                  <c:v>99.336992554832193</c:v>
                </c:pt>
                <c:pt idx="183">
                  <c:v>99.070702679338893</c:v>
                </c:pt>
                <c:pt idx="184">
                  <c:v>97.820770610356703</c:v>
                </c:pt>
                <c:pt idx="185">
                  <c:v>99.885875767678996</c:v>
                </c:pt>
                <c:pt idx="186">
                  <c:v>98.635943698813193</c:v>
                </c:pt>
                <c:pt idx="187">
                  <c:v>98.983750883140601</c:v>
                </c:pt>
                <c:pt idx="188">
                  <c:v>99.1793924244121</c:v>
                </c:pt>
                <c:pt idx="189">
                  <c:v>97.728384327143402</c:v>
                </c:pt>
                <c:pt idx="190">
                  <c:v>97.6577359926887</c:v>
                </c:pt>
                <c:pt idx="191">
                  <c:v>98.423998695798204</c:v>
                </c:pt>
                <c:pt idx="192">
                  <c:v>98.907668061670805</c:v>
                </c:pt>
                <c:pt idx="193">
                  <c:v>98.304439976229304</c:v>
                </c:pt>
                <c:pt idx="194">
                  <c:v>98.907668061670805</c:v>
                </c:pt>
                <c:pt idx="195">
                  <c:v>101.57056681707</c:v>
                </c:pt>
                <c:pt idx="196">
                  <c:v>98.896799087175197</c:v>
                </c:pt>
                <c:pt idx="197">
                  <c:v>98.364219335955596</c:v>
                </c:pt>
                <c:pt idx="198">
                  <c:v>97.820770610356703</c:v>
                </c:pt>
                <c:pt idx="199">
                  <c:v>97.820770610356703</c:v>
                </c:pt>
                <c:pt idx="200">
                  <c:v>97.820770610356703</c:v>
                </c:pt>
                <c:pt idx="201">
                  <c:v>95.4839410902932</c:v>
                </c:pt>
                <c:pt idx="202">
                  <c:v>96.190424433560096</c:v>
                </c:pt>
                <c:pt idx="203">
                  <c:v>97.277321884757797</c:v>
                </c:pt>
                <c:pt idx="204">
                  <c:v>98.309874463360799</c:v>
                </c:pt>
                <c:pt idx="205">
                  <c:v>98.907668061670805</c:v>
                </c:pt>
                <c:pt idx="206">
                  <c:v>99.1793924244121</c:v>
                </c:pt>
                <c:pt idx="207">
                  <c:v>98.798978316481197</c:v>
                </c:pt>
                <c:pt idx="208">
                  <c:v>96.516493668896103</c:v>
                </c:pt>
                <c:pt idx="209">
                  <c:v>97.820770610356703</c:v>
                </c:pt>
                <c:pt idx="210">
                  <c:v>97.820770610356703</c:v>
                </c:pt>
                <c:pt idx="211">
                  <c:v>97.4892668877728</c:v>
                </c:pt>
                <c:pt idx="212">
                  <c:v>98.364219335955596</c:v>
                </c:pt>
                <c:pt idx="213">
                  <c:v>97.820770610356703</c:v>
                </c:pt>
                <c:pt idx="214">
                  <c:v>96.956687136553199</c:v>
                </c:pt>
                <c:pt idx="215">
                  <c:v>98.092494973214301</c:v>
                </c:pt>
                <c:pt idx="216">
                  <c:v>99.016357806744097</c:v>
                </c:pt>
                <c:pt idx="217">
                  <c:v>99.260909733246095</c:v>
                </c:pt>
                <c:pt idx="218">
                  <c:v>99.288082169485307</c:v>
                </c:pt>
                <c:pt idx="219">
                  <c:v>98.907668061670805</c:v>
                </c:pt>
                <c:pt idx="221">
                  <c:v>99.994565512868604</c:v>
                </c:pt>
                <c:pt idx="222">
                  <c:v>100.26628987561</c:v>
                </c:pt>
                <c:pt idx="223">
                  <c:v>100.211945003015</c:v>
                </c:pt>
                <c:pt idx="224">
                  <c:v>99.538068583235102</c:v>
                </c:pt>
                <c:pt idx="225">
                  <c:v>100.211945003015</c:v>
                </c:pt>
                <c:pt idx="226">
                  <c:v>100.08695179619799</c:v>
                </c:pt>
                <c:pt idx="227">
                  <c:v>101.624911689665</c:v>
                </c:pt>
                <c:pt idx="229">
                  <c:v>101.624911689665</c:v>
                </c:pt>
                <c:pt idx="230">
                  <c:v>102.168360415264</c:v>
                </c:pt>
                <c:pt idx="231">
                  <c:v>102.059670670191</c:v>
                </c:pt>
                <c:pt idx="232">
                  <c:v>102.16292592801599</c:v>
                </c:pt>
                <c:pt idx="233">
                  <c:v>101.728166947491</c:v>
                </c:pt>
                <c:pt idx="234">
                  <c:v>101.08146296406601</c:v>
                </c:pt>
                <c:pt idx="235">
                  <c:v>102.691217179294</c:v>
                </c:pt>
                <c:pt idx="236">
                  <c:v>100.032347285771</c:v>
                </c:pt>
                <c:pt idx="237">
                  <c:v>103.673722338164</c:v>
                </c:pt>
                <c:pt idx="238">
                  <c:v>102.691217179294</c:v>
                </c:pt>
                <c:pt idx="239">
                  <c:v>102.136129518738</c:v>
                </c:pt>
                <c:pt idx="240">
                  <c:v>102.374817212811</c:v>
                </c:pt>
                <c:pt idx="241">
                  <c:v>102.30265581689299</c:v>
                </c:pt>
                <c:pt idx="243">
                  <c:v>102.136129518738</c:v>
                </c:pt>
                <c:pt idx="244">
                  <c:v>102.136129518738</c:v>
                </c:pt>
                <c:pt idx="245">
                  <c:v>101.891890948173</c:v>
                </c:pt>
                <c:pt idx="246">
                  <c:v>102.352613706375</c:v>
                </c:pt>
                <c:pt idx="247">
                  <c:v>100.75951212097399</c:v>
                </c:pt>
                <c:pt idx="248">
                  <c:v>101.02595419797601</c:v>
                </c:pt>
                <c:pt idx="249">
                  <c:v>101.497778709396</c:v>
                </c:pt>
                <c:pt idx="250">
                  <c:v>102.691217179294</c:v>
                </c:pt>
                <c:pt idx="251">
                  <c:v>103.13528730755201</c:v>
                </c:pt>
                <c:pt idx="252">
                  <c:v>100.809470010339</c:v>
                </c:pt>
                <c:pt idx="253">
                  <c:v>103.190796073643</c:v>
                </c:pt>
                <c:pt idx="254">
                  <c:v>102.691217179294</c:v>
                </c:pt>
                <c:pt idx="255">
                  <c:v>103.00761714566001</c:v>
                </c:pt>
                <c:pt idx="256">
                  <c:v>104.195504738949</c:v>
                </c:pt>
                <c:pt idx="257">
                  <c:v>106.299286972033</c:v>
                </c:pt>
                <c:pt idx="258">
                  <c:v>106.610136061907</c:v>
                </c:pt>
                <c:pt idx="259">
                  <c:v>106.021743141813</c:v>
                </c:pt>
                <c:pt idx="260">
                  <c:v>105.84966596704901</c:v>
                </c:pt>
                <c:pt idx="261">
                  <c:v>105.749750188203</c:v>
                </c:pt>
                <c:pt idx="262">
                  <c:v>105.522164247348</c:v>
                </c:pt>
                <c:pt idx="263">
                  <c:v>104.917118697544</c:v>
                </c:pt>
                <c:pt idx="264">
                  <c:v>105.466655481374</c:v>
                </c:pt>
                <c:pt idx="265">
                  <c:v>105.466655481374</c:v>
                </c:pt>
                <c:pt idx="266">
                  <c:v>105.472206357983</c:v>
                </c:pt>
                <c:pt idx="267">
                  <c:v>106.24377820605901</c:v>
                </c:pt>
                <c:pt idx="268">
                  <c:v>105.744199311594</c:v>
                </c:pt>
                <c:pt idx="269">
                  <c:v>105.744199311594</c:v>
                </c:pt>
                <c:pt idx="270">
                  <c:v>104.406438049977</c:v>
                </c:pt>
                <c:pt idx="271">
                  <c:v>104.356480160495</c:v>
                </c:pt>
                <c:pt idx="272">
                  <c:v>104.91156782093501</c:v>
                </c:pt>
                <c:pt idx="273">
                  <c:v>105.56102038361099</c:v>
                </c:pt>
                <c:pt idx="274">
                  <c:v>106.299286972033</c:v>
                </c:pt>
                <c:pt idx="275">
                  <c:v>106.021743141813</c:v>
                </c:pt>
                <c:pt idx="276">
                  <c:v>106.08280278439599</c:v>
                </c:pt>
                <c:pt idx="277">
                  <c:v>105.949581745896</c:v>
                </c:pt>
                <c:pt idx="278">
                  <c:v>106.46581327018799</c:v>
                </c:pt>
                <c:pt idx="279">
                  <c:v>107.49827631853999</c:v>
                </c:pt>
                <c:pt idx="280">
                  <c:v>107.40391141630199</c:v>
                </c:pt>
                <c:pt idx="281">
                  <c:v>107.40391141630199</c:v>
                </c:pt>
                <c:pt idx="283">
                  <c:v>106.310388725135</c:v>
                </c:pt>
                <c:pt idx="284">
                  <c:v>106.29373609542399</c:v>
                </c:pt>
                <c:pt idx="285">
                  <c:v>106.299286972033</c:v>
                </c:pt>
                <c:pt idx="286">
                  <c:v>106.299286972033</c:v>
                </c:pt>
                <c:pt idx="287">
                  <c:v>106.521322036162</c:v>
                </c:pt>
                <c:pt idx="288">
                  <c:v>105.472206357983</c:v>
                </c:pt>
                <c:pt idx="289">
                  <c:v>105.577673013555</c:v>
                </c:pt>
                <c:pt idx="290">
                  <c:v>105.300129183219</c:v>
                </c:pt>
                <c:pt idx="291">
                  <c:v>105.466655481374</c:v>
                </c:pt>
                <c:pt idx="292">
                  <c:v>106.021743141813</c:v>
                </c:pt>
                <c:pt idx="293">
                  <c:v>106.46581327018799</c:v>
                </c:pt>
                <c:pt idx="294">
                  <c:v>106.46581327018799</c:v>
                </c:pt>
                <c:pt idx="295">
                  <c:v>106.299286972033</c:v>
                </c:pt>
                <c:pt idx="296">
                  <c:v>105.744199311594</c:v>
                </c:pt>
                <c:pt idx="297">
                  <c:v>106.410304504097</c:v>
                </c:pt>
                <c:pt idx="298">
                  <c:v>106.021743141813</c:v>
                </c:pt>
                <c:pt idx="299">
                  <c:v>106.299286972033</c:v>
                </c:pt>
                <c:pt idx="300">
                  <c:v>106.021743141813</c:v>
                </c:pt>
                <c:pt idx="301">
                  <c:v>105.777504571131</c:v>
                </c:pt>
                <c:pt idx="302">
                  <c:v>105.82746246061301</c:v>
                </c:pt>
                <c:pt idx="303">
                  <c:v>106.299286972033</c:v>
                </c:pt>
                <c:pt idx="305">
                  <c:v>106.021743141813</c:v>
                </c:pt>
                <c:pt idx="306">
                  <c:v>105.89962385653099</c:v>
                </c:pt>
                <c:pt idx="307">
                  <c:v>106.021743141813</c:v>
                </c:pt>
                <c:pt idx="308">
                  <c:v>106.27153258898799</c:v>
                </c:pt>
                <c:pt idx="309">
                  <c:v>106.46581327018799</c:v>
                </c:pt>
                <c:pt idx="310">
                  <c:v>106.188269439968</c:v>
                </c:pt>
                <c:pt idx="311">
                  <c:v>106.28263434220599</c:v>
                </c:pt>
                <c:pt idx="312">
                  <c:v>104.978178340127</c:v>
                </c:pt>
                <c:pt idx="313">
                  <c:v>106.021743141813</c:v>
                </c:pt>
                <c:pt idx="314">
                  <c:v>107.90904118726</c:v>
                </c:pt>
                <c:pt idx="315">
                  <c:v>112.016689874348</c:v>
                </c:pt>
                <c:pt idx="316">
                  <c:v>111.378339065006</c:v>
                </c:pt>
                <c:pt idx="317">
                  <c:v>111.017532085651</c:v>
                </c:pt>
                <c:pt idx="318">
                  <c:v>111.017532085651</c:v>
                </c:pt>
                <c:pt idx="319">
                  <c:v>111.017532085651</c:v>
                </c:pt>
                <c:pt idx="320">
                  <c:v>113.509875681018</c:v>
                </c:pt>
                <c:pt idx="321">
                  <c:v>116.285313983099</c:v>
                </c:pt>
                <c:pt idx="322">
                  <c:v>114.237040516105</c:v>
                </c:pt>
                <c:pt idx="323">
                  <c:v>115.180689538829</c:v>
                </c:pt>
                <c:pt idx="324">
                  <c:v>114.84208606591</c:v>
                </c:pt>
                <c:pt idx="325">
                  <c:v>113.79297038784701</c:v>
                </c:pt>
                <c:pt idx="326">
                  <c:v>115.180689538829</c:v>
                </c:pt>
                <c:pt idx="327">
                  <c:v>116.013321029604</c:v>
                </c:pt>
                <c:pt idx="331">
                  <c:v>114.914247461827</c:v>
                </c:pt>
                <c:pt idx="332">
                  <c:v>115.363868466811</c:v>
                </c:pt>
                <c:pt idx="333">
                  <c:v>114.070514218067</c:v>
                </c:pt>
                <c:pt idx="334">
                  <c:v>114.903145708609</c:v>
                </c:pt>
                <c:pt idx="335">
                  <c:v>115.180689538829</c:v>
                </c:pt>
                <c:pt idx="336">
                  <c:v>115.458233369165</c:v>
                </c:pt>
                <c:pt idx="337">
                  <c:v>115.458233369165</c:v>
                </c:pt>
                <c:pt idx="338">
                  <c:v>113.787419511122</c:v>
                </c:pt>
                <c:pt idx="339">
                  <c:v>115.03636674710999</c:v>
                </c:pt>
                <c:pt idx="340">
                  <c:v>115.458233369165</c:v>
                </c:pt>
                <c:pt idx="341">
                  <c:v>115.458233369165</c:v>
                </c:pt>
                <c:pt idx="342">
                  <c:v>116.29086485970799</c:v>
                </c:pt>
                <c:pt idx="343">
                  <c:v>114.37581243133199</c:v>
                </c:pt>
                <c:pt idx="344">
                  <c:v>116.568408689927</c:v>
                </c:pt>
                <c:pt idx="345">
                  <c:v>116.096584178624</c:v>
                </c:pt>
                <c:pt idx="346">
                  <c:v>116.013321029604</c:v>
                </c:pt>
                <c:pt idx="347">
                  <c:v>115.180689538829</c:v>
                </c:pt>
                <c:pt idx="348">
                  <c:v>115.458233369165</c:v>
                </c:pt>
                <c:pt idx="349">
                  <c:v>114.903145708609</c:v>
                </c:pt>
                <c:pt idx="350">
                  <c:v>114.34805804817</c:v>
                </c:pt>
                <c:pt idx="351">
                  <c:v>108.242093783454</c:v>
                </c:pt>
                <c:pt idx="352">
                  <c:v>108.797181443893</c:v>
                </c:pt>
                <c:pt idx="353">
                  <c:v>108.797181443893</c:v>
                </c:pt>
                <c:pt idx="354">
                  <c:v>112.072198640555</c:v>
                </c:pt>
                <c:pt idx="355">
                  <c:v>109.907356764772</c:v>
                </c:pt>
                <c:pt idx="356">
                  <c:v>109.907356764772</c:v>
                </c:pt>
                <c:pt idx="357">
                  <c:v>109.074725274229</c:v>
                </c:pt>
                <c:pt idx="358">
                  <c:v>108.242093783454</c:v>
                </c:pt>
                <c:pt idx="361">
                  <c:v>108.39196745178199</c:v>
                </c:pt>
                <c:pt idx="362">
                  <c:v>102.63570841320301</c:v>
                </c:pt>
                <c:pt idx="363">
                  <c:v>99.360691216657898</c:v>
                </c:pt>
                <c:pt idx="364">
                  <c:v>99.693743812967995</c:v>
                </c:pt>
                <c:pt idx="365">
                  <c:v>99.638235046877497</c:v>
                </c:pt>
                <c:pt idx="366">
                  <c:v>95.919147722073802</c:v>
                </c:pt>
                <c:pt idx="367">
                  <c:v>95.475077593582697</c:v>
                </c:pt>
                <c:pt idx="368">
                  <c:v>91.034376310300999</c:v>
                </c:pt>
                <c:pt idx="369">
                  <c:v>91.173148225410799</c:v>
                </c:pt>
                <c:pt idx="370">
                  <c:v>102.691217179294</c:v>
                </c:pt>
                <c:pt idx="371">
                  <c:v>100.470866537536</c:v>
                </c:pt>
                <c:pt idx="372">
                  <c:v>102.574648770504</c:v>
                </c:pt>
                <c:pt idx="373">
                  <c:v>105.96623437583899</c:v>
                </c:pt>
                <c:pt idx="374">
                  <c:v>103.451687274035</c:v>
                </c:pt>
                <c:pt idx="375">
                  <c:v>100.137813941343</c:v>
                </c:pt>
                <c:pt idx="376">
                  <c:v>99.8602701111231</c:v>
                </c:pt>
                <c:pt idx="377">
                  <c:v>99.915778877097196</c:v>
                </c:pt>
                <c:pt idx="378">
                  <c:v>97.140340575017007</c:v>
                </c:pt>
                <c:pt idx="379">
                  <c:v>94.459267175057903</c:v>
                </c:pt>
                <c:pt idx="380">
                  <c:v>95.752621423802296</c:v>
                </c:pt>
                <c:pt idx="381">
                  <c:v>98.450347453588606</c:v>
                </c:pt>
                <c:pt idx="382">
                  <c:v>97.140340575017007</c:v>
                </c:pt>
                <c:pt idx="383">
                  <c:v>98.600221121916505</c:v>
                </c:pt>
                <c:pt idx="384">
                  <c:v>101.02595419797601</c:v>
                </c:pt>
                <c:pt idx="385">
                  <c:v>101.858585688518</c:v>
                </c:pt>
                <c:pt idx="386">
                  <c:v>100.753961244249</c:v>
                </c:pt>
                <c:pt idx="387">
                  <c:v>98.639077258063494</c:v>
                </c:pt>
                <c:pt idx="388">
                  <c:v>99.332936833612607</c:v>
                </c:pt>
                <c:pt idx="389">
                  <c:v>99.915778877097196</c:v>
                </c:pt>
                <c:pt idx="390">
                  <c:v>99.294080697465702</c:v>
                </c:pt>
                <c:pt idx="391">
                  <c:v>100.554129686556</c:v>
                </c:pt>
                <c:pt idx="392">
                  <c:v>100.359849005472</c:v>
                </c:pt>
                <c:pt idx="393">
                  <c:v>98.361533427843796</c:v>
                </c:pt>
                <c:pt idx="394">
                  <c:v>99.910228000488104</c:v>
                </c:pt>
                <c:pt idx="395">
                  <c:v>101.41451556026</c:v>
                </c:pt>
                <c:pt idx="396">
                  <c:v>99.915778877097196</c:v>
                </c:pt>
                <c:pt idx="397">
                  <c:v>99.338487710221699</c:v>
                </c:pt>
                <c:pt idx="399">
                  <c:v>99.915778877097196</c:v>
                </c:pt>
                <c:pt idx="400">
                  <c:v>102.691217179294</c:v>
                </c:pt>
                <c:pt idx="401">
                  <c:v>102.68566630256799</c:v>
                </c:pt>
                <c:pt idx="404">
                  <c:v>104.356480160495</c:v>
                </c:pt>
                <c:pt idx="405">
                  <c:v>105.411146715283</c:v>
                </c:pt>
                <c:pt idx="406">
                  <c:v>106.576830802253</c:v>
                </c:pt>
                <c:pt idx="407">
                  <c:v>108.242093783454</c:v>
                </c:pt>
                <c:pt idx="408">
                  <c:v>109.796339232707</c:v>
                </c:pt>
                <c:pt idx="409">
                  <c:v>108.10332186846099</c:v>
                </c:pt>
                <c:pt idx="410">
                  <c:v>110.956472443067</c:v>
                </c:pt>
                <c:pt idx="411">
                  <c:v>107.687006123131</c:v>
                </c:pt>
                <c:pt idx="412">
                  <c:v>105.466655481374</c:v>
                </c:pt>
                <c:pt idx="413">
                  <c:v>105.355637949309</c:v>
                </c:pt>
                <c:pt idx="414">
                  <c:v>104.07893633027599</c:v>
                </c:pt>
                <c:pt idx="415">
                  <c:v>103.024269775487</c:v>
                </c:pt>
                <c:pt idx="416">
                  <c:v>101.864136565244</c:v>
                </c:pt>
                <c:pt idx="417">
                  <c:v>98.8056035562186</c:v>
                </c:pt>
                <c:pt idx="418">
                  <c:v>96.257751194876604</c:v>
                </c:pt>
                <c:pt idx="419">
                  <c:v>97.179196711163996</c:v>
                </c:pt>
                <c:pt idx="420">
                  <c:v>99.915778877097196</c:v>
                </c:pt>
                <c:pt idx="421">
                  <c:v>99.638235046877497</c:v>
                </c:pt>
                <c:pt idx="422">
                  <c:v>100.19332270731699</c:v>
                </c:pt>
                <c:pt idx="423">
                  <c:v>100.470866537536</c:v>
                </c:pt>
                <c:pt idx="424">
                  <c:v>100.470866537536</c:v>
                </c:pt>
                <c:pt idx="425">
                  <c:v>101.581041858299</c:v>
                </c:pt>
                <c:pt idx="426">
                  <c:v>100.19332270731699</c:v>
                </c:pt>
                <c:pt idx="427">
                  <c:v>102.691217179294</c:v>
                </c:pt>
                <c:pt idx="428">
                  <c:v>102.968761009513</c:v>
                </c:pt>
                <c:pt idx="429">
                  <c:v>104.91156782093501</c:v>
                </c:pt>
                <c:pt idx="430">
                  <c:v>104.91156782093501</c:v>
                </c:pt>
                <c:pt idx="431">
                  <c:v>106.027294018422</c:v>
                </c:pt>
                <c:pt idx="432">
                  <c:v>106.34924486139801</c:v>
                </c:pt>
                <c:pt idx="433">
                  <c:v>105.466655481374</c:v>
                </c:pt>
                <c:pt idx="434">
                  <c:v>105.466655481374</c:v>
                </c:pt>
                <c:pt idx="435">
                  <c:v>106.576830802253</c:v>
                </c:pt>
                <c:pt idx="436">
                  <c:v>105.555469507002</c:v>
                </c:pt>
                <c:pt idx="437">
                  <c:v>104.356480160495</c:v>
                </c:pt>
                <c:pt idx="438">
                  <c:v>104.511904705549</c:v>
                </c:pt>
                <c:pt idx="439">
                  <c:v>104.18995386234</c:v>
                </c:pt>
                <c:pt idx="440">
                  <c:v>105.466655481374</c:v>
                </c:pt>
                <c:pt idx="441">
                  <c:v>103.246304839733</c:v>
                </c:pt>
                <c:pt idx="442">
                  <c:v>99.516115761594804</c:v>
                </c:pt>
                <c:pt idx="443">
                  <c:v>96.862796744797393</c:v>
                </c:pt>
                <c:pt idx="444">
                  <c:v>95.475077593582697</c:v>
                </c:pt>
                <c:pt idx="445">
                  <c:v>93.254726951941805</c:v>
                </c:pt>
                <c:pt idx="446">
                  <c:v>95.475077593582697</c:v>
                </c:pt>
                <c:pt idx="447">
                  <c:v>95.752621423802296</c:v>
                </c:pt>
                <c:pt idx="448">
                  <c:v>95.752621423802296</c:v>
                </c:pt>
                <c:pt idx="449">
                  <c:v>94.087358442600802</c:v>
                </c:pt>
                <c:pt idx="450">
                  <c:v>94.803421524586199</c:v>
                </c:pt>
                <c:pt idx="451">
                  <c:v>92.477604227257004</c:v>
                </c:pt>
                <c:pt idx="452">
                  <c:v>92.921674355748095</c:v>
                </c:pt>
                <c:pt idx="453">
                  <c:v>91.589463970623896</c:v>
                </c:pt>
                <c:pt idx="454">
                  <c:v>82.152973743388401</c:v>
                </c:pt>
                <c:pt idx="455">
                  <c:v>82.152973743388401</c:v>
                </c:pt>
                <c:pt idx="456">
                  <c:v>62.724905628361697</c:v>
                </c:pt>
                <c:pt idx="457">
                  <c:v>58.839292005403003</c:v>
                </c:pt>
                <c:pt idx="458">
                  <c:v>51.345608589646901</c:v>
                </c:pt>
                <c:pt idx="459">
                  <c:v>49.4028017781093</c:v>
                </c:pt>
                <c:pt idx="460">
                  <c:v>50.511866923654502</c:v>
                </c:pt>
                <c:pt idx="461">
                  <c:v>47.737538796791299</c:v>
                </c:pt>
                <c:pt idx="462">
                  <c:v>49.4028017781093</c:v>
                </c:pt>
                <c:pt idx="463">
                  <c:v>52.455783910467296</c:v>
                </c:pt>
                <c:pt idx="464">
                  <c:v>59.338870899751797</c:v>
                </c:pt>
                <c:pt idx="465">
                  <c:v>60.893116349005098</c:v>
                </c:pt>
                <c:pt idx="466">
                  <c:v>61.614730307541301</c:v>
                </c:pt>
                <c:pt idx="467">
                  <c:v>66.610519251436898</c:v>
                </c:pt>
                <c:pt idx="468">
                  <c:v>65.500343930558302</c:v>
                </c:pt>
                <c:pt idx="469">
                  <c:v>67.337684086524007</c:v>
                </c:pt>
                <c:pt idx="470">
                  <c:v>70.501683751004705</c:v>
                </c:pt>
                <c:pt idx="471">
                  <c:v>70.940203002770403</c:v>
                </c:pt>
                <c:pt idx="472">
                  <c:v>70.407318848767304</c:v>
                </c:pt>
                <c:pt idx="473">
                  <c:v>73.049536112346701</c:v>
                </c:pt>
                <c:pt idx="474">
                  <c:v>75.491921818233095</c:v>
                </c:pt>
                <c:pt idx="476">
                  <c:v>78.2673601204297</c:v>
                </c:pt>
                <c:pt idx="477">
                  <c:v>80.837415988207795</c:v>
                </c:pt>
                <c:pt idx="478">
                  <c:v>76.602097139111706</c:v>
                </c:pt>
                <c:pt idx="479">
                  <c:v>75.214377988013396</c:v>
                </c:pt>
                <c:pt idx="480">
                  <c:v>76.602097139111706</c:v>
                </c:pt>
                <c:pt idx="481">
                  <c:v>72.982925593154505</c:v>
                </c:pt>
                <c:pt idx="482">
                  <c:v>71.051220534834997</c:v>
                </c:pt>
                <c:pt idx="483">
                  <c:v>72.272413387778201</c:v>
                </c:pt>
                <c:pt idx="484">
                  <c:v>72.827501048101098</c:v>
                </c:pt>
                <c:pt idx="485">
                  <c:v>72.161395855713593</c:v>
                </c:pt>
                <c:pt idx="486">
                  <c:v>77.334812850807793</c:v>
                </c:pt>
                <c:pt idx="487">
                  <c:v>80.265675697941305</c:v>
                </c:pt>
                <c:pt idx="488">
                  <c:v>81.875429913168801</c:v>
                </c:pt>
                <c:pt idx="489">
                  <c:v>79.114251621533199</c:v>
                </c:pt>
                <c:pt idx="491">
                  <c:v>78.205152020440394</c:v>
                </c:pt>
                <c:pt idx="492">
                  <c:v>81.299478613073006</c:v>
                </c:pt>
                <c:pt idx="493">
                  <c:v>81.875429913168801</c:v>
                </c:pt>
                <c:pt idx="494">
                  <c:v>84.410744949825997</c:v>
                </c:pt>
                <c:pt idx="495">
                  <c:v>80.463784569874406</c:v>
                </c:pt>
                <c:pt idx="496">
                  <c:v>80.435551662929399</c:v>
                </c:pt>
                <c:pt idx="497">
                  <c:v>77.352518233121401</c:v>
                </c:pt>
                <c:pt idx="498">
                  <c:v>73.744352735579</c:v>
                </c:pt>
                <c:pt idx="499">
                  <c:v>73.405557853169697</c:v>
                </c:pt>
                <c:pt idx="500">
                  <c:v>73.405557853169697</c:v>
                </c:pt>
                <c:pt idx="501">
                  <c:v>75.144704916165196</c:v>
                </c:pt>
                <c:pt idx="502">
                  <c:v>76.511177608510494</c:v>
                </c:pt>
                <c:pt idx="503">
                  <c:v>78.549593484262004</c:v>
                </c:pt>
                <c:pt idx="505">
                  <c:v>79.503865736420295</c:v>
                </c:pt>
                <c:pt idx="506">
                  <c:v>81.310771775781205</c:v>
                </c:pt>
                <c:pt idx="507">
                  <c:v>81.762498285737806</c:v>
                </c:pt>
                <c:pt idx="508">
                  <c:v>80.684001243440406</c:v>
                </c:pt>
                <c:pt idx="509">
                  <c:v>77.928469533217097</c:v>
                </c:pt>
                <c:pt idx="510">
                  <c:v>76.228848539874903</c:v>
                </c:pt>
                <c:pt idx="511">
                  <c:v>78.357609717524596</c:v>
                </c:pt>
                <c:pt idx="512">
                  <c:v>79.955592246260494</c:v>
                </c:pt>
                <c:pt idx="513">
                  <c:v>80.350852942326995</c:v>
                </c:pt>
                <c:pt idx="514">
                  <c:v>80.068523873691404</c:v>
                </c:pt>
                <c:pt idx="515">
                  <c:v>80.463784569874406</c:v>
                </c:pt>
                <c:pt idx="516">
                  <c:v>81.898016238701501</c:v>
                </c:pt>
                <c:pt idx="517">
                  <c:v>78.549593484262004</c:v>
                </c:pt>
                <c:pt idx="518">
                  <c:v>79.165070854011006</c:v>
                </c:pt>
                <c:pt idx="519">
                  <c:v>78.374549461645103</c:v>
                </c:pt>
                <c:pt idx="520">
                  <c:v>77.922822951804804</c:v>
                </c:pt>
                <c:pt idx="521">
                  <c:v>76.228848539874903</c:v>
                </c:pt>
                <c:pt idx="522">
                  <c:v>76.511177608510494</c:v>
                </c:pt>
                <c:pt idx="523">
                  <c:v>77.922822951804804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34B-49CE-BD42-BB9AA228694E}"/>
            </c:ext>
          </c:extLst>
        </c:ser>
        <c:ser>
          <c:idx val="7"/>
          <c:order val="7"/>
          <c:tx>
            <c:strRef>
              <c:f>Base_Gráficos!$I$8</c:f>
              <c:strCache>
                <c:ptCount val="1"/>
                <c:pt idx="0">
                  <c:v>CCU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[0]!Data</c:f>
              <c:numCache>
                <c:formatCode>m/d/yyyy</c:formatCode>
                <c:ptCount val="524"/>
                <c:pt idx="0" formatCode="dd\-mm\-yyyy">
                  <c:v>43266</c:v>
                </c:pt>
                <c:pt idx="1">
                  <c:v>43269</c:v>
                </c:pt>
                <c:pt idx="2">
                  <c:v>43270</c:v>
                </c:pt>
                <c:pt idx="3">
                  <c:v>43271</c:v>
                </c:pt>
                <c:pt idx="4">
                  <c:v>43272</c:v>
                </c:pt>
                <c:pt idx="5">
                  <c:v>43273</c:v>
                </c:pt>
                <c:pt idx="6">
                  <c:v>43276</c:v>
                </c:pt>
                <c:pt idx="7">
                  <c:v>43277</c:v>
                </c:pt>
                <c:pt idx="8">
                  <c:v>43278</c:v>
                </c:pt>
                <c:pt idx="9">
                  <c:v>43279</c:v>
                </c:pt>
                <c:pt idx="10">
                  <c:v>43280</c:v>
                </c:pt>
                <c:pt idx="11">
                  <c:v>43283</c:v>
                </c:pt>
                <c:pt idx="12">
                  <c:v>43284</c:v>
                </c:pt>
                <c:pt idx="13">
                  <c:v>43285</c:v>
                </c:pt>
                <c:pt idx="14">
                  <c:v>43286</c:v>
                </c:pt>
                <c:pt idx="15">
                  <c:v>43287</c:v>
                </c:pt>
                <c:pt idx="16">
                  <c:v>43290</c:v>
                </c:pt>
                <c:pt idx="17">
                  <c:v>43291</c:v>
                </c:pt>
                <c:pt idx="18">
                  <c:v>43292</c:v>
                </c:pt>
                <c:pt idx="19">
                  <c:v>43293</c:v>
                </c:pt>
                <c:pt idx="20">
                  <c:v>43294</c:v>
                </c:pt>
                <c:pt idx="21">
                  <c:v>43297</c:v>
                </c:pt>
                <c:pt idx="22">
                  <c:v>43298</c:v>
                </c:pt>
                <c:pt idx="23">
                  <c:v>43299</c:v>
                </c:pt>
                <c:pt idx="24">
                  <c:v>43300</c:v>
                </c:pt>
                <c:pt idx="25">
                  <c:v>43301</c:v>
                </c:pt>
                <c:pt idx="26">
                  <c:v>43304</c:v>
                </c:pt>
                <c:pt idx="27">
                  <c:v>43305</c:v>
                </c:pt>
                <c:pt idx="28">
                  <c:v>43306</c:v>
                </c:pt>
                <c:pt idx="29">
                  <c:v>43307</c:v>
                </c:pt>
                <c:pt idx="30">
                  <c:v>43308</c:v>
                </c:pt>
                <c:pt idx="31">
                  <c:v>43311</c:v>
                </c:pt>
                <c:pt idx="32">
                  <c:v>43312</c:v>
                </c:pt>
                <c:pt idx="33">
                  <c:v>43313</c:v>
                </c:pt>
                <c:pt idx="34">
                  <c:v>43314</c:v>
                </c:pt>
                <c:pt idx="35">
                  <c:v>43315</c:v>
                </c:pt>
                <c:pt idx="36">
                  <c:v>43318</c:v>
                </c:pt>
                <c:pt idx="37">
                  <c:v>43319</c:v>
                </c:pt>
                <c:pt idx="38">
                  <c:v>43320</c:v>
                </c:pt>
                <c:pt idx="39">
                  <c:v>43321</c:v>
                </c:pt>
                <c:pt idx="40">
                  <c:v>43322</c:v>
                </c:pt>
                <c:pt idx="41">
                  <c:v>43325</c:v>
                </c:pt>
                <c:pt idx="42">
                  <c:v>43326</c:v>
                </c:pt>
                <c:pt idx="43">
                  <c:v>43327</c:v>
                </c:pt>
                <c:pt idx="44">
                  <c:v>43328</c:v>
                </c:pt>
                <c:pt idx="45">
                  <c:v>43329</c:v>
                </c:pt>
                <c:pt idx="46">
                  <c:v>43332</c:v>
                </c:pt>
                <c:pt idx="47">
                  <c:v>43333</c:v>
                </c:pt>
                <c:pt idx="48">
                  <c:v>43334</c:v>
                </c:pt>
                <c:pt idx="49">
                  <c:v>43335</c:v>
                </c:pt>
                <c:pt idx="50">
                  <c:v>43336</c:v>
                </c:pt>
                <c:pt idx="51">
                  <c:v>43339</c:v>
                </c:pt>
                <c:pt idx="52">
                  <c:v>43340</c:v>
                </c:pt>
                <c:pt idx="53">
                  <c:v>43341</c:v>
                </c:pt>
                <c:pt idx="54">
                  <c:v>43342</c:v>
                </c:pt>
                <c:pt idx="55">
                  <c:v>43343</c:v>
                </c:pt>
                <c:pt idx="56">
                  <c:v>43346</c:v>
                </c:pt>
                <c:pt idx="57">
                  <c:v>43347</c:v>
                </c:pt>
                <c:pt idx="58">
                  <c:v>43348</c:v>
                </c:pt>
                <c:pt idx="59">
                  <c:v>43349</c:v>
                </c:pt>
                <c:pt idx="60">
                  <c:v>43350</c:v>
                </c:pt>
                <c:pt idx="61">
                  <c:v>43353</c:v>
                </c:pt>
                <c:pt idx="62">
                  <c:v>43354</c:v>
                </c:pt>
                <c:pt idx="63">
                  <c:v>43355</c:v>
                </c:pt>
                <c:pt idx="64">
                  <c:v>43356</c:v>
                </c:pt>
                <c:pt idx="65">
                  <c:v>43357</c:v>
                </c:pt>
                <c:pt idx="66">
                  <c:v>43360</c:v>
                </c:pt>
                <c:pt idx="67">
                  <c:v>43361</c:v>
                </c:pt>
                <c:pt idx="68">
                  <c:v>43362</c:v>
                </c:pt>
                <c:pt idx="69">
                  <c:v>43363</c:v>
                </c:pt>
                <c:pt idx="70">
                  <c:v>43364</c:v>
                </c:pt>
                <c:pt idx="71">
                  <c:v>43367</c:v>
                </c:pt>
                <c:pt idx="72">
                  <c:v>43368</c:v>
                </c:pt>
                <c:pt idx="73">
                  <c:v>43369</c:v>
                </c:pt>
                <c:pt idx="74">
                  <c:v>43370</c:v>
                </c:pt>
                <c:pt idx="75">
                  <c:v>43371</c:v>
                </c:pt>
                <c:pt idx="76">
                  <c:v>43374</c:v>
                </c:pt>
                <c:pt idx="77">
                  <c:v>43375</c:v>
                </c:pt>
                <c:pt idx="78">
                  <c:v>43376</c:v>
                </c:pt>
                <c:pt idx="79">
                  <c:v>43377</c:v>
                </c:pt>
                <c:pt idx="80">
                  <c:v>43378</c:v>
                </c:pt>
                <c:pt idx="81">
                  <c:v>43381</c:v>
                </c:pt>
                <c:pt idx="82">
                  <c:v>43382</c:v>
                </c:pt>
                <c:pt idx="83">
                  <c:v>43383</c:v>
                </c:pt>
                <c:pt idx="84">
                  <c:v>43384</c:v>
                </c:pt>
                <c:pt idx="85">
                  <c:v>43385</c:v>
                </c:pt>
                <c:pt idx="86">
                  <c:v>43388</c:v>
                </c:pt>
                <c:pt idx="87">
                  <c:v>43389</c:v>
                </c:pt>
                <c:pt idx="88">
                  <c:v>43390</c:v>
                </c:pt>
                <c:pt idx="89">
                  <c:v>43391</c:v>
                </c:pt>
                <c:pt idx="90">
                  <c:v>43392</c:v>
                </c:pt>
                <c:pt idx="91">
                  <c:v>43395</c:v>
                </c:pt>
                <c:pt idx="92">
                  <c:v>43396</c:v>
                </c:pt>
                <c:pt idx="93">
                  <c:v>43397</c:v>
                </c:pt>
                <c:pt idx="94">
                  <c:v>43398</c:v>
                </c:pt>
                <c:pt idx="95">
                  <c:v>43399</c:v>
                </c:pt>
                <c:pt idx="96">
                  <c:v>43402</c:v>
                </c:pt>
                <c:pt idx="97">
                  <c:v>43403</c:v>
                </c:pt>
                <c:pt idx="98">
                  <c:v>43404</c:v>
                </c:pt>
                <c:pt idx="99">
                  <c:v>43405</c:v>
                </c:pt>
                <c:pt idx="100">
                  <c:v>43406</c:v>
                </c:pt>
                <c:pt idx="101">
                  <c:v>43409</c:v>
                </c:pt>
                <c:pt idx="102">
                  <c:v>43410</c:v>
                </c:pt>
                <c:pt idx="103">
                  <c:v>43411</c:v>
                </c:pt>
                <c:pt idx="104">
                  <c:v>43412</c:v>
                </c:pt>
                <c:pt idx="105">
                  <c:v>43413</c:v>
                </c:pt>
                <c:pt idx="106">
                  <c:v>43416</c:v>
                </c:pt>
                <c:pt idx="107">
                  <c:v>43417</c:v>
                </c:pt>
                <c:pt idx="108">
                  <c:v>43418</c:v>
                </c:pt>
                <c:pt idx="109">
                  <c:v>43419</c:v>
                </c:pt>
                <c:pt idx="110">
                  <c:v>43420</c:v>
                </c:pt>
                <c:pt idx="111">
                  <c:v>43423</c:v>
                </c:pt>
                <c:pt idx="112">
                  <c:v>43424</c:v>
                </c:pt>
                <c:pt idx="113">
                  <c:v>43425</c:v>
                </c:pt>
                <c:pt idx="114">
                  <c:v>43426</c:v>
                </c:pt>
                <c:pt idx="115">
                  <c:v>43427</c:v>
                </c:pt>
                <c:pt idx="116">
                  <c:v>43430</c:v>
                </c:pt>
                <c:pt idx="117">
                  <c:v>43431</c:v>
                </c:pt>
                <c:pt idx="118">
                  <c:v>43432</c:v>
                </c:pt>
                <c:pt idx="119">
                  <c:v>43433</c:v>
                </c:pt>
                <c:pt idx="120">
                  <c:v>43434</c:v>
                </c:pt>
                <c:pt idx="121">
                  <c:v>43437</c:v>
                </c:pt>
                <c:pt idx="122">
                  <c:v>43438</c:v>
                </c:pt>
                <c:pt idx="123">
                  <c:v>43439</c:v>
                </c:pt>
                <c:pt idx="124">
                  <c:v>43440</c:v>
                </c:pt>
                <c:pt idx="125">
                  <c:v>43441</c:v>
                </c:pt>
                <c:pt idx="126">
                  <c:v>43444</c:v>
                </c:pt>
                <c:pt idx="127">
                  <c:v>43445</c:v>
                </c:pt>
                <c:pt idx="128">
                  <c:v>43446</c:v>
                </c:pt>
                <c:pt idx="129">
                  <c:v>43447</c:v>
                </c:pt>
                <c:pt idx="130">
                  <c:v>43448</c:v>
                </c:pt>
                <c:pt idx="131">
                  <c:v>43451</c:v>
                </c:pt>
                <c:pt idx="132">
                  <c:v>43452</c:v>
                </c:pt>
                <c:pt idx="133">
                  <c:v>43453</c:v>
                </c:pt>
                <c:pt idx="134">
                  <c:v>43454</c:v>
                </c:pt>
                <c:pt idx="135">
                  <c:v>43455</c:v>
                </c:pt>
                <c:pt idx="136">
                  <c:v>43458</c:v>
                </c:pt>
                <c:pt idx="137">
                  <c:v>43459</c:v>
                </c:pt>
                <c:pt idx="138">
                  <c:v>43460</c:v>
                </c:pt>
                <c:pt idx="139">
                  <c:v>43461</c:v>
                </c:pt>
                <c:pt idx="140">
                  <c:v>43462</c:v>
                </c:pt>
                <c:pt idx="141">
                  <c:v>43465</c:v>
                </c:pt>
                <c:pt idx="142">
                  <c:v>43466</c:v>
                </c:pt>
                <c:pt idx="143">
                  <c:v>43467</c:v>
                </c:pt>
                <c:pt idx="144">
                  <c:v>43468</c:v>
                </c:pt>
                <c:pt idx="145">
                  <c:v>43469</c:v>
                </c:pt>
                <c:pt idx="146">
                  <c:v>43472</c:v>
                </c:pt>
                <c:pt idx="147">
                  <c:v>43473</c:v>
                </c:pt>
                <c:pt idx="148">
                  <c:v>43474</c:v>
                </c:pt>
                <c:pt idx="149">
                  <c:v>43475</c:v>
                </c:pt>
                <c:pt idx="150">
                  <c:v>43476</c:v>
                </c:pt>
                <c:pt idx="151">
                  <c:v>43479</c:v>
                </c:pt>
                <c:pt idx="152">
                  <c:v>43480</c:v>
                </c:pt>
                <c:pt idx="153">
                  <c:v>43481</c:v>
                </c:pt>
                <c:pt idx="154">
                  <c:v>43482</c:v>
                </c:pt>
                <c:pt idx="155">
                  <c:v>43483</c:v>
                </c:pt>
                <c:pt idx="156">
                  <c:v>43486</c:v>
                </c:pt>
                <c:pt idx="157">
                  <c:v>43487</c:v>
                </c:pt>
                <c:pt idx="158">
                  <c:v>43488</c:v>
                </c:pt>
                <c:pt idx="159">
                  <c:v>43489</c:v>
                </c:pt>
                <c:pt idx="160">
                  <c:v>43490</c:v>
                </c:pt>
                <c:pt idx="161">
                  <c:v>43493</c:v>
                </c:pt>
                <c:pt idx="162">
                  <c:v>43494</c:v>
                </c:pt>
                <c:pt idx="163">
                  <c:v>43495</c:v>
                </c:pt>
                <c:pt idx="164">
                  <c:v>43496</c:v>
                </c:pt>
                <c:pt idx="165">
                  <c:v>43497</c:v>
                </c:pt>
                <c:pt idx="166">
                  <c:v>43500</c:v>
                </c:pt>
                <c:pt idx="167">
                  <c:v>43501</c:v>
                </c:pt>
                <c:pt idx="168">
                  <c:v>43502</c:v>
                </c:pt>
                <c:pt idx="169">
                  <c:v>43503</c:v>
                </c:pt>
                <c:pt idx="170">
                  <c:v>43504</c:v>
                </c:pt>
                <c:pt idx="171">
                  <c:v>43507</c:v>
                </c:pt>
                <c:pt idx="172">
                  <c:v>43508</c:v>
                </c:pt>
                <c:pt idx="173">
                  <c:v>43509</c:v>
                </c:pt>
                <c:pt idx="174">
                  <c:v>43510</c:v>
                </c:pt>
                <c:pt idx="175">
                  <c:v>43511</c:v>
                </c:pt>
                <c:pt idx="176">
                  <c:v>43514</c:v>
                </c:pt>
                <c:pt idx="177">
                  <c:v>43515</c:v>
                </c:pt>
                <c:pt idx="178">
                  <c:v>43516</c:v>
                </c:pt>
                <c:pt idx="179">
                  <c:v>43517</c:v>
                </c:pt>
                <c:pt idx="180">
                  <c:v>43518</c:v>
                </c:pt>
                <c:pt idx="181">
                  <c:v>43521</c:v>
                </c:pt>
                <c:pt idx="182">
                  <c:v>43522</c:v>
                </c:pt>
                <c:pt idx="183">
                  <c:v>43523</c:v>
                </c:pt>
                <c:pt idx="184">
                  <c:v>43524</c:v>
                </c:pt>
                <c:pt idx="185">
                  <c:v>43525</c:v>
                </c:pt>
                <c:pt idx="186">
                  <c:v>43528</c:v>
                </c:pt>
                <c:pt idx="187">
                  <c:v>43529</c:v>
                </c:pt>
                <c:pt idx="188">
                  <c:v>43530</c:v>
                </c:pt>
                <c:pt idx="189">
                  <c:v>43531</c:v>
                </c:pt>
                <c:pt idx="190">
                  <c:v>43532</c:v>
                </c:pt>
                <c:pt idx="191">
                  <c:v>43535</c:v>
                </c:pt>
                <c:pt idx="192">
                  <c:v>43536</c:v>
                </c:pt>
                <c:pt idx="193">
                  <c:v>43537</c:v>
                </c:pt>
                <c:pt idx="194">
                  <c:v>43538</c:v>
                </c:pt>
                <c:pt idx="195">
                  <c:v>43539</c:v>
                </c:pt>
                <c:pt idx="196">
                  <c:v>43542</c:v>
                </c:pt>
                <c:pt idx="197">
                  <c:v>43543</c:v>
                </c:pt>
                <c:pt idx="198">
                  <c:v>43544</c:v>
                </c:pt>
                <c:pt idx="199">
                  <c:v>43545</c:v>
                </c:pt>
                <c:pt idx="200">
                  <c:v>43546</c:v>
                </c:pt>
                <c:pt idx="201">
                  <c:v>43549</c:v>
                </c:pt>
                <c:pt idx="202">
                  <c:v>43550</c:v>
                </c:pt>
                <c:pt idx="203">
                  <c:v>43551</c:v>
                </c:pt>
                <c:pt idx="204">
                  <c:v>43552</c:v>
                </c:pt>
                <c:pt idx="205">
                  <c:v>43553</c:v>
                </c:pt>
                <c:pt idx="206">
                  <c:v>43556</c:v>
                </c:pt>
                <c:pt idx="207">
                  <c:v>43557</c:v>
                </c:pt>
                <c:pt idx="208">
                  <c:v>43558</c:v>
                </c:pt>
                <c:pt idx="209">
                  <c:v>43559</c:v>
                </c:pt>
                <c:pt idx="210">
                  <c:v>43560</c:v>
                </c:pt>
                <c:pt idx="211">
                  <c:v>43563</c:v>
                </c:pt>
                <c:pt idx="212">
                  <c:v>43564</c:v>
                </c:pt>
                <c:pt idx="213">
                  <c:v>43565</c:v>
                </c:pt>
                <c:pt idx="214">
                  <c:v>43566</c:v>
                </c:pt>
                <c:pt idx="215">
                  <c:v>43567</c:v>
                </c:pt>
                <c:pt idx="216">
                  <c:v>43570</c:v>
                </c:pt>
                <c:pt idx="217">
                  <c:v>43571</c:v>
                </c:pt>
                <c:pt idx="218">
                  <c:v>43572</c:v>
                </c:pt>
                <c:pt idx="219">
                  <c:v>43573</c:v>
                </c:pt>
                <c:pt idx="220">
                  <c:v>43574</c:v>
                </c:pt>
                <c:pt idx="221">
                  <c:v>43577</c:v>
                </c:pt>
                <c:pt idx="222">
                  <c:v>43578</c:v>
                </c:pt>
                <c:pt idx="223">
                  <c:v>43579</c:v>
                </c:pt>
                <c:pt idx="224">
                  <c:v>43580</c:v>
                </c:pt>
                <c:pt idx="225">
                  <c:v>43581</c:v>
                </c:pt>
                <c:pt idx="226">
                  <c:v>43584</c:v>
                </c:pt>
                <c:pt idx="227">
                  <c:v>43585</c:v>
                </c:pt>
                <c:pt idx="228">
                  <c:v>43586</c:v>
                </c:pt>
                <c:pt idx="229">
                  <c:v>43587</c:v>
                </c:pt>
                <c:pt idx="230">
                  <c:v>43588</c:v>
                </c:pt>
                <c:pt idx="231">
                  <c:v>43591</c:v>
                </c:pt>
                <c:pt idx="232">
                  <c:v>43592</c:v>
                </c:pt>
                <c:pt idx="233">
                  <c:v>43593</c:v>
                </c:pt>
                <c:pt idx="234">
                  <c:v>43594</c:v>
                </c:pt>
                <c:pt idx="235">
                  <c:v>43595</c:v>
                </c:pt>
                <c:pt idx="236">
                  <c:v>43598</c:v>
                </c:pt>
                <c:pt idx="237">
                  <c:v>43599</c:v>
                </c:pt>
                <c:pt idx="238">
                  <c:v>43600</c:v>
                </c:pt>
                <c:pt idx="239">
                  <c:v>43601</c:v>
                </c:pt>
                <c:pt idx="240">
                  <c:v>43602</c:v>
                </c:pt>
                <c:pt idx="241">
                  <c:v>43605</c:v>
                </c:pt>
                <c:pt idx="242">
                  <c:v>43606</c:v>
                </c:pt>
                <c:pt idx="243">
                  <c:v>43607</c:v>
                </c:pt>
                <c:pt idx="244">
                  <c:v>43608</c:v>
                </c:pt>
                <c:pt idx="245">
                  <c:v>43609</c:v>
                </c:pt>
                <c:pt idx="246">
                  <c:v>43612</c:v>
                </c:pt>
                <c:pt idx="247">
                  <c:v>43613</c:v>
                </c:pt>
                <c:pt idx="248">
                  <c:v>43614</c:v>
                </c:pt>
                <c:pt idx="249">
                  <c:v>43615</c:v>
                </c:pt>
                <c:pt idx="250">
                  <c:v>43616</c:v>
                </c:pt>
                <c:pt idx="251">
                  <c:v>43619</c:v>
                </c:pt>
                <c:pt idx="252">
                  <c:v>43620</c:v>
                </c:pt>
                <c:pt idx="253">
                  <c:v>43621</c:v>
                </c:pt>
                <c:pt idx="254">
                  <c:v>43622</c:v>
                </c:pt>
                <c:pt idx="255">
                  <c:v>43623</c:v>
                </c:pt>
                <c:pt idx="256">
                  <c:v>43626</c:v>
                </c:pt>
                <c:pt idx="257">
                  <c:v>43627</c:v>
                </c:pt>
                <c:pt idx="258">
                  <c:v>43628</c:v>
                </c:pt>
                <c:pt idx="259">
                  <c:v>43629</c:v>
                </c:pt>
                <c:pt idx="260">
                  <c:v>43630</c:v>
                </c:pt>
                <c:pt idx="261">
                  <c:v>43633</c:v>
                </c:pt>
                <c:pt idx="262">
                  <c:v>43634</c:v>
                </c:pt>
                <c:pt idx="263">
                  <c:v>43635</c:v>
                </c:pt>
                <c:pt idx="264">
                  <c:v>43636</c:v>
                </c:pt>
                <c:pt idx="265">
                  <c:v>43637</c:v>
                </c:pt>
                <c:pt idx="266">
                  <c:v>43640</c:v>
                </c:pt>
                <c:pt idx="267">
                  <c:v>43641</c:v>
                </c:pt>
                <c:pt idx="268">
                  <c:v>43642</c:v>
                </c:pt>
                <c:pt idx="269">
                  <c:v>43643</c:v>
                </c:pt>
                <c:pt idx="270">
                  <c:v>43644</c:v>
                </c:pt>
                <c:pt idx="271">
                  <c:v>43647</c:v>
                </c:pt>
                <c:pt idx="272">
                  <c:v>43648</c:v>
                </c:pt>
                <c:pt idx="273">
                  <c:v>43649</c:v>
                </c:pt>
                <c:pt idx="274">
                  <c:v>43650</c:v>
                </c:pt>
                <c:pt idx="275">
                  <c:v>43651</c:v>
                </c:pt>
                <c:pt idx="276">
                  <c:v>43654</c:v>
                </c:pt>
                <c:pt idx="277">
                  <c:v>43655</c:v>
                </c:pt>
                <c:pt idx="278">
                  <c:v>43656</c:v>
                </c:pt>
                <c:pt idx="279">
                  <c:v>43657</c:v>
                </c:pt>
                <c:pt idx="280">
                  <c:v>43658</c:v>
                </c:pt>
                <c:pt idx="281">
                  <c:v>43661</c:v>
                </c:pt>
                <c:pt idx="282">
                  <c:v>43662</c:v>
                </c:pt>
                <c:pt idx="283">
                  <c:v>43663</c:v>
                </c:pt>
                <c:pt idx="284">
                  <c:v>43664</c:v>
                </c:pt>
                <c:pt idx="285">
                  <c:v>43665</c:v>
                </c:pt>
                <c:pt idx="286">
                  <c:v>43668</c:v>
                </c:pt>
                <c:pt idx="287">
                  <c:v>43669</c:v>
                </c:pt>
                <c:pt idx="288">
                  <c:v>43670</c:v>
                </c:pt>
                <c:pt idx="289">
                  <c:v>43671</c:v>
                </c:pt>
                <c:pt idx="290">
                  <c:v>43672</c:v>
                </c:pt>
                <c:pt idx="291">
                  <c:v>43675</c:v>
                </c:pt>
                <c:pt idx="292">
                  <c:v>43676</c:v>
                </c:pt>
                <c:pt idx="293">
                  <c:v>43677</c:v>
                </c:pt>
                <c:pt idx="294">
                  <c:v>43678</c:v>
                </c:pt>
                <c:pt idx="295">
                  <c:v>43679</c:v>
                </c:pt>
                <c:pt idx="296">
                  <c:v>43682</c:v>
                </c:pt>
                <c:pt idx="297">
                  <c:v>43683</c:v>
                </c:pt>
                <c:pt idx="298">
                  <c:v>43684</c:v>
                </c:pt>
                <c:pt idx="299">
                  <c:v>43685</c:v>
                </c:pt>
                <c:pt idx="300">
                  <c:v>43686</c:v>
                </c:pt>
                <c:pt idx="301">
                  <c:v>43689</c:v>
                </c:pt>
                <c:pt idx="302">
                  <c:v>43690</c:v>
                </c:pt>
                <c:pt idx="303">
                  <c:v>43691</c:v>
                </c:pt>
                <c:pt idx="304">
                  <c:v>43692</c:v>
                </c:pt>
                <c:pt idx="305">
                  <c:v>43693</c:v>
                </c:pt>
                <c:pt idx="306">
                  <c:v>43696</c:v>
                </c:pt>
                <c:pt idx="307">
                  <c:v>43697</c:v>
                </c:pt>
                <c:pt idx="308">
                  <c:v>43698</c:v>
                </c:pt>
                <c:pt idx="309">
                  <c:v>43699</c:v>
                </c:pt>
                <c:pt idx="310">
                  <c:v>43700</c:v>
                </c:pt>
                <c:pt idx="311">
                  <c:v>43703</c:v>
                </c:pt>
                <c:pt idx="312">
                  <c:v>43704</c:v>
                </c:pt>
                <c:pt idx="313">
                  <c:v>43705</c:v>
                </c:pt>
                <c:pt idx="314">
                  <c:v>43706</c:v>
                </c:pt>
                <c:pt idx="315">
                  <c:v>43707</c:v>
                </c:pt>
                <c:pt idx="316">
                  <c:v>43710</c:v>
                </c:pt>
                <c:pt idx="317">
                  <c:v>43711</c:v>
                </c:pt>
                <c:pt idx="318">
                  <c:v>43712</c:v>
                </c:pt>
                <c:pt idx="319">
                  <c:v>43713</c:v>
                </c:pt>
                <c:pt idx="320">
                  <c:v>43714</c:v>
                </c:pt>
                <c:pt idx="321">
                  <c:v>43717</c:v>
                </c:pt>
                <c:pt idx="322">
                  <c:v>43718</c:v>
                </c:pt>
                <c:pt idx="323">
                  <c:v>43719</c:v>
                </c:pt>
                <c:pt idx="324">
                  <c:v>43720</c:v>
                </c:pt>
                <c:pt idx="325">
                  <c:v>43721</c:v>
                </c:pt>
                <c:pt idx="326">
                  <c:v>43724</c:v>
                </c:pt>
                <c:pt idx="327">
                  <c:v>43725</c:v>
                </c:pt>
                <c:pt idx="328">
                  <c:v>43726</c:v>
                </c:pt>
                <c:pt idx="329">
                  <c:v>43727</c:v>
                </c:pt>
                <c:pt idx="330">
                  <c:v>43728</c:v>
                </c:pt>
                <c:pt idx="331">
                  <c:v>43731</c:v>
                </c:pt>
                <c:pt idx="332">
                  <c:v>43732</c:v>
                </c:pt>
                <c:pt idx="333">
                  <c:v>43733</c:v>
                </c:pt>
                <c:pt idx="334">
                  <c:v>43734</c:v>
                </c:pt>
                <c:pt idx="335">
                  <c:v>43735</c:v>
                </c:pt>
                <c:pt idx="336">
                  <c:v>43738</c:v>
                </c:pt>
                <c:pt idx="337">
                  <c:v>43739</c:v>
                </c:pt>
                <c:pt idx="338">
                  <c:v>43740</c:v>
                </c:pt>
                <c:pt idx="339">
                  <c:v>43741</c:v>
                </c:pt>
                <c:pt idx="340">
                  <c:v>43742</c:v>
                </c:pt>
                <c:pt idx="341">
                  <c:v>43745</c:v>
                </c:pt>
                <c:pt idx="342">
                  <c:v>43746</c:v>
                </c:pt>
                <c:pt idx="343">
                  <c:v>43747</c:v>
                </c:pt>
                <c:pt idx="344">
                  <c:v>43748</c:v>
                </c:pt>
                <c:pt idx="345">
                  <c:v>43749</c:v>
                </c:pt>
                <c:pt idx="346">
                  <c:v>43752</c:v>
                </c:pt>
                <c:pt idx="347">
                  <c:v>43753</c:v>
                </c:pt>
                <c:pt idx="348">
                  <c:v>43754</c:v>
                </c:pt>
                <c:pt idx="349">
                  <c:v>43755</c:v>
                </c:pt>
                <c:pt idx="350">
                  <c:v>43756</c:v>
                </c:pt>
                <c:pt idx="351">
                  <c:v>43759</c:v>
                </c:pt>
                <c:pt idx="352">
                  <c:v>43760</c:v>
                </c:pt>
                <c:pt idx="353">
                  <c:v>43761</c:v>
                </c:pt>
                <c:pt idx="354">
                  <c:v>43762</c:v>
                </c:pt>
                <c:pt idx="355">
                  <c:v>43763</c:v>
                </c:pt>
                <c:pt idx="356">
                  <c:v>43766</c:v>
                </c:pt>
                <c:pt idx="357">
                  <c:v>43767</c:v>
                </c:pt>
                <c:pt idx="358">
                  <c:v>43768</c:v>
                </c:pt>
                <c:pt idx="359">
                  <c:v>43769</c:v>
                </c:pt>
                <c:pt idx="360">
                  <c:v>43770</c:v>
                </c:pt>
                <c:pt idx="361">
                  <c:v>43773</c:v>
                </c:pt>
                <c:pt idx="362">
                  <c:v>43774</c:v>
                </c:pt>
                <c:pt idx="363">
                  <c:v>43775</c:v>
                </c:pt>
                <c:pt idx="364">
                  <c:v>43776</c:v>
                </c:pt>
                <c:pt idx="365">
                  <c:v>43777</c:v>
                </c:pt>
                <c:pt idx="366">
                  <c:v>43780</c:v>
                </c:pt>
                <c:pt idx="367">
                  <c:v>43781</c:v>
                </c:pt>
                <c:pt idx="368">
                  <c:v>43782</c:v>
                </c:pt>
                <c:pt idx="369">
                  <c:v>43783</c:v>
                </c:pt>
                <c:pt idx="370">
                  <c:v>43784</c:v>
                </c:pt>
                <c:pt idx="371">
                  <c:v>43787</c:v>
                </c:pt>
                <c:pt idx="372">
                  <c:v>43788</c:v>
                </c:pt>
                <c:pt idx="373">
                  <c:v>43789</c:v>
                </c:pt>
                <c:pt idx="374">
                  <c:v>43790</c:v>
                </c:pt>
                <c:pt idx="375">
                  <c:v>43791</c:v>
                </c:pt>
                <c:pt idx="376">
                  <c:v>43794</c:v>
                </c:pt>
                <c:pt idx="377">
                  <c:v>43795</c:v>
                </c:pt>
                <c:pt idx="378">
                  <c:v>43796</c:v>
                </c:pt>
                <c:pt idx="379">
                  <c:v>43797</c:v>
                </c:pt>
                <c:pt idx="380">
                  <c:v>43798</c:v>
                </c:pt>
                <c:pt idx="381">
                  <c:v>43801</c:v>
                </c:pt>
                <c:pt idx="382">
                  <c:v>43802</c:v>
                </c:pt>
                <c:pt idx="383">
                  <c:v>43803</c:v>
                </c:pt>
                <c:pt idx="384">
                  <c:v>43804</c:v>
                </c:pt>
                <c:pt idx="385">
                  <c:v>43805</c:v>
                </c:pt>
                <c:pt idx="386">
                  <c:v>43808</c:v>
                </c:pt>
                <c:pt idx="387">
                  <c:v>43809</c:v>
                </c:pt>
                <c:pt idx="388">
                  <c:v>43810</c:v>
                </c:pt>
                <c:pt idx="389">
                  <c:v>43811</c:v>
                </c:pt>
                <c:pt idx="390">
                  <c:v>43812</c:v>
                </c:pt>
                <c:pt idx="391">
                  <c:v>43815</c:v>
                </c:pt>
                <c:pt idx="392">
                  <c:v>43816</c:v>
                </c:pt>
                <c:pt idx="393">
                  <c:v>43817</c:v>
                </c:pt>
                <c:pt idx="394">
                  <c:v>43818</c:v>
                </c:pt>
                <c:pt idx="395">
                  <c:v>43819</c:v>
                </c:pt>
                <c:pt idx="396">
                  <c:v>43822</c:v>
                </c:pt>
                <c:pt idx="397">
                  <c:v>43823</c:v>
                </c:pt>
                <c:pt idx="398">
                  <c:v>43824</c:v>
                </c:pt>
                <c:pt idx="399">
                  <c:v>43825</c:v>
                </c:pt>
                <c:pt idx="400">
                  <c:v>43826</c:v>
                </c:pt>
                <c:pt idx="401">
                  <c:v>43829</c:v>
                </c:pt>
                <c:pt idx="402">
                  <c:v>43830</c:v>
                </c:pt>
                <c:pt idx="403">
                  <c:v>43831</c:v>
                </c:pt>
                <c:pt idx="404">
                  <c:v>43832</c:v>
                </c:pt>
                <c:pt idx="405">
                  <c:v>43833</c:v>
                </c:pt>
                <c:pt idx="406">
                  <c:v>43836</c:v>
                </c:pt>
                <c:pt idx="407">
                  <c:v>43837</c:v>
                </c:pt>
                <c:pt idx="408">
                  <c:v>43838</c:v>
                </c:pt>
                <c:pt idx="409">
                  <c:v>43839</c:v>
                </c:pt>
                <c:pt idx="410">
                  <c:v>43840</c:v>
                </c:pt>
                <c:pt idx="411">
                  <c:v>43843</c:v>
                </c:pt>
                <c:pt idx="412">
                  <c:v>43844</c:v>
                </c:pt>
                <c:pt idx="413">
                  <c:v>43845</c:v>
                </c:pt>
                <c:pt idx="414">
                  <c:v>43846</c:v>
                </c:pt>
                <c:pt idx="415">
                  <c:v>43847</c:v>
                </c:pt>
                <c:pt idx="416">
                  <c:v>43850</c:v>
                </c:pt>
                <c:pt idx="417">
                  <c:v>43851</c:v>
                </c:pt>
                <c:pt idx="418">
                  <c:v>43852</c:v>
                </c:pt>
                <c:pt idx="419">
                  <c:v>43853</c:v>
                </c:pt>
                <c:pt idx="420">
                  <c:v>43854</c:v>
                </c:pt>
                <c:pt idx="421">
                  <c:v>43857</c:v>
                </c:pt>
                <c:pt idx="422">
                  <c:v>43858</c:v>
                </c:pt>
                <c:pt idx="423">
                  <c:v>43859</c:v>
                </c:pt>
                <c:pt idx="424">
                  <c:v>43860</c:v>
                </c:pt>
                <c:pt idx="425">
                  <c:v>43861</c:v>
                </c:pt>
                <c:pt idx="426">
                  <c:v>43864</c:v>
                </c:pt>
                <c:pt idx="427">
                  <c:v>43865</c:v>
                </c:pt>
                <c:pt idx="428">
                  <c:v>43866</c:v>
                </c:pt>
                <c:pt idx="429">
                  <c:v>43867</c:v>
                </c:pt>
                <c:pt idx="430">
                  <c:v>43868</c:v>
                </c:pt>
                <c:pt idx="431">
                  <c:v>43871</c:v>
                </c:pt>
                <c:pt idx="432">
                  <c:v>43872</c:v>
                </c:pt>
                <c:pt idx="433">
                  <c:v>43873</c:v>
                </c:pt>
                <c:pt idx="434">
                  <c:v>43874</c:v>
                </c:pt>
                <c:pt idx="435">
                  <c:v>43875</c:v>
                </c:pt>
                <c:pt idx="436">
                  <c:v>43878</c:v>
                </c:pt>
                <c:pt idx="437">
                  <c:v>43879</c:v>
                </c:pt>
                <c:pt idx="438">
                  <c:v>43880</c:v>
                </c:pt>
                <c:pt idx="439">
                  <c:v>43881</c:v>
                </c:pt>
                <c:pt idx="440">
                  <c:v>43882</c:v>
                </c:pt>
                <c:pt idx="441">
                  <c:v>43885</c:v>
                </c:pt>
                <c:pt idx="442">
                  <c:v>43886</c:v>
                </c:pt>
                <c:pt idx="443">
                  <c:v>43887</c:v>
                </c:pt>
                <c:pt idx="444">
                  <c:v>43888</c:v>
                </c:pt>
                <c:pt idx="445">
                  <c:v>43889</c:v>
                </c:pt>
                <c:pt idx="446">
                  <c:v>43892</c:v>
                </c:pt>
                <c:pt idx="447">
                  <c:v>43893</c:v>
                </c:pt>
                <c:pt idx="448">
                  <c:v>43894</c:v>
                </c:pt>
                <c:pt idx="449">
                  <c:v>43895</c:v>
                </c:pt>
                <c:pt idx="450">
                  <c:v>43896</c:v>
                </c:pt>
                <c:pt idx="451">
                  <c:v>43899</c:v>
                </c:pt>
                <c:pt idx="452">
                  <c:v>43900</c:v>
                </c:pt>
                <c:pt idx="453">
                  <c:v>43901</c:v>
                </c:pt>
                <c:pt idx="454">
                  <c:v>43902</c:v>
                </c:pt>
                <c:pt idx="455">
                  <c:v>43903</c:v>
                </c:pt>
                <c:pt idx="456">
                  <c:v>43906</c:v>
                </c:pt>
                <c:pt idx="457">
                  <c:v>43907</c:v>
                </c:pt>
                <c:pt idx="458">
                  <c:v>43908</c:v>
                </c:pt>
                <c:pt idx="459">
                  <c:v>43909</c:v>
                </c:pt>
                <c:pt idx="460">
                  <c:v>43910</c:v>
                </c:pt>
                <c:pt idx="461">
                  <c:v>43913</c:v>
                </c:pt>
                <c:pt idx="462">
                  <c:v>43914</c:v>
                </c:pt>
                <c:pt idx="463">
                  <c:v>43915</c:v>
                </c:pt>
                <c:pt idx="464">
                  <c:v>43916</c:v>
                </c:pt>
                <c:pt idx="465">
                  <c:v>43917</c:v>
                </c:pt>
                <c:pt idx="466">
                  <c:v>43920</c:v>
                </c:pt>
                <c:pt idx="467">
                  <c:v>43921</c:v>
                </c:pt>
                <c:pt idx="468">
                  <c:v>43922</c:v>
                </c:pt>
                <c:pt idx="469">
                  <c:v>43923</c:v>
                </c:pt>
                <c:pt idx="470">
                  <c:v>43924</c:v>
                </c:pt>
                <c:pt idx="471">
                  <c:v>43927</c:v>
                </c:pt>
                <c:pt idx="472">
                  <c:v>43928</c:v>
                </c:pt>
                <c:pt idx="473">
                  <c:v>43929</c:v>
                </c:pt>
                <c:pt idx="474">
                  <c:v>43930</c:v>
                </c:pt>
                <c:pt idx="475">
                  <c:v>43931</c:v>
                </c:pt>
                <c:pt idx="476">
                  <c:v>43934</c:v>
                </c:pt>
                <c:pt idx="477">
                  <c:v>43935</c:v>
                </c:pt>
                <c:pt idx="478">
                  <c:v>43936</c:v>
                </c:pt>
                <c:pt idx="479">
                  <c:v>43937</c:v>
                </c:pt>
                <c:pt idx="480">
                  <c:v>43938</c:v>
                </c:pt>
                <c:pt idx="481">
                  <c:v>43941</c:v>
                </c:pt>
                <c:pt idx="482">
                  <c:v>43942</c:v>
                </c:pt>
                <c:pt idx="483">
                  <c:v>43943</c:v>
                </c:pt>
                <c:pt idx="484">
                  <c:v>43944</c:v>
                </c:pt>
                <c:pt idx="485">
                  <c:v>43945</c:v>
                </c:pt>
                <c:pt idx="486">
                  <c:v>43948</c:v>
                </c:pt>
                <c:pt idx="487">
                  <c:v>43949</c:v>
                </c:pt>
                <c:pt idx="488">
                  <c:v>43950</c:v>
                </c:pt>
                <c:pt idx="489">
                  <c:v>43951</c:v>
                </c:pt>
                <c:pt idx="490">
                  <c:v>43952</c:v>
                </c:pt>
                <c:pt idx="491">
                  <c:v>43955</c:v>
                </c:pt>
                <c:pt idx="492">
                  <c:v>43956</c:v>
                </c:pt>
                <c:pt idx="493">
                  <c:v>43957</c:v>
                </c:pt>
                <c:pt idx="494">
                  <c:v>43958</c:v>
                </c:pt>
                <c:pt idx="495">
                  <c:v>43959</c:v>
                </c:pt>
                <c:pt idx="496">
                  <c:v>43962</c:v>
                </c:pt>
                <c:pt idx="497">
                  <c:v>43963</c:v>
                </c:pt>
                <c:pt idx="498">
                  <c:v>43964</c:v>
                </c:pt>
                <c:pt idx="499">
                  <c:v>43965</c:v>
                </c:pt>
                <c:pt idx="500">
                  <c:v>43966</c:v>
                </c:pt>
                <c:pt idx="501">
                  <c:v>43969</c:v>
                </c:pt>
                <c:pt idx="502">
                  <c:v>43970</c:v>
                </c:pt>
                <c:pt idx="503">
                  <c:v>43971</c:v>
                </c:pt>
                <c:pt idx="504">
                  <c:v>43972</c:v>
                </c:pt>
                <c:pt idx="505">
                  <c:v>43973</c:v>
                </c:pt>
                <c:pt idx="506">
                  <c:v>43976</c:v>
                </c:pt>
                <c:pt idx="507">
                  <c:v>43977</c:v>
                </c:pt>
                <c:pt idx="508">
                  <c:v>43978</c:v>
                </c:pt>
                <c:pt idx="509">
                  <c:v>43979</c:v>
                </c:pt>
                <c:pt idx="510">
                  <c:v>43980</c:v>
                </c:pt>
                <c:pt idx="511">
                  <c:v>43983</c:v>
                </c:pt>
                <c:pt idx="512">
                  <c:v>43984</c:v>
                </c:pt>
                <c:pt idx="513">
                  <c:v>43985</c:v>
                </c:pt>
                <c:pt idx="514">
                  <c:v>43986</c:v>
                </c:pt>
                <c:pt idx="515">
                  <c:v>43987</c:v>
                </c:pt>
                <c:pt idx="516">
                  <c:v>43990</c:v>
                </c:pt>
                <c:pt idx="517">
                  <c:v>43991</c:v>
                </c:pt>
                <c:pt idx="518">
                  <c:v>43992</c:v>
                </c:pt>
                <c:pt idx="519">
                  <c:v>43993</c:v>
                </c:pt>
                <c:pt idx="520">
                  <c:v>43994</c:v>
                </c:pt>
                <c:pt idx="521">
                  <c:v>43997</c:v>
                </c:pt>
                <c:pt idx="522">
                  <c:v>43998</c:v>
                </c:pt>
                <c:pt idx="523">
                  <c:v>43999</c:v>
                </c:pt>
              </c:numCache>
            </c:numRef>
          </c:cat>
          <c:val>
            <c:numRef>
              <c:f>[0]!Ativo8</c:f>
              <c:numCache>
                <c:formatCode>0.00</c:formatCode>
                <c:ptCount val="524"/>
                <c:pt idx="0">
                  <c:v>100</c:v>
                </c:pt>
                <c:pt idx="1">
                  <c:v>98.129957973840604</c:v>
                </c:pt>
                <c:pt idx="2">
                  <c:v>99.064978986978502</c:v>
                </c:pt>
                <c:pt idx="3">
                  <c:v>99.028920995653607</c:v>
                </c:pt>
                <c:pt idx="4">
                  <c:v>100.527192698908</c:v>
                </c:pt>
                <c:pt idx="5">
                  <c:v>100.133041553665</c:v>
                </c:pt>
                <c:pt idx="6">
                  <c:v>99.495188123313696</c:v>
                </c:pt>
                <c:pt idx="7">
                  <c:v>99.513838808401502</c:v>
                </c:pt>
                <c:pt idx="8">
                  <c:v>99.8445776242297</c:v>
                </c:pt>
                <c:pt idx="9">
                  <c:v>99.6854251113255</c:v>
                </c:pt>
                <c:pt idx="10">
                  <c:v>101.657424216042</c:v>
                </c:pt>
                <c:pt idx="12">
                  <c:v>98.397284460253999</c:v>
                </c:pt>
                <c:pt idx="13">
                  <c:v>101.16007261339099</c:v>
                </c:pt>
                <c:pt idx="14">
                  <c:v>102.847337925457</c:v>
                </c:pt>
                <c:pt idx="15">
                  <c:v>103.457837017952</c:v>
                </c:pt>
                <c:pt idx="16">
                  <c:v>103.200457563507</c:v>
                </c:pt>
                <c:pt idx="17">
                  <c:v>102.566334269941</c:v>
                </c:pt>
                <c:pt idx="18">
                  <c:v>102.567577649024</c:v>
                </c:pt>
                <c:pt idx="19">
                  <c:v>101.022057543625</c:v>
                </c:pt>
                <c:pt idx="20">
                  <c:v>102.924427423975</c:v>
                </c:pt>
                <c:pt idx="22">
                  <c:v>104.806903240271</c:v>
                </c:pt>
                <c:pt idx="23">
                  <c:v>104.267276751343</c:v>
                </c:pt>
                <c:pt idx="24">
                  <c:v>105.836421057815</c:v>
                </c:pt>
                <c:pt idx="25">
                  <c:v>105.566607813351</c:v>
                </c:pt>
                <c:pt idx="26">
                  <c:v>105.30798497994</c:v>
                </c:pt>
                <c:pt idx="27">
                  <c:v>107.144455773057</c:v>
                </c:pt>
                <c:pt idx="28">
                  <c:v>106.502872205456</c:v>
                </c:pt>
                <c:pt idx="29">
                  <c:v>106.911943898769</c:v>
                </c:pt>
                <c:pt idx="30">
                  <c:v>106.909457140719</c:v>
                </c:pt>
                <c:pt idx="31">
                  <c:v>107.135752119939</c:v>
                </c:pt>
                <c:pt idx="32">
                  <c:v>107.83328774268701</c:v>
                </c:pt>
                <c:pt idx="33">
                  <c:v>109.417352597462</c:v>
                </c:pt>
                <c:pt idx="34">
                  <c:v>109.664785019821</c:v>
                </c:pt>
                <c:pt idx="35">
                  <c:v>109.540447119158</c:v>
                </c:pt>
                <c:pt idx="36">
                  <c:v>108.64770099218001</c:v>
                </c:pt>
                <c:pt idx="37">
                  <c:v>107.472707830719</c:v>
                </c:pt>
                <c:pt idx="38">
                  <c:v>107.558500982239</c:v>
                </c:pt>
                <c:pt idx="39">
                  <c:v>108.478601447423</c:v>
                </c:pt>
                <c:pt idx="40">
                  <c:v>108.164026558632</c:v>
                </c:pt>
                <c:pt idx="41">
                  <c:v>107.907890483155</c:v>
                </c:pt>
                <c:pt idx="42">
                  <c:v>109.382537985337</c:v>
                </c:pt>
                <c:pt idx="44">
                  <c:v>109.330316066975</c:v>
                </c:pt>
                <c:pt idx="45">
                  <c:v>109.607589585474</c:v>
                </c:pt>
                <c:pt idx="46">
                  <c:v>110.696789595531</c:v>
                </c:pt>
                <c:pt idx="47">
                  <c:v>112.100564494031</c:v>
                </c:pt>
                <c:pt idx="48">
                  <c:v>112.101807873114</c:v>
                </c:pt>
                <c:pt idx="49">
                  <c:v>113.621217019274</c:v>
                </c:pt>
                <c:pt idx="50">
                  <c:v>113.24944669648499</c:v>
                </c:pt>
                <c:pt idx="51">
                  <c:v>115.18165767286</c:v>
                </c:pt>
                <c:pt idx="52">
                  <c:v>114.778802874847</c:v>
                </c:pt>
                <c:pt idx="53">
                  <c:v>113.146246238844</c:v>
                </c:pt>
                <c:pt idx="54">
                  <c:v>109.330316066975</c:v>
                </c:pt>
                <c:pt idx="55">
                  <c:v>111.526123392861</c:v>
                </c:pt>
                <c:pt idx="56">
                  <c:v>111.454007410561</c:v>
                </c:pt>
                <c:pt idx="57">
                  <c:v>109.35269688907999</c:v>
                </c:pt>
                <c:pt idx="58">
                  <c:v>107.706463084207</c:v>
                </c:pt>
                <c:pt idx="59">
                  <c:v>109.74560465524</c:v>
                </c:pt>
                <c:pt idx="60">
                  <c:v>112.06823663983999</c:v>
                </c:pt>
                <c:pt idx="61">
                  <c:v>111.876756272744</c:v>
                </c:pt>
                <c:pt idx="62">
                  <c:v>112.48352522810499</c:v>
                </c:pt>
                <c:pt idx="63">
                  <c:v>112.85032203514101</c:v>
                </c:pt>
                <c:pt idx="64">
                  <c:v>113.234526148299</c:v>
                </c:pt>
                <c:pt idx="65">
                  <c:v>113.113918384537</c:v>
                </c:pt>
                <c:pt idx="69">
                  <c:v>115.18041429389299</c:v>
                </c:pt>
                <c:pt idx="70">
                  <c:v>117.163603809779</c:v>
                </c:pt>
                <c:pt idx="71">
                  <c:v>114.84345858311301</c:v>
                </c:pt>
                <c:pt idx="72">
                  <c:v>114.550021137577</c:v>
                </c:pt>
                <c:pt idx="73">
                  <c:v>114.33989008527701</c:v>
                </c:pt>
                <c:pt idx="74">
                  <c:v>113.85497227264599</c:v>
                </c:pt>
                <c:pt idx="75">
                  <c:v>114.002934374497</c:v>
                </c:pt>
                <c:pt idx="76">
                  <c:v>115.354487354867</c:v>
                </c:pt>
                <c:pt idx="77">
                  <c:v>117.217069106991</c:v>
                </c:pt>
                <c:pt idx="78">
                  <c:v>116.34173028625101</c:v>
                </c:pt>
                <c:pt idx="79">
                  <c:v>117.85989605356001</c:v>
                </c:pt>
                <c:pt idx="80">
                  <c:v>115.57705219707</c:v>
                </c:pt>
                <c:pt idx="81">
                  <c:v>115.432820232236</c:v>
                </c:pt>
                <c:pt idx="82">
                  <c:v>115.869246263639</c:v>
                </c:pt>
                <c:pt idx="83">
                  <c:v>114.004177753581</c:v>
                </c:pt>
                <c:pt idx="84">
                  <c:v>112.09683435701299</c:v>
                </c:pt>
                <c:pt idx="85">
                  <c:v>109.54542063514199</c:v>
                </c:pt>
                <c:pt idx="87">
                  <c:v>110.650784572237</c:v>
                </c:pt>
                <c:pt idx="88">
                  <c:v>109.574018352199</c:v>
                </c:pt>
                <c:pt idx="89">
                  <c:v>109.307935244869</c:v>
                </c:pt>
                <c:pt idx="90">
                  <c:v>110.579911968787</c:v>
                </c:pt>
                <c:pt idx="91">
                  <c:v>111.09342749859201</c:v>
                </c:pt>
                <c:pt idx="92">
                  <c:v>109.707059905981</c:v>
                </c:pt>
                <c:pt idx="93">
                  <c:v>109.31042200292001</c:v>
                </c:pt>
                <c:pt idx="94">
                  <c:v>108.982169945142</c:v>
                </c:pt>
                <c:pt idx="95">
                  <c:v>109.256956705474</c:v>
                </c:pt>
                <c:pt idx="96">
                  <c:v>106.434486360056</c:v>
                </c:pt>
                <c:pt idx="97">
                  <c:v>106.64213065430501</c:v>
                </c:pt>
                <c:pt idx="98">
                  <c:v>107.57839504640999</c:v>
                </c:pt>
                <c:pt idx="101">
                  <c:v>109.54169049812501</c:v>
                </c:pt>
                <c:pt idx="102">
                  <c:v>109.29052793874899</c:v>
                </c:pt>
                <c:pt idx="103">
                  <c:v>108.514659438631</c:v>
                </c:pt>
                <c:pt idx="104">
                  <c:v>108.66137816139999</c:v>
                </c:pt>
                <c:pt idx="105">
                  <c:v>107.570934772375</c:v>
                </c:pt>
                <c:pt idx="106">
                  <c:v>107.030064904364</c:v>
                </c:pt>
                <c:pt idx="107">
                  <c:v>106.184567179764</c:v>
                </c:pt>
                <c:pt idx="108">
                  <c:v>106.674458508496</c:v>
                </c:pt>
                <c:pt idx="109">
                  <c:v>105.395021510427</c:v>
                </c:pt>
                <c:pt idx="110">
                  <c:v>104.57066122896499</c:v>
                </c:pt>
                <c:pt idx="111">
                  <c:v>104.816850272357</c:v>
                </c:pt>
                <c:pt idx="112">
                  <c:v>105.540496854344</c:v>
                </c:pt>
                <c:pt idx="113">
                  <c:v>107.420485912706</c:v>
                </c:pt>
                <c:pt idx="114">
                  <c:v>109.417352597462</c:v>
                </c:pt>
                <c:pt idx="115">
                  <c:v>109.334046203992</c:v>
                </c:pt>
                <c:pt idx="116">
                  <c:v>109.217168577481</c:v>
                </c:pt>
                <c:pt idx="117">
                  <c:v>107.740034317249</c:v>
                </c:pt>
                <c:pt idx="118">
                  <c:v>108.73971103876799</c:v>
                </c:pt>
                <c:pt idx="119">
                  <c:v>109.32658592995701</c:v>
                </c:pt>
                <c:pt idx="120">
                  <c:v>109.232089125435</c:v>
                </c:pt>
                <c:pt idx="121">
                  <c:v>108.742197796702</c:v>
                </c:pt>
                <c:pt idx="122">
                  <c:v>108.726033869665</c:v>
                </c:pt>
                <c:pt idx="123">
                  <c:v>108.744684554869</c:v>
                </c:pt>
                <c:pt idx="124">
                  <c:v>106.946758511011</c:v>
                </c:pt>
                <c:pt idx="125">
                  <c:v>105.125208265963</c:v>
                </c:pt>
                <c:pt idx="126">
                  <c:v>105.2110014176</c:v>
                </c:pt>
                <c:pt idx="127">
                  <c:v>106.205704622902</c:v>
                </c:pt>
                <c:pt idx="128">
                  <c:v>107.28744435892401</c:v>
                </c:pt>
                <c:pt idx="129">
                  <c:v>108.94984209095099</c:v>
                </c:pt>
                <c:pt idx="130">
                  <c:v>109.311665381887</c:v>
                </c:pt>
                <c:pt idx="131">
                  <c:v>109.598885932355</c:v>
                </c:pt>
                <c:pt idx="132">
                  <c:v>111.14813617500501</c:v>
                </c:pt>
                <c:pt idx="133">
                  <c:v>110.29642155533701</c:v>
                </c:pt>
                <c:pt idx="134">
                  <c:v>109.56655807816399</c:v>
                </c:pt>
                <c:pt idx="135">
                  <c:v>112.382811528631</c:v>
                </c:pt>
                <c:pt idx="136">
                  <c:v>110.464277721127</c:v>
                </c:pt>
                <c:pt idx="138">
                  <c:v>108.319448934519</c:v>
                </c:pt>
                <c:pt idx="139">
                  <c:v>110.39340511779299</c:v>
                </c:pt>
                <c:pt idx="140">
                  <c:v>110.85469872923601</c:v>
                </c:pt>
                <c:pt idx="143">
                  <c:v>110.32035876892</c:v>
                </c:pt>
                <c:pt idx="144">
                  <c:v>111.380196184502</c:v>
                </c:pt>
                <c:pt idx="145">
                  <c:v>111.362511173938</c:v>
                </c:pt>
                <c:pt idx="146">
                  <c:v>111.84000645752501</c:v>
                </c:pt>
                <c:pt idx="147">
                  <c:v>112.538564372924</c:v>
                </c:pt>
                <c:pt idx="148">
                  <c:v>112.249288129387</c:v>
                </c:pt>
                <c:pt idx="149">
                  <c:v>112.460245040595</c:v>
                </c:pt>
                <c:pt idx="150">
                  <c:v>111.565888794838</c:v>
                </c:pt>
                <c:pt idx="151">
                  <c:v>114.068317781901</c:v>
                </c:pt>
                <c:pt idx="152">
                  <c:v>113.36091736157</c:v>
                </c:pt>
                <c:pt idx="153">
                  <c:v>114.82624680362601</c:v>
                </c:pt>
                <c:pt idx="154">
                  <c:v>115.17994701385</c:v>
                </c:pt>
                <c:pt idx="155">
                  <c:v>116.834758711397</c:v>
                </c:pt>
                <c:pt idx="156">
                  <c:v>116.34210484719399</c:v>
                </c:pt>
                <c:pt idx="157">
                  <c:v>116.21578334365</c:v>
                </c:pt>
                <c:pt idx="158">
                  <c:v>115.494487557909</c:v>
                </c:pt>
                <c:pt idx="159">
                  <c:v>116.15388580679399</c:v>
                </c:pt>
                <c:pt idx="160">
                  <c:v>115.950508185895</c:v>
                </c:pt>
                <c:pt idx="161">
                  <c:v>118.729581265943</c:v>
                </c:pt>
                <c:pt idx="162">
                  <c:v>116.933289484121</c:v>
                </c:pt>
                <c:pt idx="163">
                  <c:v>111.857691468322</c:v>
                </c:pt>
                <c:pt idx="164">
                  <c:v>112.61562049004699</c:v>
                </c:pt>
                <c:pt idx="165">
                  <c:v>116.67685683188</c:v>
                </c:pt>
                <c:pt idx="166">
                  <c:v>117.428469778504</c:v>
                </c:pt>
                <c:pt idx="167">
                  <c:v>118.868534919806</c:v>
                </c:pt>
                <c:pt idx="168">
                  <c:v>118.161134499474</c:v>
                </c:pt>
                <c:pt idx="169">
                  <c:v>118.881167070358</c:v>
                </c:pt>
                <c:pt idx="170">
                  <c:v>117.69753458129701</c:v>
                </c:pt>
                <c:pt idx="171">
                  <c:v>118.615891912603</c:v>
                </c:pt>
                <c:pt idx="172">
                  <c:v>118.21166310098501</c:v>
                </c:pt>
                <c:pt idx="173">
                  <c:v>118.590627611964</c:v>
                </c:pt>
                <c:pt idx="174">
                  <c:v>117.592687733239</c:v>
                </c:pt>
                <c:pt idx="175">
                  <c:v>117.731641387218</c:v>
                </c:pt>
                <c:pt idx="176">
                  <c:v>116.152622591704</c:v>
                </c:pt>
                <c:pt idx="177">
                  <c:v>115.987141422112</c:v>
                </c:pt>
                <c:pt idx="178">
                  <c:v>115.76102593040601</c:v>
                </c:pt>
                <c:pt idx="179">
                  <c:v>116.758965809131</c:v>
                </c:pt>
                <c:pt idx="180">
                  <c:v>118.677789449459</c:v>
                </c:pt>
                <c:pt idx="181">
                  <c:v>118.186398800346</c:v>
                </c:pt>
                <c:pt idx="182">
                  <c:v>118.742213416263</c:v>
                </c:pt>
                <c:pt idx="183">
                  <c:v>118.742213416263</c:v>
                </c:pt>
                <c:pt idx="184">
                  <c:v>117.163194620749</c:v>
                </c:pt>
                <c:pt idx="185">
                  <c:v>118.982224273263</c:v>
                </c:pt>
                <c:pt idx="186">
                  <c:v>117.24025073798801</c:v>
                </c:pt>
                <c:pt idx="187">
                  <c:v>116.97371236549201</c:v>
                </c:pt>
                <c:pt idx="188">
                  <c:v>118.679052664549</c:v>
                </c:pt>
                <c:pt idx="189">
                  <c:v>119.98016415198801</c:v>
                </c:pt>
                <c:pt idx="190">
                  <c:v>119.1590743782</c:v>
                </c:pt>
                <c:pt idx="191">
                  <c:v>120.76335747435201</c:v>
                </c:pt>
                <c:pt idx="192">
                  <c:v>118.895062435535</c:v>
                </c:pt>
                <c:pt idx="193">
                  <c:v>120.32123221166</c:v>
                </c:pt>
                <c:pt idx="194">
                  <c:v>120.559979853686</c:v>
                </c:pt>
                <c:pt idx="195">
                  <c:v>120.738093173713</c:v>
                </c:pt>
                <c:pt idx="196">
                  <c:v>121.394964992651</c:v>
                </c:pt>
                <c:pt idx="197">
                  <c:v>120.889678978128</c:v>
                </c:pt>
                <c:pt idx="198">
                  <c:v>120.031955968356</c:v>
                </c:pt>
                <c:pt idx="199">
                  <c:v>122.27921551791999</c:v>
                </c:pt>
                <c:pt idx="200">
                  <c:v>122.27921551791999</c:v>
                </c:pt>
                <c:pt idx="201">
                  <c:v>122.53185852535501</c:v>
                </c:pt>
                <c:pt idx="202">
                  <c:v>122.15415722935001</c:v>
                </c:pt>
                <c:pt idx="203">
                  <c:v>120.644615260884</c:v>
                </c:pt>
                <c:pt idx="204">
                  <c:v>122.534384955419</c:v>
                </c:pt>
                <c:pt idx="205">
                  <c:v>123.06367205549</c:v>
                </c:pt>
                <c:pt idx="206">
                  <c:v>123.18999355915</c:v>
                </c:pt>
                <c:pt idx="207">
                  <c:v>122.02404608065299</c:v>
                </c:pt>
                <c:pt idx="208">
                  <c:v>120.63703597080899</c:v>
                </c:pt>
                <c:pt idx="209">
                  <c:v>123.28978754719699</c:v>
                </c:pt>
                <c:pt idx="210">
                  <c:v>119.436981686275</c:v>
                </c:pt>
                <c:pt idx="211">
                  <c:v>120.556190208299</c:v>
                </c:pt>
                <c:pt idx="212">
                  <c:v>121.01600048167199</c:v>
                </c:pt>
                <c:pt idx="213">
                  <c:v>119.837420852855</c:v>
                </c:pt>
                <c:pt idx="214">
                  <c:v>119.093387196423</c:v>
                </c:pt>
                <c:pt idx="215">
                  <c:v>119.954899851116</c:v>
                </c:pt>
                <c:pt idx="216">
                  <c:v>120.06858920434</c:v>
                </c:pt>
                <c:pt idx="217">
                  <c:v>119.97637450683401</c:v>
                </c:pt>
                <c:pt idx="218">
                  <c:v>120.005428452627</c:v>
                </c:pt>
                <c:pt idx="219">
                  <c:v>121.104425534257</c:v>
                </c:pt>
                <c:pt idx="221">
                  <c:v>120.970524740405</c:v>
                </c:pt>
                <c:pt idx="222">
                  <c:v>121.52128649619399</c:v>
                </c:pt>
                <c:pt idx="223">
                  <c:v>121.63058738969301</c:v>
                </c:pt>
                <c:pt idx="224">
                  <c:v>121.369481813628</c:v>
                </c:pt>
                <c:pt idx="225">
                  <c:v>122.14230183488699</c:v>
                </c:pt>
                <c:pt idx="226">
                  <c:v>121.369481813628</c:v>
                </c:pt>
                <c:pt idx="227">
                  <c:v>122.81146687886201</c:v>
                </c:pt>
                <c:pt idx="229">
                  <c:v>121.368169725407</c:v>
                </c:pt>
                <c:pt idx="230">
                  <c:v>120.712125564693</c:v>
                </c:pt>
                <c:pt idx="231">
                  <c:v>121.192349890131</c:v>
                </c:pt>
                <c:pt idx="232">
                  <c:v>120.712125564693</c:v>
                </c:pt>
                <c:pt idx="233">
                  <c:v>118.86076894321</c:v>
                </c:pt>
                <c:pt idx="234">
                  <c:v>118.875201914925</c:v>
                </c:pt>
                <c:pt idx="235">
                  <c:v>120.08232317038301</c:v>
                </c:pt>
                <c:pt idx="236">
                  <c:v>120.12955834984299</c:v>
                </c:pt>
                <c:pt idx="237">
                  <c:v>122.037334769382</c:v>
                </c:pt>
                <c:pt idx="238">
                  <c:v>121.133305915864</c:v>
                </c:pt>
                <c:pt idx="239">
                  <c:v>121.369481813628</c:v>
                </c:pt>
                <c:pt idx="240">
                  <c:v>119.418406479876</c:v>
                </c:pt>
                <c:pt idx="241">
                  <c:v>119.863204420777</c:v>
                </c:pt>
                <c:pt idx="243">
                  <c:v>121.235648805043</c:v>
                </c:pt>
                <c:pt idx="244">
                  <c:v>120.056081404095</c:v>
                </c:pt>
                <c:pt idx="245">
                  <c:v>119.609971374739</c:v>
                </c:pt>
                <c:pt idx="246">
                  <c:v>119.59685049159501</c:v>
                </c:pt>
                <c:pt idx="247">
                  <c:v>120.433962840587</c:v>
                </c:pt>
                <c:pt idx="248">
                  <c:v>123.323181324289</c:v>
                </c:pt>
                <c:pt idx="249">
                  <c:v>124.304623388569</c:v>
                </c:pt>
                <c:pt idx="250">
                  <c:v>125.956542585162</c:v>
                </c:pt>
                <c:pt idx="251">
                  <c:v>125.812212869758</c:v>
                </c:pt>
                <c:pt idx="252">
                  <c:v>124.68775317829601</c:v>
                </c:pt>
                <c:pt idx="253">
                  <c:v>125.627208416467</c:v>
                </c:pt>
                <c:pt idx="254">
                  <c:v>123.729928703746</c:v>
                </c:pt>
                <c:pt idx="255">
                  <c:v>122.680258046836</c:v>
                </c:pt>
                <c:pt idx="256">
                  <c:v>125.042017025291</c:v>
                </c:pt>
                <c:pt idx="257">
                  <c:v>125.56685235363</c:v>
                </c:pt>
                <c:pt idx="258">
                  <c:v>127.272567171487</c:v>
                </c:pt>
                <c:pt idx="259">
                  <c:v>127.271255083149</c:v>
                </c:pt>
                <c:pt idx="260">
                  <c:v>124.98822140402601</c:v>
                </c:pt>
                <c:pt idx="261">
                  <c:v>124.652326793759</c:v>
                </c:pt>
                <c:pt idx="262">
                  <c:v>124.910808193032</c:v>
                </c:pt>
                <c:pt idx="263">
                  <c:v>124.910808193032</c:v>
                </c:pt>
                <c:pt idx="264">
                  <c:v>124.909496104694</c:v>
                </c:pt>
                <c:pt idx="265">
                  <c:v>124.224586001015</c:v>
                </c:pt>
                <c:pt idx="266">
                  <c:v>124.51718169671901</c:v>
                </c:pt>
                <c:pt idx="267">
                  <c:v>124.176038733101</c:v>
                </c:pt>
                <c:pt idx="268">
                  <c:v>123.676133082714</c:v>
                </c:pt>
                <c:pt idx="269">
                  <c:v>123.336302207434</c:v>
                </c:pt>
                <c:pt idx="270">
                  <c:v>125.303122601239</c:v>
                </c:pt>
                <c:pt idx="271">
                  <c:v>124.38597286446</c:v>
                </c:pt>
                <c:pt idx="272">
                  <c:v>123.729928703746</c:v>
                </c:pt>
                <c:pt idx="273">
                  <c:v>125.303122601239</c:v>
                </c:pt>
                <c:pt idx="274">
                  <c:v>125.96047885017499</c:v>
                </c:pt>
                <c:pt idx="275">
                  <c:v>128.32092574029201</c:v>
                </c:pt>
                <c:pt idx="276">
                  <c:v>127.46938041958499</c:v>
                </c:pt>
                <c:pt idx="277">
                  <c:v>128.059820164228</c:v>
                </c:pt>
                <c:pt idx="278">
                  <c:v>130.355974726612</c:v>
                </c:pt>
                <c:pt idx="279">
                  <c:v>130.61839239089699</c:v>
                </c:pt>
                <c:pt idx="280">
                  <c:v>128.651571996976</c:v>
                </c:pt>
                <c:pt idx="281">
                  <c:v>130.22476589446899</c:v>
                </c:pt>
                <c:pt idx="283">
                  <c:v>129.50442940602099</c:v>
                </c:pt>
                <c:pt idx="284">
                  <c:v>129.88362293108401</c:v>
                </c:pt>
                <c:pt idx="285">
                  <c:v>128.78146874113</c:v>
                </c:pt>
                <c:pt idx="286">
                  <c:v>128.29599606222499</c:v>
                </c:pt>
                <c:pt idx="287">
                  <c:v>127.175472635776</c:v>
                </c:pt>
                <c:pt idx="288">
                  <c:v>126.354105346487</c:v>
                </c:pt>
                <c:pt idx="289">
                  <c:v>128.058508076007</c:v>
                </c:pt>
                <c:pt idx="290">
                  <c:v>127.272567171487</c:v>
                </c:pt>
                <c:pt idx="291">
                  <c:v>129.109490821371</c:v>
                </c:pt>
                <c:pt idx="292">
                  <c:v>127.28568805474799</c:v>
                </c:pt>
                <c:pt idx="293">
                  <c:v>129.503117317799</c:v>
                </c:pt>
                <c:pt idx="294">
                  <c:v>127.330299057765</c:v>
                </c:pt>
                <c:pt idx="295">
                  <c:v>126.61652301077299</c:v>
                </c:pt>
                <c:pt idx="296">
                  <c:v>124.68775317829601</c:v>
                </c:pt>
                <c:pt idx="297">
                  <c:v>123.992346368032</c:v>
                </c:pt>
                <c:pt idx="298">
                  <c:v>126.037892061169</c:v>
                </c:pt>
                <c:pt idx="299">
                  <c:v>126.682127426961</c:v>
                </c:pt>
                <c:pt idx="300">
                  <c:v>124.805841127294</c:v>
                </c:pt>
                <c:pt idx="301">
                  <c:v>115.97548672452101</c:v>
                </c:pt>
                <c:pt idx="302">
                  <c:v>113.88926629372899</c:v>
                </c:pt>
                <c:pt idx="303">
                  <c:v>110.21541899384501</c:v>
                </c:pt>
                <c:pt idx="305">
                  <c:v>110.228539877106</c:v>
                </c:pt>
                <c:pt idx="306">
                  <c:v>107.656846767175</c:v>
                </c:pt>
                <c:pt idx="307">
                  <c:v>107.00080260646099</c:v>
                </c:pt>
                <c:pt idx="308">
                  <c:v>108.916451555677</c:v>
                </c:pt>
                <c:pt idx="309">
                  <c:v>109.70370454853401</c:v>
                </c:pt>
                <c:pt idx="310">
                  <c:v>108.11082932632399</c:v>
                </c:pt>
                <c:pt idx="311">
                  <c:v>106.266033146647</c:v>
                </c:pt>
                <c:pt idx="312">
                  <c:v>104.31102154776499</c:v>
                </c:pt>
                <c:pt idx="313">
                  <c:v>105.242604255909</c:v>
                </c:pt>
                <c:pt idx="314">
                  <c:v>105.47878015379</c:v>
                </c:pt>
                <c:pt idx="315">
                  <c:v>107.460033519077</c:v>
                </c:pt>
                <c:pt idx="316">
                  <c:v>106.991617988329</c:v>
                </c:pt>
                <c:pt idx="317">
                  <c:v>106.279154029791</c:v>
                </c:pt>
                <c:pt idx="318">
                  <c:v>107.72245118324599</c:v>
                </c:pt>
                <c:pt idx="319">
                  <c:v>109.373058291501</c:v>
                </c:pt>
                <c:pt idx="320">
                  <c:v>109.821792497532</c:v>
                </c:pt>
                <c:pt idx="321">
                  <c:v>108.095084266621</c:v>
                </c:pt>
                <c:pt idx="322">
                  <c:v>107.59124235122</c:v>
                </c:pt>
                <c:pt idx="323">
                  <c:v>107.919264431461</c:v>
                </c:pt>
                <c:pt idx="324">
                  <c:v>107.57812146795899</c:v>
                </c:pt>
                <c:pt idx="325">
                  <c:v>106.935198190506</c:v>
                </c:pt>
                <c:pt idx="326">
                  <c:v>108.312890927889</c:v>
                </c:pt>
                <c:pt idx="327">
                  <c:v>106.226670496981</c:v>
                </c:pt>
                <c:pt idx="331">
                  <c:v>106.016736365505</c:v>
                </c:pt>
                <c:pt idx="332">
                  <c:v>105.36200429324499</c:v>
                </c:pt>
                <c:pt idx="333">
                  <c:v>105.006428358145</c:v>
                </c:pt>
                <c:pt idx="334">
                  <c:v>106.02985724865</c:v>
                </c:pt>
                <c:pt idx="335">
                  <c:v>107.197615854791</c:v>
                </c:pt>
                <c:pt idx="336">
                  <c:v>106.87090586277201</c:v>
                </c:pt>
                <c:pt idx="337">
                  <c:v>106.646538759815</c:v>
                </c:pt>
                <c:pt idx="338">
                  <c:v>105.098274540622</c:v>
                </c:pt>
                <c:pt idx="339">
                  <c:v>103.66809827031101</c:v>
                </c:pt>
                <c:pt idx="340">
                  <c:v>104.70464804419299</c:v>
                </c:pt>
                <c:pt idx="341">
                  <c:v>104.28477978135901</c:v>
                </c:pt>
                <c:pt idx="342">
                  <c:v>104.50783479597899</c:v>
                </c:pt>
                <c:pt idx="343">
                  <c:v>104.57343921205</c:v>
                </c:pt>
                <c:pt idx="344">
                  <c:v>104.770252460265</c:v>
                </c:pt>
                <c:pt idx="345">
                  <c:v>104.822735993075</c:v>
                </c:pt>
                <c:pt idx="346">
                  <c:v>103.131454146933</c:v>
                </c:pt>
                <c:pt idx="347">
                  <c:v>104.88834040926299</c:v>
                </c:pt>
                <c:pt idx="348">
                  <c:v>103.6156147375</c:v>
                </c:pt>
                <c:pt idx="349">
                  <c:v>102.34288906573801</c:v>
                </c:pt>
                <c:pt idx="350">
                  <c:v>103.65497738716699</c:v>
                </c:pt>
                <c:pt idx="351">
                  <c:v>101.949262569309</c:v>
                </c:pt>
                <c:pt idx="352">
                  <c:v>101.030800744426</c:v>
                </c:pt>
                <c:pt idx="353">
                  <c:v>100.374756583711</c:v>
                </c:pt>
                <c:pt idx="354">
                  <c:v>102.802119978238</c:v>
                </c:pt>
                <c:pt idx="355">
                  <c:v>99.325085926568093</c:v>
                </c:pt>
                <c:pt idx="356">
                  <c:v>97.212623729254105</c:v>
                </c:pt>
                <c:pt idx="357">
                  <c:v>96.438491619657697</c:v>
                </c:pt>
                <c:pt idx="358">
                  <c:v>97.093223691917999</c:v>
                </c:pt>
                <c:pt idx="361">
                  <c:v>96.700909283827102</c:v>
                </c:pt>
                <c:pt idx="362">
                  <c:v>96.176073955372004</c:v>
                </c:pt>
                <c:pt idx="363">
                  <c:v>94.916469166870201</c:v>
                </c:pt>
                <c:pt idx="364">
                  <c:v>94.863985634059603</c:v>
                </c:pt>
                <c:pt idx="365">
                  <c:v>92.764644319890095</c:v>
                </c:pt>
                <c:pt idx="366">
                  <c:v>93.171391699463101</c:v>
                </c:pt>
                <c:pt idx="367">
                  <c:v>93.158270816202304</c:v>
                </c:pt>
                <c:pt idx="368">
                  <c:v>93.571578637464</c:v>
                </c:pt>
                <c:pt idx="369">
                  <c:v>94.798381217871807</c:v>
                </c:pt>
                <c:pt idx="370">
                  <c:v>97.2257446123986</c:v>
                </c:pt>
                <c:pt idx="371">
                  <c:v>93.669985261512906</c:v>
                </c:pt>
                <c:pt idx="372">
                  <c:v>95.375700079370304</c:v>
                </c:pt>
                <c:pt idx="373">
                  <c:v>97.094535780255697</c:v>
                </c:pt>
                <c:pt idx="374">
                  <c:v>94.863985634059603</c:v>
                </c:pt>
                <c:pt idx="375">
                  <c:v>94.614688852918306</c:v>
                </c:pt>
                <c:pt idx="376">
                  <c:v>95.782447458943395</c:v>
                </c:pt>
                <c:pt idx="377">
                  <c:v>91.846182494889902</c:v>
                </c:pt>
                <c:pt idx="378">
                  <c:v>97.107656663516494</c:v>
                </c:pt>
                <c:pt idx="379">
                  <c:v>95.782447458943395</c:v>
                </c:pt>
                <c:pt idx="380">
                  <c:v>97.2257446123986</c:v>
                </c:pt>
                <c:pt idx="381">
                  <c:v>97.461920510279</c:v>
                </c:pt>
                <c:pt idx="382">
                  <c:v>93.683106144773802</c:v>
                </c:pt>
                <c:pt idx="383">
                  <c:v>94.837743867537895</c:v>
                </c:pt>
                <c:pt idx="384">
                  <c:v>94.929590050014696</c:v>
                </c:pt>
                <c:pt idx="385">
                  <c:v>95.913656291086198</c:v>
                </c:pt>
                <c:pt idx="386">
                  <c:v>97.094535780255697</c:v>
                </c:pt>
                <c:pt idx="387">
                  <c:v>95.6249968603952</c:v>
                </c:pt>
                <c:pt idx="388">
                  <c:v>95.782447458943395</c:v>
                </c:pt>
                <c:pt idx="389">
                  <c:v>95.310095663182395</c:v>
                </c:pt>
                <c:pt idx="390">
                  <c:v>97.7505799410865</c:v>
                </c:pt>
                <c:pt idx="391">
                  <c:v>98.157327320659505</c:v>
                </c:pt>
                <c:pt idx="392">
                  <c:v>97.881788773112902</c:v>
                </c:pt>
                <c:pt idx="393">
                  <c:v>98.4066241016844</c:v>
                </c:pt>
                <c:pt idx="394">
                  <c:v>99.456294758710996</c:v>
                </c:pt>
                <c:pt idx="395">
                  <c:v>96.872153855627403</c:v>
                </c:pt>
                <c:pt idx="396">
                  <c:v>97.930989025626303</c:v>
                </c:pt>
                <c:pt idx="397">
                  <c:v>96.815170235699</c:v>
                </c:pt>
                <c:pt idx="399">
                  <c:v>96.266537243965999</c:v>
                </c:pt>
                <c:pt idx="400">
                  <c:v>96.607113762991503</c:v>
                </c:pt>
                <c:pt idx="401">
                  <c:v>97.667274133535102</c:v>
                </c:pt>
                <c:pt idx="404">
                  <c:v>97.203453971422306</c:v>
                </c:pt>
                <c:pt idx="405">
                  <c:v>99.122344242059597</c:v>
                </c:pt>
                <c:pt idx="406">
                  <c:v>99.124994642916107</c:v>
                </c:pt>
                <c:pt idx="407">
                  <c:v>97.190201966790497</c:v>
                </c:pt>
                <c:pt idx="408">
                  <c:v>97.667274133535102</c:v>
                </c:pt>
                <c:pt idx="409">
                  <c:v>99.362205525860205</c:v>
                </c:pt>
                <c:pt idx="410">
                  <c:v>103.365636124974</c:v>
                </c:pt>
                <c:pt idx="411">
                  <c:v>101.24531538400301</c:v>
                </c:pt>
                <c:pt idx="412">
                  <c:v>100.582715152414</c:v>
                </c:pt>
                <c:pt idx="413">
                  <c:v>98.727434504078701</c:v>
                </c:pt>
                <c:pt idx="414">
                  <c:v>99.390034735552007</c:v>
                </c:pt>
                <c:pt idx="415">
                  <c:v>98.727434504078701</c:v>
                </c:pt>
                <c:pt idx="416">
                  <c:v>98.1788015123457</c:v>
                </c:pt>
                <c:pt idx="417">
                  <c:v>96.607113762991503</c:v>
                </c:pt>
                <c:pt idx="418">
                  <c:v>92.962812489364296</c:v>
                </c:pt>
                <c:pt idx="419">
                  <c:v>93.791062778793304</c:v>
                </c:pt>
                <c:pt idx="420">
                  <c:v>93.177494964445899</c:v>
                </c:pt>
                <c:pt idx="421">
                  <c:v>92.7640324198874</c:v>
                </c:pt>
                <c:pt idx="422">
                  <c:v>93.161592558841207</c:v>
                </c:pt>
                <c:pt idx="423">
                  <c:v>94.075980878318703</c:v>
                </c:pt>
                <c:pt idx="424">
                  <c:v>95.281913299812004</c:v>
                </c:pt>
                <c:pt idx="425">
                  <c:v>93.625412720954003</c:v>
                </c:pt>
                <c:pt idx="426">
                  <c:v>94.091883284039795</c:v>
                </c:pt>
                <c:pt idx="427">
                  <c:v>95.083133230451494</c:v>
                </c:pt>
                <c:pt idx="428">
                  <c:v>94.884353160974598</c:v>
                </c:pt>
                <c:pt idx="429">
                  <c:v>96.739633809309495</c:v>
                </c:pt>
                <c:pt idx="430">
                  <c:v>97.402234040899202</c:v>
                </c:pt>
                <c:pt idx="431">
                  <c:v>97.402234040899202</c:v>
                </c:pt>
                <c:pt idx="432">
                  <c:v>99.257514689350501</c:v>
                </c:pt>
                <c:pt idx="433">
                  <c:v>97.203453971422306</c:v>
                </c:pt>
                <c:pt idx="434">
                  <c:v>97.998574249213604</c:v>
                </c:pt>
                <c:pt idx="435">
                  <c:v>94.433785003377096</c:v>
                </c:pt>
                <c:pt idx="436">
                  <c:v>94.7849631261779</c:v>
                </c:pt>
                <c:pt idx="437">
                  <c:v>94.288012952543795</c:v>
                </c:pt>
                <c:pt idx="438">
                  <c:v>92.114684192929403</c:v>
                </c:pt>
                <c:pt idx="439">
                  <c:v>93.307364609790994</c:v>
                </c:pt>
                <c:pt idx="440">
                  <c:v>91.452083961339696</c:v>
                </c:pt>
                <c:pt idx="441">
                  <c:v>88.787105829920606</c:v>
                </c:pt>
                <c:pt idx="442">
                  <c:v>87.688514646142707</c:v>
                </c:pt>
                <c:pt idx="443">
                  <c:v>86.538240644149496</c:v>
                </c:pt>
                <c:pt idx="444">
                  <c:v>86.866890358855002</c:v>
                </c:pt>
                <c:pt idx="445">
                  <c:v>81.420316455420107</c:v>
                </c:pt>
                <c:pt idx="446">
                  <c:v>85.872990011586793</c:v>
                </c:pt>
                <c:pt idx="447">
                  <c:v>85.541689895791905</c:v>
                </c:pt>
                <c:pt idx="448">
                  <c:v>87.927050729398601</c:v>
                </c:pt>
                <c:pt idx="449">
                  <c:v>86.644256681087398</c:v>
                </c:pt>
                <c:pt idx="450">
                  <c:v>83.818929293658599</c:v>
                </c:pt>
                <c:pt idx="451">
                  <c:v>78.7169075105339</c:v>
                </c:pt>
                <c:pt idx="452">
                  <c:v>81.020105915493303</c:v>
                </c:pt>
                <c:pt idx="453">
                  <c:v>79.2469876958057</c:v>
                </c:pt>
                <c:pt idx="454">
                  <c:v>76.995472109061694</c:v>
                </c:pt>
                <c:pt idx="455">
                  <c:v>77.391707047470803</c:v>
                </c:pt>
                <c:pt idx="456">
                  <c:v>71.560825009597494</c:v>
                </c:pt>
                <c:pt idx="457">
                  <c:v>71.957059948006602</c:v>
                </c:pt>
                <c:pt idx="458">
                  <c:v>67.055143434903599</c:v>
                </c:pt>
                <c:pt idx="459">
                  <c:v>72.884700272232294</c:v>
                </c:pt>
                <c:pt idx="460">
                  <c:v>70.898224778007702</c:v>
                </c:pt>
                <c:pt idx="461">
                  <c:v>69.838064407580504</c:v>
                </c:pt>
                <c:pt idx="462">
                  <c:v>66.392543203313807</c:v>
                </c:pt>
                <c:pt idx="463">
                  <c:v>71.560825009597494</c:v>
                </c:pt>
                <c:pt idx="464">
                  <c:v>74.277485958998994</c:v>
                </c:pt>
                <c:pt idx="465">
                  <c:v>72.236677245818996</c:v>
                </c:pt>
                <c:pt idx="466">
                  <c:v>75.006346213864205</c:v>
                </c:pt>
                <c:pt idx="467">
                  <c:v>77.790592386852893</c:v>
                </c:pt>
                <c:pt idx="468">
                  <c:v>75.668946445337497</c:v>
                </c:pt>
                <c:pt idx="469">
                  <c:v>78.186827325262101</c:v>
                </c:pt>
                <c:pt idx="470">
                  <c:v>77.789267186424695</c:v>
                </c:pt>
                <c:pt idx="471">
                  <c:v>80.015603964449795</c:v>
                </c:pt>
                <c:pt idx="472">
                  <c:v>82.679256895440602</c:v>
                </c:pt>
                <c:pt idx="473">
                  <c:v>78.095388493384206</c:v>
                </c:pt>
                <c:pt idx="474">
                  <c:v>84.945349687361201</c:v>
                </c:pt>
                <c:pt idx="476">
                  <c:v>85.223641784628896</c:v>
                </c:pt>
                <c:pt idx="477">
                  <c:v>86.800630335695999</c:v>
                </c:pt>
                <c:pt idx="478">
                  <c:v>84.799577636411399</c:v>
                </c:pt>
                <c:pt idx="479">
                  <c:v>89.649811331532007</c:v>
                </c:pt>
                <c:pt idx="480">
                  <c:v>88.125830798875498</c:v>
                </c:pt>
                <c:pt idx="481">
                  <c:v>83.562265819404303</c:v>
                </c:pt>
                <c:pt idx="482">
                  <c:v>81.696246191509999</c:v>
                </c:pt>
                <c:pt idx="483">
                  <c:v>81.709866772755007</c:v>
                </c:pt>
                <c:pt idx="484">
                  <c:v>81.723487354000099</c:v>
                </c:pt>
                <c:pt idx="485">
                  <c:v>78.318342047627098</c:v>
                </c:pt>
                <c:pt idx="486">
                  <c:v>79.6817622282542</c:v>
                </c:pt>
                <c:pt idx="487">
                  <c:v>81.042458292678901</c:v>
                </c:pt>
                <c:pt idx="488">
                  <c:v>82.404516415321297</c:v>
                </c:pt>
                <c:pt idx="489">
                  <c:v>81.723487354000099</c:v>
                </c:pt>
                <c:pt idx="491">
                  <c:v>78.999371108831795</c:v>
                </c:pt>
                <c:pt idx="492">
                  <c:v>78.318342047627098</c:v>
                </c:pt>
                <c:pt idx="493">
                  <c:v>79.435229708091398</c:v>
                </c:pt>
                <c:pt idx="494">
                  <c:v>78.318342047627098</c:v>
                </c:pt>
                <c:pt idx="495">
                  <c:v>75.609208441805094</c:v>
                </c:pt>
                <c:pt idx="496">
                  <c:v>74.436476398259401</c:v>
                </c:pt>
                <c:pt idx="497">
                  <c:v>74.518199885613299</c:v>
                </c:pt>
                <c:pt idx="498">
                  <c:v>70.963228185777595</c:v>
                </c:pt>
                <c:pt idx="499">
                  <c:v>71.535292597254696</c:v>
                </c:pt>
                <c:pt idx="500">
                  <c:v>74.422855817014394</c:v>
                </c:pt>
                <c:pt idx="501">
                  <c:v>74.913196741137696</c:v>
                </c:pt>
                <c:pt idx="502">
                  <c:v>73.959756055381106</c:v>
                </c:pt>
                <c:pt idx="503">
                  <c:v>74.954058484872803</c:v>
                </c:pt>
                <c:pt idx="505">
                  <c:v>73.401312225148999</c:v>
                </c:pt>
                <c:pt idx="506">
                  <c:v>74.899576159892604</c:v>
                </c:pt>
                <c:pt idx="507">
                  <c:v>75.542467593797497</c:v>
                </c:pt>
                <c:pt idx="508">
                  <c:v>77.637312986305901</c:v>
                </c:pt>
                <c:pt idx="509">
                  <c:v>77.160592643427705</c:v>
                </c:pt>
                <c:pt idx="510">
                  <c:v>78.835924134124099</c:v>
                </c:pt>
                <c:pt idx="511">
                  <c:v>78.182136235293001</c:v>
                </c:pt>
                <c:pt idx="512">
                  <c:v>80.361429231474204</c:v>
                </c:pt>
                <c:pt idx="513">
                  <c:v>84.311397786834306</c:v>
                </c:pt>
                <c:pt idx="514">
                  <c:v>80.701943762018303</c:v>
                </c:pt>
                <c:pt idx="515">
                  <c:v>81.995898978551807</c:v>
                </c:pt>
                <c:pt idx="516">
                  <c:v>86.3000026458176</c:v>
                </c:pt>
                <c:pt idx="517">
                  <c:v>84.447603599168403</c:v>
                </c:pt>
                <c:pt idx="518">
                  <c:v>81.042458292678901</c:v>
                </c:pt>
                <c:pt idx="519">
                  <c:v>80.565737949800706</c:v>
                </c:pt>
                <c:pt idx="520">
                  <c:v>81.110561198787806</c:v>
                </c:pt>
                <c:pt idx="521">
                  <c:v>80.497635043691801</c:v>
                </c:pt>
                <c:pt idx="522">
                  <c:v>82.463084914488704</c:v>
                </c:pt>
                <c:pt idx="523">
                  <c:v>82.404516415321297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C34B-49CE-BD42-BB9AA228694E}"/>
            </c:ext>
          </c:extLst>
        </c:ser>
        <c:ser>
          <c:idx val="8"/>
          <c:order val="8"/>
          <c:tx>
            <c:strRef>
              <c:f>Base_Gráficos!$J$8</c:f>
              <c:strCache>
                <c:ptCount val="1"/>
                <c:pt idx="0">
                  <c:v>SP IPSA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[0]!Data</c:f>
              <c:numCache>
                <c:formatCode>m/d/yyyy</c:formatCode>
                <c:ptCount val="524"/>
                <c:pt idx="0" formatCode="dd\-mm\-yyyy">
                  <c:v>43266</c:v>
                </c:pt>
                <c:pt idx="1">
                  <c:v>43269</c:v>
                </c:pt>
                <c:pt idx="2">
                  <c:v>43270</c:v>
                </c:pt>
                <c:pt idx="3">
                  <c:v>43271</c:v>
                </c:pt>
                <c:pt idx="4">
                  <c:v>43272</c:v>
                </c:pt>
                <c:pt idx="5">
                  <c:v>43273</c:v>
                </c:pt>
                <c:pt idx="6">
                  <c:v>43276</c:v>
                </c:pt>
                <c:pt idx="7">
                  <c:v>43277</c:v>
                </c:pt>
                <c:pt idx="8">
                  <c:v>43278</c:v>
                </c:pt>
                <c:pt idx="9">
                  <c:v>43279</c:v>
                </c:pt>
                <c:pt idx="10">
                  <c:v>43280</c:v>
                </c:pt>
                <c:pt idx="11">
                  <c:v>43283</c:v>
                </c:pt>
                <c:pt idx="12">
                  <c:v>43284</c:v>
                </c:pt>
                <c:pt idx="13">
                  <c:v>43285</c:v>
                </c:pt>
                <c:pt idx="14">
                  <c:v>43286</c:v>
                </c:pt>
                <c:pt idx="15">
                  <c:v>43287</c:v>
                </c:pt>
                <c:pt idx="16">
                  <c:v>43290</c:v>
                </c:pt>
                <c:pt idx="17">
                  <c:v>43291</c:v>
                </c:pt>
                <c:pt idx="18">
                  <c:v>43292</c:v>
                </c:pt>
                <c:pt idx="19">
                  <c:v>43293</c:v>
                </c:pt>
                <c:pt idx="20">
                  <c:v>43294</c:v>
                </c:pt>
                <c:pt idx="21">
                  <c:v>43297</c:v>
                </c:pt>
                <c:pt idx="22">
                  <c:v>43298</c:v>
                </c:pt>
                <c:pt idx="23">
                  <c:v>43299</c:v>
                </c:pt>
                <c:pt idx="24">
                  <c:v>43300</c:v>
                </c:pt>
                <c:pt idx="25">
                  <c:v>43301</c:v>
                </c:pt>
                <c:pt idx="26">
                  <c:v>43304</c:v>
                </c:pt>
                <c:pt idx="27">
                  <c:v>43305</c:v>
                </c:pt>
                <c:pt idx="28">
                  <c:v>43306</c:v>
                </c:pt>
                <c:pt idx="29">
                  <c:v>43307</c:v>
                </c:pt>
                <c:pt idx="30">
                  <c:v>43308</c:v>
                </c:pt>
                <c:pt idx="31">
                  <c:v>43311</c:v>
                </c:pt>
                <c:pt idx="32">
                  <c:v>43312</c:v>
                </c:pt>
                <c:pt idx="33">
                  <c:v>43313</c:v>
                </c:pt>
                <c:pt idx="34">
                  <c:v>43314</c:v>
                </c:pt>
                <c:pt idx="35">
                  <c:v>43315</c:v>
                </c:pt>
                <c:pt idx="36">
                  <c:v>43318</c:v>
                </c:pt>
                <c:pt idx="37">
                  <c:v>43319</c:v>
                </c:pt>
                <c:pt idx="38">
                  <c:v>43320</c:v>
                </c:pt>
                <c:pt idx="39">
                  <c:v>43321</c:v>
                </c:pt>
                <c:pt idx="40">
                  <c:v>43322</c:v>
                </c:pt>
                <c:pt idx="41">
                  <c:v>43325</c:v>
                </c:pt>
                <c:pt idx="42">
                  <c:v>43326</c:v>
                </c:pt>
                <c:pt idx="43">
                  <c:v>43327</c:v>
                </c:pt>
                <c:pt idx="44">
                  <c:v>43328</c:v>
                </c:pt>
                <c:pt idx="45">
                  <c:v>43329</c:v>
                </c:pt>
                <c:pt idx="46">
                  <c:v>43332</c:v>
                </c:pt>
                <c:pt idx="47">
                  <c:v>43333</c:v>
                </c:pt>
                <c:pt idx="48">
                  <c:v>43334</c:v>
                </c:pt>
                <c:pt idx="49">
                  <c:v>43335</c:v>
                </c:pt>
                <c:pt idx="50">
                  <c:v>43336</c:v>
                </c:pt>
                <c:pt idx="51">
                  <c:v>43339</c:v>
                </c:pt>
                <c:pt idx="52">
                  <c:v>43340</c:v>
                </c:pt>
                <c:pt idx="53">
                  <c:v>43341</c:v>
                </c:pt>
                <c:pt idx="54">
                  <c:v>43342</c:v>
                </c:pt>
                <c:pt idx="55">
                  <c:v>43343</c:v>
                </c:pt>
                <c:pt idx="56">
                  <c:v>43346</c:v>
                </c:pt>
                <c:pt idx="57">
                  <c:v>43347</c:v>
                </c:pt>
                <c:pt idx="58">
                  <c:v>43348</c:v>
                </c:pt>
                <c:pt idx="59">
                  <c:v>43349</c:v>
                </c:pt>
                <c:pt idx="60">
                  <c:v>43350</c:v>
                </c:pt>
                <c:pt idx="61">
                  <c:v>43353</c:v>
                </c:pt>
                <c:pt idx="62">
                  <c:v>43354</c:v>
                </c:pt>
                <c:pt idx="63">
                  <c:v>43355</c:v>
                </c:pt>
                <c:pt idx="64">
                  <c:v>43356</c:v>
                </c:pt>
                <c:pt idx="65">
                  <c:v>43357</c:v>
                </c:pt>
                <c:pt idx="66">
                  <c:v>43360</c:v>
                </c:pt>
                <c:pt idx="67">
                  <c:v>43361</c:v>
                </c:pt>
                <c:pt idx="68">
                  <c:v>43362</c:v>
                </c:pt>
                <c:pt idx="69">
                  <c:v>43363</c:v>
                </c:pt>
                <c:pt idx="70">
                  <c:v>43364</c:v>
                </c:pt>
                <c:pt idx="71">
                  <c:v>43367</c:v>
                </c:pt>
                <c:pt idx="72">
                  <c:v>43368</c:v>
                </c:pt>
                <c:pt idx="73">
                  <c:v>43369</c:v>
                </c:pt>
                <c:pt idx="74">
                  <c:v>43370</c:v>
                </c:pt>
                <c:pt idx="75">
                  <c:v>43371</c:v>
                </c:pt>
                <c:pt idx="76">
                  <c:v>43374</c:v>
                </c:pt>
                <c:pt idx="77">
                  <c:v>43375</c:v>
                </c:pt>
                <c:pt idx="78">
                  <c:v>43376</c:v>
                </c:pt>
                <c:pt idx="79">
                  <c:v>43377</c:v>
                </c:pt>
                <c:pt idx="80">
                  <c:v>43378</c:v>
                </c:pt>
                <c:pt idx="81">
                  <c:v>43381</c:v>
                </c:pt>
                <c:pt idx="82">
                  <c:v>43382</c:v>
                </c:pt>
                <c:pt idx="83">
                  <c:v>43383</c:v>
                </c:pt>
                <c:pt idx="84">
                  <c:v>43384</c:v>
                </c:pt>
                <c:pt idx="85">
                  <c:v>43385</c:v>
                </c:pt>
                <c:pt idx="86">
                  <c:v>43388</c:v>
                </c:pt>
                <c:pt idx="87">
                  <c:v>43389</c:v>
                </c:pt>
                <c:pt idx="88">
                  <c:v>43390</c:v>
                </c:pt>
                <c:pt idx="89">
                  <c:v>43391</c:v>
                </c:pt>
                <c:pt idx="90">
                  <c:v>43392</c:v>
                </c:pt>
                <c:pt idx="91">
                  <c:v>43395</c:v>
                </c:pt>
                <c:pt idx="92">
                  <c:v>43396</c:v>
                </c:pt>
                <c:pt idx="93">
                  <c:v>43397</c:v>
                </c:pt>
                <c:pt idx="94">
                  <c:v>43398</c:v>
                </c:pt>
                <c:pt idx="95">
                  <c:v>43399</c:v>
                </c:pt>
                <c:pt idx="96">
                  <c:v>43402</c:v>
                </c:pt>
                <c:pt idx="97">
                  <c:v>43403</c:v>
                </c:pt>
                <c:pt idx="98">
                  <c:v>43404</c:v>
                </c:pt>
                <c:pt idx="99">
                  <c:v>43405</c:v>
                </c:pt>
                <c:pt idx="100">
                  <c:v>43406</c:v>
                </c:pt>
                <c:pt idx="101">
                  <c:v>43409</c:v>
                </c:pt>
                <c:pt idx="102">
                  <c:v>43410</c:v>
                </c:pt>
                <c:pt idx="103">
                  <c:v>43411</c:v>
                </c:pt>
                <c:pt idx="104">
                  <c:v>43412</c:v>
                </c:pt>
                <c:pt idx="105">
                  <c:v>43413</c:v>
                </c:pt>
                <c:pt idx="106">
                  <c:v>43416</c:v>
                </c:pt>
                <c:pt idx="107">
                  <c:v>43417</c:v>
                </c:pt>
                <c:pt idx="108">
                  <c:v>43418</c:v>
                </c:pt>
                <c:pt idx="109">
                  <c:v>43419</c:v>
                </c:pt>
                <c:pt idx="110">
                  <c:v>43420</c:v>
                </c:pt>
                <c:pt idx="111">
                  <c:v>43423</c:v>
                </c:pt>
                <c:pt idx="112">
                  <c:v>43424</c:v>
                </c:pt>
                <c:pt idx="113">
                  <c:v>43425</c:v>
                </c:pt>
                <c:pt idx="114">
                  <c:v>43426</c:v>
                </c:pt>
                <c:pt idx="115">
                  <c:v>43427</c:v>
                </c:pt>
                <c:pt idx="116">
                  <c:v>43430</c:v>
                </c:pt>
                <c:pt idx="117">
                  <c:v>43431</c:v>
                </c:pt>
                <c:pt idx="118">
                  <c:v>43432</c:v>
                </c:pt>
                <c:pt idx="119">
                  <c:v>43433</c:v>
                </c:pt>
                <c:pt idx="120">
                  <c:v>43434</c:v>
                </c:pt>
                <c:pt idx="121">
                  <c:v>43437</c:v>
                </c:pt>
                <c:pt idx="122">
                  <c:v>43438</c:v>
                </c:pt>
                <c:pt idx="123">
                  <c:v>43439</c:v>
                </c:pt>
                <c:pt idx="124">
                  <c:v>43440</c:v>
                </c:pt>
                <c:pt idx="125">
                  <c:v>43441</c:v>
                </c:pt>
                <c:pt idx="126">
                  <c:v>43444</c:v>
                </c:pt>
                <c:pt idx="127">
                  <c:v>43445</c:v>
                </c:pt>
                <c:pt idx="128">
                  <c:v>43446</c:v>
                </c:pt>
                <c:pt idx="129">
                  <c:v>43447</c:v>
                </c:pt>
                <c:pt idx="130">
                  <c:v>43448</c:v>
                </c:pt>
                <c:pt idx="131">
                  <c:v>43451</c:v>
                </c:pt>
                <c:pt idx="132">
                  <c:v>43452</c:v>
                </c:pt>
                <c:pt idx="133">
                  <c:v>43453</c:v>
                </c:pt>
                <c:pt idx="134">
                  <c:v>43454</c:v>
                </c:pt>
                <c:pt idx="135">
                  <c:v>43455</c:v>
                </c:pt>
                <c:pt idx="136">
                  <c:v>43458</c:v>
                </c:pt>
                <c:pt idx="137">
                  <c:v>43459</c:v>
                </c:pt>
                <c:pt idx="138">
                  <c:v>43460</c:v>
                </c:pt>
                <c:pt idx="139">
                  <c:v>43461</c:v>
                </c:pt>
                <c:pt idx="140">
                  <c:v>43462</c:v>
                </c:pt>
                <c:pt idx="141">
                  <c:v>43465</c:v>
                </c:pt>
                <c:pt idx="142">
                  <c:v>43466</c:v>
                </c:pt>
                <c:pt idx="143">
                  <c:v>43467</c:v>
                </c:pt>
                <c:pt idx="144">
                  <c:v>43468</c:v>
                </c:pt>
                <c:pt idx="145">
                  <c:v>43469</c:v>
                </c:pt>
                <c:pt idx="146">
                  <c:v>43472</c:v>
                </c:pt>
                <c:pt idx="147">
                  <c:v>43473</c:v>
                </c:pt>
                <c:pt idx="148">
                  <c:v>43474</c:v>
                </c:pt>
                <c:pt idx="149">
                  <c:v>43475</c:v>
                </c:pt>
                <c:pt idx="150">
                  <c:v>43476</c:v>
                </c:pt>
                <c:pt idx="151">
                  <c:v>43479</c:v>
                </c:pt>
                <c:pt idx="152">
                  <c:v>43480</c:v>
                </c:pt>
                <c:pt idx="153">
                  <c:v>43481</c:v>
                </c:pt>
                <c:pt idx="154">
                  <c:v>43482</c:v>
                </c:pt>
                <c:pt idx="155">
                  <c:v>43483</c:v>
                </c:pt>
                <c:pt idx="156">
                  <c:v>43486</c:v>
                </c:pt>
                <c:pt idx="157">
                  <c:v>43487</c:v>
                </c:pt>
                <c:pt idx="158">
                  <c:v>43488</c:v>
                </c:pt>
                <c:pt idx="159">
                  <c:v>43489</c:v>
                </c:pt>
                <c:pt idx="160">
                  <c:v>43490</c:v>
                </c:pt>
                <c:pt idx="161">
                  <c:v>43493</c:v>
                </c:pt>
                <c:pt idx="162">
                  <c:v>43494</c:v>
                </c:pt>
                <c:pt idx="163">
                  <c:v>43495</c:v>
                </c:pt>
                <c:pt idx="164">
                  <c:v>43496</c:v>
                </c:pt>
                <c:pt idx="165">
                  <c:v>43497</c:v>
                </c:pt>
                <c:pt idx="166">
                  <c:v>43500</c:v>
                </c:pt>
                <c:pt idx="167">
                  <c:v>43501</c:v>
                </c:pt>
                <c:pt idx="168">
                  <c:v>43502</c:v>
                </c:pt>
                <c:pt idx="169">
                  <c:v>43503</c:v>
                </c:pt>
                <c:pt idx="170">
                  <c:v>43504</c:v>
                </c:pt>
                <c:pt idx="171">
                  <c:v>43507</c:v>
                </c:pt>
                <c:pt idx="172">
                  <c:v>43508</c:v>
                </c:pt>
                <c:pt idx="173">
                  <c:v>43509</c:v>
                </c:pt>
                <c:pt idx="174">
                  <c:v>43510</c:v>
                </c:pt>
                <c:pt idx="175">
                  <c:v>43511</c:v>
                </c:pt>
                <c:pt idx="176">
                  <c:v>43514</c:v>
                </c:pt>
                <c:pt idx="177">
                  <c:v>43515</c:v>
                </c:pt>
                <c:pt idx="178">
                  <c:v>43516</c:v>
                </c:pt>
                <c:pt idx="179">
                  <c:v>43517</c:v>
                </c:pt>
                <c:pt idx="180">
                  <c:v>43518</c:v>
                </c:pt>
                <c:pt idx="181">
                  <c:v>43521</c:v>
                </c:pt>
                <c:pt idx="182">
                  <c:v>43522</c:v>
                </c:pt>
                <c:pt idx="183">
                  <c:v>43523</c:v>
                </c:pt>
                <c:pt idx="184">
                  <c:v>43524</c:v>
                </c:pt>
                <c:pt idx="185">
                  <c:v>43525</c:v>
                </c:pt>
                <c:pt idx="186">
                  <c:v>43528</c:v>
                </c:pt>
                <c:pt idx="187">
                  <c:v>43529</c:v>
                </c:pt>
                <c:pt idx="188">
                  <c:v>43530</c:v>
                </c:pt>
                <c:pt idx="189">
                  <c:v>43531</c:v>
                </c:pt>
                <c:pt idx="190">
                  <c:v>43532</c:v>
                </c:pt>
                <c:pt idx="191">
                  <c:v>43535</c:v>
                </c:pt>
                <c:pt idx="192">
                  <c:v>43536</c:v>
                </c:pt>
                <c:pt idx="193">
                  <c:v>43537</c:v>
                </c:pt>
                <c:pt idx="194">
                  <c:v>43538</c:v>
                </c:pt>
                <c:pt idx="195">
                  <c:v>43539</c:v>
                </c:pt>
                <c:pt idx="196">
                  <c:v>43542</c:v>
                </c:pt>
                <c:pt idx="197">
                  <c:v>43543</c:v>
                </c:pt>
                <c:pt idx="198">
                  <c:v>43544</c:v>
                </c:pt>
                <c:pt idx="199">
                  <c:v>43545</c:v>
                </c:pt>
                <c:pt idx="200">
                  <c:v>43546</c:v>
                </c:pt>
                <c:pt idx="201">
                  <c:v>43549</c:v>
                </c:pt>
                <c:pt idx="202">
                  <c:v>43550</c:v>
                </c:pt>
                <c:pt idx="203">
                  <c:v>43551</c:v>
                </c:pt>
                <c:pt idx="204">
                  <c:v>43552</c:v>
                </c:pt>
                <c:pt idx="205">
                  <c:v>43553</c:v>
                </c:pt>
                <c:pt idx="206">
                  <c:v>43556</c:v>
                </c:pt>
                <c:pt idx="207">
                  <c:v>43557</c:v>
                </c:pt>
                <c:pt idx="208">
                  <c:v>43558</c:v>
                </c:pt>
                <c:pt idx="209">
                  <c:v>43559</c:v>
                </c:pt>
                <c:pt idx="210">
                  <c:v>43560</c:v>
                </c:pt>
                <c:pt idx="211">
                  <c:v>43563</c:v>
                </c:pt>
                <c:pt idx="212">
                  <c:v>43564</c:v>
                </c:pt>
                <c:pt idx="213">
                  <c:v>43565</c:v>
                </c:pt>
                <c:pt idx="214">
                  <c:v>43566</c:v>
                </c:pt>
                <c:pt idx="215">
                  <c:v>43567</c:v>
                </c:pt>
                <c:pt idx="216">
                  <c:v>43570</c:v>
                </c:pt>
                <c:pt idx="217">
                  <c:v>43571</c:v>
                </c:pt>
                <c:pt idx="218">
                  <c:v>43572</c:v>
                </c:pt>
                <c:pt idx="219">
                  <c:v>43573</c:v>
                </c:pt>
                <c:pt idx="220">
                  <c:v>43574</c:v>
                </c:pt>
                <c:pt idx="221">
                  <c:v>43577</c:v>
                </c:pt>
                <c:pt idx="222">
                  <c:v>43578</c:v>
                </c:pt>
                <c:pt idx="223">
                  <c:v>43579</c:v>
                </c:pt>
                <c:pt idx="224">
                  <c:v>43580</c:v>
                </c:pt>
                <c:pt idx="225">
                  <c:v>43581</c:v>
                </c:pt>
                <c:pt idx="226">
                  <c:v>43584</c:v>
                </c:pt>
                <c:pt idx="227">
                  <c:v>43585</c:v>
                </c:pt>
                <c:pt idx="228">
                  <c:v>43586</c:v>
                </c:pt>
                <c:pt idx="229">
                  <c:v>43587</c:v>
                </c:pt>
                <c:pt idx="230">
                  <c:v>43588</c:v>
                </c:pt>
                <c:pt idx="231">
                  <c:v>43591</c:v>
                </c:pt>
                <c:pt idx="232">
                  <c:v>43592</c:v>
                </c:pt>
                <c:pt idx="233">
                  <c:v>43593</c:v>
                </c:pt>
                <c:pt idx="234">
                  <c:v>43594</c:v>
                </c:pt>
                <c:pt idx="235">
                  <c:v>43595</c:v>
                </c:pt>
                <c:pt idx="236">
                  <c:v>43598</c:v>
                </c:pt>
                <c:pt idx="237">
                  <c:v>43599</c:v>
                </c:pt>
                <c:pt idx="238">
                  <c:v>43600</c:v>
                </c:pt>
                <c:pt idx="239">
                  <c:v>43601</c:v>
                </c:pt>
                <c:pt idx="240">
                  <c:v>43602</c:v>
                </c:pt>
                <c:pt idx="241">
                  <c:v>43605</c:v>
                </c:pt>
                <c:pt idx="242">
                  <c:v>43606</c:v>
                </c:pt>
                <c:pt idx="243">
                  <c:v>43607</c:v>
                </c:pt>
                <c:pt idx="244">
                  <c:v>43608</c:v>
                </c:pt>
                <c:pt idx="245">
                  <c:v>43609</c:v>
                </c:pt>
                <c:pt idx="246">
                  <c:v>43612</c:v>
                </c:pt>
                <c:pt idx="247">
                  <c:v>43613</c:v>
                </c:pt>
                <c:pt idx="248">
                  <c:v>43614</c:v>
                </c:pt>
                <c:pt idx="249">
                  <c:v>43615</c:v>
                </c:pt>
                <c:pt idx="250">
                  <c:v>43616</c:v>
                </c:pt>
                <c:pt idx="251">
                  <c:v>43619</c:v>
                </c:pt>
                <c:pt idx="252">
                  <c:v>43620</c:v>
                </c:pt>
                <c:pt idx="253">
                  <c:v>43621</c:v>
                </c:pt>
                <c:pt idx="254">
                  <c:v>43622</c:v>
                </c:pt>
                <c:pt idx="255">
                  <c:v>43623</c:v>
                </c:pt>
                <c:pt idx="256">
                  <c:v>43626</c:v>
                </c:pt>
                <c:pt idx="257">
                  <c:v>43627</c:v>
                </c:pt>
                <c:pt idx="258">
                  <c:v>43628</c:v>
                </c:pt>
                <c:pt idx="259">
                  <c:v>43629</c:v>
                </c:pt>
                <c:pt idx="260">
                  <c:v>43630</c:v>
                </c:pt>
                <c:pt idx="261">
                  <c:v>43633</c:v>
                </c:pt>
                <c:pt idx="262">
                  <c:v>43634</c:v>
                </c:pt>
                <c:pt idx="263">
                  <c:v>43635</c:v>
                </c:pt>
                <c:pt idx="264">
                  <c:v>43636</c:v>
                </c:pt>
                <c:pt idx="265">
                  <c:v>43637</c:v>
                </c:pt>
                <c:pt idx="266">
                  <c:v>43640</c:v>
                </c:pt>
                <c:pt idx="267">
                  <c:v>43641</c:v>
                </c:pt>
                <c:pt idx="268">
                  <c:v>43642</c:v>
                </c:pt>
                <c:pt idx="269">
                  <c:v>43643</c:v>
                </c:pt>
                <c:pt idx="270">
                  <c:v>43644</c:v>
                </c:pt>
                <c:pt idx="271">
                  <c:v>43647</c:v>
                </c:pt>
                <c:pt idx="272">
                  <c:v>43648</c:v>
                </c:pt>
                <c:pt idx="273">
                  <c:v>43649</c:v>
                </c:pt>
                <c:pt idx="274">
                  <c:v>43650</c:v>
                </c:pt>
                <c:pt idx="275">
                  <c:v>43651</c:v>
                </c:pt>
                <c:pt idx="276">
                  <c:v>43654</c:v>
                </c:pt>
                <c:pt idx="277">
                  <c:v>43655</c:v>
                </c:pt>
                <c:pt idx="278">
                  <c:v>43656</c:v>
                </c:pt>
                <c:pt idx="279">
                  <c:v>43657</c:v>
                </c:pt>
                <c:pt idx="280">
                  <c:v>43658</c:v>
                </c:pt>
                <c:pt idx="281">
                  <c:v>43661</c:v>
                </c:pt>
                <c:pt idx="282">
                  <c:v>43662</c:v>
                </c:pt>
                <c:pt idx="283">
                  <c:v>43663</c:v>
                </c:pt>
                <c:pt idx="284">
                  <c:v>43664</c:v>
                </c:pt>
                <c:pt idx="285">
                  <c:v>43665</c:v>
                </c:pt>
                <c:pt idx="286">
                  <c:v>43668</c:v>
                </c:pt>
                <c:pt idx="287">
                  <c:v>43669</c:v>
                </c:pt>
                <c:pt idx="288">
                  <c:v>43670</c:v>
                </c:pt>
                <c:pt idx="289">
                  <c:v>43671</c:v>
                </c:pt>
                <c:pt idx="290">
                  <c:v>43672</c:v>
                </c:pt>
                <c:pt idx="291">
                  <c:v>43675</c:v>
                </c:pt>
                <c:pt idx="292">
                  <c:v>43676</c:v>
                </c:pt>
                <c:pt idx="293">
                  <c:v>43677</c:v>
                </c:pt>
                <c:pt idx="294">
                  <c:v>43678</c:v>
                </c:pt>
                <c:pt idx="295">
                  <c:v>43679</c:v>
                </c:pt>
                <c:pt idx="296">
                  <c:v>43682</c:v>
                </c:pt>
                <c:pt idx="297">
                  <c:v>43683</c:v>
                </c:pt>
                <c:pt idx="298">
                  <c:v>43684</c:v>
                </c:pt>
                <c:pt idx="299">
                  <c:v>43685</c:v>
                </c:pt>
                <c:pt idx="300">
                  <c:v>43686</c:v>
                </c:pt>
                <c:pt idx="301">
                  <c:v>43689</c:v>
                </c:pt>
                <c:pt idx="302">
                  <c:v>43690</c:v>
                </c:pt>
                <c:pt idx="303">
                  <c:v>43691</c:v>
                </c:pt>
                <c:pt idx="304">
                  <c:v>43692</c:v>
                </c:pt>
                <c:pt idx="305">
                  <c:v>43693</c:v>
                </c:pt>
                <c:pt idx="306">
                  <c:v>43696</c:v>
                </c:pt>
                <c:pt idx="307">
                  <c:v>43697</c:v>
                </c:pt>
                <c:pt idx="308">
                  <c:v>43698</c:v>
                </c:pt>
                <c:pt idx="309">
                  <c:v>43699</c:v>
                </c:pt>
                <c:pt idx="310">
                  <c:v>43700</c:v>
                </c:pt>
                <c:pt idx="311">
                  <c:v>43703</c:v>
                </c:pt>
                <c:pt idx="312">
                  <c:v>43704</c:v>
                </c:pt>
                <c:pt idx="313">
                  <c:v>43705</c:v>
                </c:pt>
                <c:pt idx="314">
                  <c:v>43706</c:v>
                </c:pt>
                <c:pt idx="315">
                  <c:v>43707</c:v>
                </c:pt>
                <c:pt idx="316">
                  <c:v>43710</c:v>
                </c:pt>
                <c:pt idx="317">
                  <c:v>43711</c:v>
                </c:pt>
                <c:pt idx="318">
                  <c:v>43712</c:v>
                </c:pt>
                <c:pt idx="319">
                  <c:v>43713</c:v>
                </c:pt>
                <c:pt idx="320">
                  <c:v>43714</c:v>
                </c:pt>
                <c:pt idx="321">
                  <c:v>43717</c:v>
                </c:pt>
                <c:pt idx="322">
                  <c:v>43718</c:v>
                </c:pt>
                <c:pt idx="323">
                  <c:v>43719</c:v>
                </c:pt>
                <c:pt idx="324">
                  <c:v>43720</c:v>
                </c:pt>
                <c:pt idx="325">
                  <c:v>43721</c:v>
                </c:pt>
                <c:pt idx="326">
                  <c:v>43724</c:v>
                </c:pt>
                <c:pt idx="327">
                  <c:v>43725</c:v>
                </c:pt>
                <c:pt idx="328">
                  <c:v>43726</c:v>
                </c:pt>
                <c:pt idx="329">
                  <c:v>43727</c:v>
                </c:pt>
                <c:pt idx="330">
                  <c:v>43728</c:v>
                </c:pt>
                <c:pt idx="331">
                  <c:v>43731</c:v>
                </c:pt>
                <c:pt idx="332">
                  <c:v>43732</c:v>
                </c:pt>
                <c:pt idx="333">
                  <c:v>43733</c:v>
                </c:pt>
                <c:pt idx="334">
                  <c:v>43734</c:v>
                </c:pt>
                <c:pt idx="335">
                  <c:v>43735</c:v>
                </c:pt>
                <c:pt idx="336">
                  <c:v>43738</c:v>
                </c:pt>
                <c:pt idx="337">
                  <c:v>43739</c:v>
                </c:pt>
                <c:pt idx="338">
                  <c:v>43740</c:v>
                </c:pt>
                <c:pt idx="339">
                  <c:v>43741</c:v>
                </c:pt>
                <c:pt idx="340">
                  <c:v>43742</c:v>
                </c:pt>
                <c:pt idx="341">
                  <c:v>43745</c:v>
                </c:pt>
                <c:pt idx="342">
                  <c:v>43746</c:v>
                </c:pt>
                <c:pt idx="343">
                  <c:v>43747</c:v>
                </c:pt>
                <c:pt idx="344">
                  <c:v>43748</c:v>
                </c:pt>
                <c:pt idx="345">
                  <c:v>43749</c:v>
                </c:pt>
                <c:pt idx="346">
                  <c:v>43752</c:v>
                </c:pt>
                <c:pt idx="347">
                  <c:v>43753</c:v>
                </c:pt>
                <c:pt idx="348">
                  <c:v>43754</c:v>
                </c:pt>
                <c:pt idx="349">
                  <c:v>43755</c:v>
                </c:pt>
                <c:pt idx="350">
                  <c:v>43756</c:v>
                </c:pt>
                <c:pt idx="351">
                  <c:v>43759</c:v>
                </c:pt>
                <c:pt idx="352">
                  <c:v>43760</c:v>
                </c:pt>
                <c:pt idx="353">
                  <c:v>43761</c:v>
                </c:pt>
                <c:pt idx="354">
                  <c:v>43762</c:v>
                </c:pt>
                <c:pt idx="355">
                  <c:v>43763</c:v>
                </c:pt>
                <c:pt idx="356">
                  <c:v>43766</c:v>
                </c:pt>
                <c:pt idx="357">
                  <c:v>43767</c:v>
                </c:pt>
                <c:pt idx="358">
                  <c:v>43768</c:v>
                </c:pt>
                <c:pt idx="359">
                  <c:v>43769</c:v>
                </c:pt>
                <c:pt idx="360">
                  <c:v>43770</c:v>
                </c:pt>
                <c:pt idx="361">
                  <c:v>43773</c:v>
                </c:pt>
                <c:pt idx="362">
                  <c:v>43774</c:v>
                </c:pt>
                <c:pt idx="363">
                  <c:v>43775</c:v>
                </c:pt>
                <c:pt idx="364">
                  <c:v>43776</c:v>
                </c:pt>
                <c:pt idx="365">
                  <c:v>43777</c:v>
                </c:pt>
                <c:pt idx="366">
                  <c:v>43780</c:v>
                </c:pt>
                <c:pt idx="367">
                  <c:v>43781</c:v>
                </c:pt>
                <c:pt idx="368">
                  <c:v>43782</c:v>
                </c:pt>
                <c:pt idx="369">
                  <c:v>43783</c:v>
                </c:pt>
                <c:pt idx="370">
                  <c:v>43784</c:v>
                </c:pt>
                <c:pt idx="371">
                  <c:v>43787</c:v>
                </c:pt>
                <c:pt idx="372">
                  <c:v>43788</c:v>
                </c:pt>
                <c:pt idx="373">
                  <c:v>43789</c:v>
                </c:pt>
                <c:pt idx="374">
                  <c:v>43790</c:v>
                </c:pt>
                <c:pt idx="375">
                  <c:v>43791</c:v>
                </c:pt>
                <c:pt idx="376">
                  <c:v>43794</c:v>
                </c:pt>
                <c:pt idx="377">
                  <c:v>43795</c:v>
                </c:pt>
                <c:pt idx="378">
                  <c:v>43796</c:v>
                </c:pt>
                <c:pt idx="379">
                  <c:v>43797</c:v>
                </c:pt>
                <c:pt idx="380">
                  <c:v>43798</c:v>
                </c:pt>
                <c:pt idx="381">
                  <c:v>43801</c:v>
                </c:pt>
                <c:pt idx="382">
                  <c:v>43802</c:v>
                </c:pt>
                <c:pt idx="383">
                  <c:v>43803</c:v>
                </c:pt>
                <c:pt idx="384">
                  <c:v>43804</c:v>
                </c:pt>
                <c:pt idx="385">
                  <c:v>43805</c:v>
                </c:pt>
                <c:pt idx="386">
                  <c:v>43808</c:v>
                </c:pt>
                <c:pt idx="387">
                  <c:v>43809</c:v>
                </c:pt>
                <c:pt idx="388">
                  <c:v>43810</c:v>
                </c:pt>
                <c:pt idx="389">
                  <c:v>43811</c:v>
                </c:pt>
                <c:pt idx="390">
                  <c:v>43812</c:v>
                </c:pt>
                <c:pt idx="391">
                  <c:v>43815</c:v>
                </c:pt>
                <c:pt idx="392">
                  <c:v>43816</c:v>
                </c:pt>
                <c:pt idx="393">
                  <c:v>43817</c:v>
                </c:pt>
                <c:pt idx="394">
                  <c:v>43818</c:v>
                </c:pt>
                <c:pt idx="395">
                  <c:v>43819</c:v>
                </c:pt>
                <c:pt idx="396">
                  <c:v>43822</c:v>
                </c:pt>
                <c:pt idx="397">
                  <c:v>43823</c:v>
                </c:pt>
                <c:pt idx="398">
                  <c:v>43824</c:v>
                </c:pt>
                <c:pt idx="399">
                  <c:v>43825</c:v>
                </c:pt>
                <c:pt idx="400">
                  <c:v>43826</c:v>
                </c:pt>
                <c:pt idx="401">
                  <c:v>43829</c:v>
                </c:pt>
                <c:pt idx="402">
                  <c:v>43830</c:v>
                </c:pt>
                <c:pt idx="403">
                  <c:v>43831</c:v>
                </c:pt>
                <c:pt idx="404">
                  <c:v>43832</c:v>
                </c:pt>
                <c:pt idx="405">
                  <c:v>43833</c:v>
                </c:pt>
                <c:pt idx="406">
                  <c:v>43836</c:v>
                </c:pt>
                <c:pt idx="407">
                  <c:v>43837</c:v>
                </c:pt>
                <c:pt idx="408">
                  <c:v>43838</c:v>
                </c:pt>
                <c:pt idx="409">
                  <c:v>43839</c:v>
                </c:pt>
                <c:pt idx="410">
                  <c:v>43840</c:v>
                </c:pt>
                <c:pt idx="411">
                  <c:v>43843</c:v>
                </c:pt>
                <c:pt idx="412">
                  <c:v>43844</c:v>
                </c:pt>
                <c:pt idx="413">
                  <c:v>43845</c:v>
                </c:pt>
                <c:pt idx="414">
                  <c:v>43846</c:v>
                </c:pt>
                <c:pt idx="415">
                  <c:v>43847</c:v>
                </c:pt>
                <c:pt idx="416">
                  <c:v>43850</c:v>
                </c:pt>
                <c:pt idx="417">
                  <c:v>43851</c:v>
                </c:pt>
                <c:pt idx="418">
                  <c:v>43852</c:v>
                </c:pt>
                <c:pt idx="419">
                  <c:v>43853</c:v>
                </c:pt>
                <c:pt idx="420">
                  <c:v>43854</c:v>
                </c:pt>
                <c:pt idx="421">
                  <c:v>43857</c:v>
                </c:pt>
                <c:pt idx="422">
                  <c:v>43858</c:v>
                </c:pt>
                <c:pt idx="423">
                  <c:v>43859</c:v>
                </c:pt>
                <c:pt idx="424">
                  <c:v>43860</c:v>
                </c:pt>
                <c:pt idx="425">
                  <c:v>43861</c:v>
                </c:pt>
                <c:pt idx="426">
                  <c:v>43864</c:v>
                </c:pt>
                <c:pt idx="427">
                  <c:v>43865</c:v>
                </c:pt>
                <c:pt idx="428">
                  <c:v>43866</c:v>
                </c:pt>
                <c:pt idx="429">
                  <c:v>43867</c:v>
                </c:pt>
                <c:pt idx="430">
                  <c:v>43868</c:v>
                </c:pt>
                <c:pt idx="431">
                  <c:v>43871</c:v>
                </c:pt>
                <c:pt idx="432">
                  <c:v>43872</c:v>
                </c:pt>
                <c:pt idx="433">
                  <c:v>43873</c:v>
                </c:pt>
                <c:pt idx="434">
                  <c:v>43874</c:v>
                </c:pt>
                <c:pt idx="435">
                  <c:v>43875</c:v>
                </c:pt>
                <c:pt idx="436">
                  <c:v>43878</c:v>
                </c:pt>
                <c:pt idx="437">
                  <c:v>43879</c:v>
                </c:pt>
                <c:pt idx="438">
                  <c:v>43880</c:v>
                </c:pt>
                <c:pt idx="439">
                  <c:v>43881</c:v>
                </c:pt>
                <c:pt idx="440">
                  <c:v>43882</c:v>
                </c:pt>
                <c:pt idx="441">
                  <c:v>43885</c:v>
                </c:pt>
                <c:pt idx="442">
                  <c:v>43886</c:v>
                </c:pt>
                <c:pt idx="443">
                  <c:v>43887</c:v>
                </c:pt>
                <c:pt idx="444">
                  <c:v>43888</c:v>
                </c:pt>
                <c:pt idx="445">
                  <c:v>43889</c:v>
                </c:pt>
                <c:pt idx="446">
                  <c:v>43892</c:v>
                </c:pt>
                <c:pt idx="447">
                  <c:v>43893</c:v>
                </c:pt>
                <c:pt idx="448">
                  <c:v>43894</c:v>
                </c:pt>
                <c:pt idx="449">
                  <c:v>43895</c:v>
                </c:pt>
                <c:pt idx="450">
                  <c:v>43896</c:v>
                </c:pt>
                <c:pt idx="451">
                  <c:v>43899</c:v>
                </c:pt>
                <c:pt idx="452">
                  <c:v>43900</c:v>
                </c:pt>
                <c:pt idx="453">
                  <c:v>43901</c:v>
                </c:pt>
                <c:pt idx="454">
                  <c:v>43902</c:v>
                </c:pt>
                <c:pt idx="455">
                  <c:v>43903</c:v>
                </c:pt>
                <c:pt idx="456">
                  <c:v>43906</c:v>
                </c:pt>
                <c:pt idx="457">
                  <c:v>43907</c:v>
                </c:pt>
                <c:pt idx="458">
                  <c:v>43908</c:v>
                </c:pt>
                <c:pt idx="459">
                  <c:v>43909</c:v>
                </c:pt>
                <c:pt idx="460">
                  <c:v>43910</c:v>
                </c:pt>
                <c:pt idx="461">
                  <c:v>43913</c:v>
                </c:pt>
                <c:pt idx="462">
                  <c:v>43914</c:v>
                </c:pt>
                <c:pt idx="463">
                  <c:v>43915</c:v>
                </c:pt>
                <c:pt idx="464">
                  <c:v>43916</c:v>
                </c:pt>
                <c:pt idx="465">
                  <c:v>43917</c:v>
                </c:pt>
                <c:pt idx="466">
                  <c:v>43920</c:v>
                </c:pt>
                <c:pt idx="467">
                  <c:v>43921</c:v>
                </c:pt>
                <c:pt idx="468">
                  <c:v>43922</c:v>
                </c:pt>
                <c:pt idx="469">
                  <c:v>43923</c:v>
                </c:pt>
                <c:pt idx="470">
                  <c:v>43924</c:v>
                </c:pt>
                <c:pt idx="471">
                  <c:v>43927</c:v>
                </c:pt>
                <c:pt idx="472">
                  <c:v>43928</c:v>
                </c:pt>
                <c:pt idx="473">
                  <c:v>43929</c:v>
                </c:pt>
                <c:pt idx="474">
                  <c:v>43930</c:v>
                </c:pt>
                <c:pt idx="475">
                  <c:v>43931</c:v>
                </c:pt>
                <c:pt idx="476">
                  <c:v>43934</c:v>
                </c:pt>
                <c:pt idx="477">
                  <c:v>43935</c:v>
                </c:pt>
                <c:pt idx="478">
                  <c:v>43936</c:v>
                </c:pt>
                <c:pt idx="479">
                  <c:v>43937</c:v>
                </c:pt>
                <c:pt idx="480">
                  <c:v>43938</c:v>
                </c:pt>
                <c:pt idx="481">
                  <c:v>43941</c:v>
                </c:pt>
                <c:pt idx="482">
                  <c:v>43942</c:v>
                </c:pt>
                <c:pt idx="483">
                  <c:v>43943</c:v>
                </c:pt>
                <c:pt idx="484">
                  <c:v>43944</c:v>
                </c:pt>
                <c:pt idx="485">
                  <c:v>43945</c:v>
                </c:pt>
                <c:pt idx="486">
                  <c:v>43948</c:v>
                </c:pt>
                <c:pt idx="487">
                  <c:v>43949</c:v>
                </c:pt>
                <c:pt idx="488">
                  <c:v>43950</c:v>
                </c:pt>
                <c:pt idx="489">
                  <c:v>43951</c:v>
                </c:pt>
                <c:pt idx="490">
                  <c:v>43952</c:v>
                </c:pt>
                <c:pt idx="491">
                  <c:v>43955</c:v>
                </c:pt>
                <c:pt idx="492">
                  <c:v>43956</c:v>
                </c:pt>
                <c:pt idx="493">
                  <c:v>43957</c:v>
                </c:pt>
                <c:pt idx="494">
                  <c:v>43958</c:v>
                </c:pt>
                <c:pt idx="495">
                  <c:v>43959</c:v>
                </c:pt>
                <c:pt idx="496">
                  <c:v>43962</c:v>
                </c:pt>
                <c:pt idx="497">
                  <c:v>43963</c:v>
                </c:pt>
                <c:pt idx="498">
                  <c:v>43964</c:v>
                </c:pt>
                <c:pt idx="499">
                  <c:v>43965</c:v>
                </c:pt>
                <c:pt idx="500">
                  <c:v>43966</c:v>
                </c:pt>
                <c:pt idx="501">
                  <c:v>43969</c:v>
                </c:pt>
                <c:pt idx="502">
                  <c:v>43970</c:v>
                </c:pt>
                <c:pt idx="503">
                  <c:v>43971</c:v>
                </c:pt>
                <c:pt idx="504">
                  <c:v>43972</c:v>
                </c:pt>
                <c:pt idx="505">
                  <c:v>43973</c:v>
                </c:pt>
                <c:pt idx="506">
                  <c:v>43976</c:v>
                </c:pt>
                <c:pt idx="507">
                  <c:v>43977</c:v>
                </c:pt>
                <c:pt idx="508">
                  <c:v>43978</c:v>
                </c:pt>
                <c:pt idx="509">
                  <c:v>43979</c:v>
                </c:pt>
                <c:pt idx="510">
                  <c:v>43980</c:v>
                </c:pt>
                <c:pt idx="511">
                  <c:v>43983</c:v>
                </c:pt>
                <c:pt idx="512">
                  <c:v>43984</c:v>
                </c:pt>
                <c:pt idx="513">
                  <c:v>43985</c:v>
                </c:pt>
                <c:pt idx="514">
                  <c:v>43986</c:v>
                </c:pt>
                <c:pt idx="515">
                  <c:v>43987</c:v>
                </c:pt>
                <c:pt idx="516">
                  <c:v>43990</c:v>
                </c:pt>
                <c:pt idx="517">
                  <c:v>43991</c:v>
                </c:pt>
                <c:pt idx="518">
                  <c:v>43992</c:v>
                </c:pt>
                <c:pt idx="519">
                  <c:v>43993</c:v>
                </c:pt>
                <c:pt idx="520">
                  <c:v>43994</c:v>
                </c:pt>
                <c:pt idx="521">
                  <c:v>43997</c:v>
                </c:pt>
                <c:pt idx="522">
                  <c:v>43998</c:v>
                </c:pt>
                <c:pt idx="523">
                  <c:v>43999</c:v>
                </c:pt>
              </c:numCache>
            </c:numRef>
          </c:cat>
          <c:val>
            <c:numRef>
              <c:f>[0]!Indices</c:f>
              <c:numCache>
                <c:formatCode>0.00</c:formatCode>
                <c:ptCount val="524"/>
                <c:pt idx="0">
                  <c:v>100</c:v>
                </c:pt>
                <c:pt idx="1">
                  <c:v>99.580741347046597</c:v>
                </c:pt>
                <c:pt idx="2">
                  <c:v>99.355718046892406</c:v>
                </c:pt>
                <c:pt idx="3">
                  <c:v>99.034890521317706</c:v>
                </c:pt>
                <c:pt idx="4">
                  <c:v>98.449014632147694</c:v>
                </c:pt>
                <c:pt idx="5">
                  <c:v>98.259616288705701</c:v>
                </c:pt>
                <c:pt idx="6">
                  <c:v>96.621840789448498</c:v>
                </c:pt>
                <c:pt idx="7">
                  <c:v>96.751288370112903</c:v>
                </c:pt>
                <c:pt idx="8">
                  <c:v>96.455664112232597</c:v>
                </c:pt>
                <c:pt idx="9">
                  <c:v>96.112764761317493</c:v>
                </c:pt>
                <c:pt idx="10">
                  <c:v>96.909300994710094</c:v>
                </c:pt>
                <c:pt idx="12">
                  <c:v>96.066242823260794</c:v>
                </c:pt>
                <c:pt idx="13">
                  <c:v>95.859256851137602</c:v>
                </c:pt>
                <c:pt idx="14">
                  <c:v>96.282851628609905</c:v>
                </c:pt>
                <c:pt idx="15">
                  <c:v>96.605626023025295</c:v>
                </c:pt>
                <c:pt idx="16">
                  <c:v>97.353040837217094</c:v>
                </c:pt>
                <c:pt idx="17">
                  <c:v>97.312096267007306</c:v>
                </c:pt>
                <c:pt idx="18">
                  <c:v>96.840456789243007</c:v>
                </c:pt>
                <c:pt idx="19">
                  <c:v>96.590630563092404</c:v>
                </c:pt>
                <c:pt idx="20">
                  <c:v>96.984925422235406</c:v>
                </c:pt>
                <c:pt idx="22">
                  <c:v>97.8315135502489</c:v>
                </c:pt>
                <c:pt idx="23">
                  <c:v>98.302515040035402</c:v>
                </c:pt>
                <c:pt idx="24">
                  <c:v>98.188092168071293</c:v>
                </c:pt>
                <c:pt idx="25">
                  <c:v>99.265235262806499</c:v>
                </c:pt>
                <c:pt idx="26">
                  <c:v>98.853307073819494</c:v>
                </c:pt>
                <c:pt idx="27">
                  <c:v>99.631952222785898</c:v>
                </c:pt>
                <c:pt idx="28">
                  <c:v>99.774079129216304</c:v>
                </c:pt>
                <c:pt idx="29">
                  <c:v>99.494770180201201</c:v>
                </c:pt>
                <c:pt idx="30">
                  <c:v>98.1571817413205</c:v>
                </c:pt>
                <c:pt idx="31">
                  <c:v>98.398024950060105</c:v>
                </c:pt>
                <c:pt idx="32">
                  <c:v>99.344016725546695</c:v>
                </c:pt>
                <c:pt idx="33">
                  <c:v>98.684677158948006</c:v>
                </c:pt>
                <c:pt idx="34">
                  <c:v>98.459873224259397</c:v>
                </c:pt>
                <c:pt idx="35">
                  <c:v>98.8117665605387</c:v>
                </c:pt>
                <c:pt idx="36">
                  <c:v>98.093487140722601</c:v>
                </c:pt>
                <c:pt idx="37">
                  <c:v>97.404862280120099</c:v>
                </c:pt>
                <c:pt idx="38">
                  <c:v>97.238510110415504</c:v>
                </c:pt>
                <c:pt idx="39">
                  <c:v>96.782047069049398</c:v>
                </c:pt>
                <c:pt idx="40">
                  <c:v>96.287743479246302</c:v>
                </c:pt>
                <c:pt idx="41">
                  <c:v>95.560852135415203</c:v>
                </c:pt>
                <c:pt idx="42">
                  <c:v>96.375489678583094</c:v>
                </c:pt>
                <c:pt idx="44">
                  <c:v>96.086292829713798</c:v>
                </c:pt>
                <c:pt idx="45">
                  <c:v>95.840237862430499</c:v>
                </c:pt>
                <c:pt idx="46">
                  <c:v>95.815742048318498</c:v>
                </c:pt>
                <c:pt idx="47">
                  <c:v>95.993245297577204</c:v>
                </c:pt>
                <c:pt idx="48">
                  <c:v>96.416803514235696</c:v>
                </c:pt>
                <c:pt idx="49">
                  <c:v>96.318820258253297</c:v>
                </c:pt>
                <c:pt idx="50">
                  <c:v>96.150822847266696</c:v>
                </c:pt>
                <c:pt idx="51">
                  <c:v>96.543304284918094</c:v>
                </c:pt>
                <c:pt idx="52">
                  <c:v>96.7253776486032</c:v>
                </c:pt>
                <c:pt idx="53">
                  <c:v>96.845845868228906</c:v>
                </c:pt>
                <c:pt idx="54">
                  <c:v>95.873142687138198</c:v>
                </c:pt>
                <c:pt idx="55">
                  <c:v>96.345875336322905</c:v>
                </c:pt>
                <c:pt idx="56">
                  <c:v>95.722694516181903</c:v>
                </c:pt>
                <c:pt idx="57">
                  <c:v>94.565358707215594</c:v>
                </c:pt>
                <c:pt idx="58">
                  <c:v>93.915671222610399</c:v>
                </c:pt>
                <c:pt idx="59">
                  <c:v>94.501194298965899</c:v>
                </c:pt>
                <c:pt idx="60">
                  <c:v>95.389990176772699</c:v>
                </c:pt>
                <c:pt idx="61">
                  <c:v>95.130224865744793</c:v>
                </c:pt>
                <c:pt idx="62">
                  <c:v>95.284329128335202</c:v>
                </c:pt>
                <c:pt idx="63">
                  <c:v>96.199448866187595</c:v>
                </c:pt>
                <c:pt idx="64">
                  <c:v>98.035538088181099</c:v>
                </c:pt>
                <c:pt idx="65">
                  <c:v>97.881799434777307</c:v>
                </c:pt>
                <c:pt idx="69">
                  <c:v>99.558665865799398</c:v>
                </c:pt>
                <c:pt idx="70">
                  <c:v>99.844572232104795</c:v>
                </c:pt>
                <c:pt idx="71">
                  <c:v>98.452149730641395</c:v>
                </c:pt>
                <c:pt idx="72">
                  <c:v>97.993858643458196</c:v>
                </c:pt>
                <c:pt idx="73">
                  <c:v>97.504856386454804</c:v>
                </c:pt>
                <c:pt idx="74">
                  <c:v>97.318212908226997</c:v>
                </c:pt>
                <c:pt idx="75">
                  <c:v>96.585349338827697</c:v>
                </c:pt>
                <c:pt idx="76">
                  <c:v>96.856814143247902</c:v>
                </c:pt>
                <c:pt idx="77">
                  <c:v>97.315836448688103</c:v>
                </c:pt>
                <c:pt idx="78">
                  <c:v>97.670477337902398</c:v>
                </c:pt>
                <c:pt idx="79">
                  <c:v>97.3640968584223</c:v>
                </c:pt>
                <c:pt idx="80">
                  <c:v>96.155210157274297</c:v>
                </c:pt>
                <c:pt idx="81">
                  <c:v>97.387313040206195</c:v>
                </c:pt>
                <c:pt idx="82">
                  <c:v>97.031392519012996</c:v>
                </c:pt>
                <c:pt idx="83">
                  <c:v>95.656336452811999</c:v>
                </c:pt>
                <c:pt idx="84">
                  <c:v>94.489860414760201</c:v>
                </c:pt>
                <c:pt idx="85">
                  <c:v>94.052591854473604</c:v>
                </c:pt>
                <c:pt idx="87">
                  <c:v>94.040892361313993</c:v>
                </c:pt>
                <c:pt idx="88">
                  <c:v>93.983308917842805</c:v>
                </c:pt>
                <c:pt idx="89">
                  <c:v>93.578762377961496</c:v>
                </c:pt>
                <c:pt idx="90">
                  <c:v>93.572912631323604</c:v>
                </c:pt>
                <c:pt idx="91">
                  <c:v>93.641829958651201</c:v>
                </c:pt>
                <c:pt idx="92">
                  <c:v>93.489370937226298</c:v>
                </c:pt>
                <c:pt idx="93">
                  <c:v>93.971609424683294</c:v>
                </c:pt>
                <c:pt idx="94">
                  <c:v>93.992083537857994</c:v>
                </c:pt>
                <c:pt idx="95">
                  <c:v>93.670895887189502</c:v>
                </c:pt>
                <c:pt idx="96">
                  <c:v>92.565476579591603</c:v>
                </c:pt>
                <c:pt idx="97">
                  <c:v>91.696606401121201</c:v>
                </c:pt>
                <c:pt idx="98">
                  <c:v>93.309491228428698</c:v>
                </c:pt>
                <c:pt idx="101">
                  <c:v>95.989772010594606</c:v>
                </c:pt>
                <c:pt idx="102">
                  <c:v>95.459273113403498</c:v>
                </c:pt>
                <c:pt idx="103">
                  <c:v>95.448304838384502</c:v>
                </c:pt>
                <c:pt idx="104">
                  <c:v>95.5623748976504</c:v>
                </c:pt>
                <c:pt idx="105">
                  <c:v>94.699171661282904</c:v>
                </c:pt>
                <c:pt idx="106">
                  <c:v>94.199201129376902</c:v>
                </c:pt>
                <c:pt idx="107">
                  <c:v>93.778384981444106</c:v>
                </c:pt>
                <c:pt idx="108">
                  <c:v>93.884960052790106</c:v>
                </c:pt>
                <c:pt idx="109">
                  <c:v>94.618920449749595</c:v>
                </c:pt>
                <c:pt idx="110">
                  <c:v>94.893492931849295</c:v>
                </c:pt>
                <c:pt idx="111">
                  <c:v>94.405221893335707</c:v>
                </c:pt>
                <c:pt idx="112">
                  <c:v>93.236735004931703</c:v>
                </c:pt>
                <c:pt idx="113">
                  <c:v>93.750415880465894</c:v>
                </c:pt>
                <c:pt idx="114">
                  <c:v>93.543846702668802</c:v>
                </c:pt>
                <c:pt idx="115">
                  <c:v>93.975082711782306</c:v>
                </c:pt>
                <c:pt idx="116">
                  <c:v>93.841269757715096</c:v>
                </c:pt>
                <c:pt idx="117">
                  <c:v>93.744748938363003</c:v>
                </c:pt>
                <c:pt idx="118">
                  <c:v>93.489188132574796</c:v>
                </c:pt>
                <c:pt idx="119">
                  <c:v>94.261903100996307</c:v>
                </c:pt>
                <c:pt idx="120">
                  <c:v>93.447508687968394</c:v>
                </c:pt>
                <c:pt idx="121">
                  <c:v>94.174888119916403</c:v>
                </c:pt>
                <c:pt idx="122">
                  <c:v>94.128090146928997</c:v>
                </c:pt>
                <c:pt idx="123">
                  <c:v>93.996105238678894</c:v>
                </c:pt>
                <c:pt idx="124">
                  <c:v>93.615688903373695</c:v>
                </c:pt>
                <c:pt idx="125">
                  <c:v>93.131987979286393</c:v>
                </c:pt>
                <c:pt idx="126">
                  <c:v>92.042107061133706</c:v>
                </c:pt>
                <c:pt idx="127">
                  <c:v>92.713731095660506</c:v>
                </c:pt>
                <c:pt idx="128">
                  <c:v>93.569622148759706</c:v>
                </c:pt>
                <c:pt idx="129">
                  <c:v>94.327164336806206</c:v>
                </c:pt>
                <c:pt idx="130">
                  <c:v>94.404856284149005</c:v>
                </c:pt>
                <c:pt idx="131">
                  <c:v>93.324481204152093</c:v>
                </c:pt>
                <c:pt idx="132">
                  <c:v>93.537996956030796</c:v>
                </c:pt>
                <c:pt idx="133">
                  <c:v>93.411678989883498</c:v>
                </c:pt>
                <c:pt idx="134">
                  <c:v>92.377919078338905</c:v>
                </c:pt>
                <c:pt idx="135">
                  <c:v>92.559992442023898</c:v>
                </c:pt>
                <c:pt idx="136">
                  <c:v>91.964049504604205</c:v>
                </c:pt>
                <c:pt idx="138">
                  <c:v>92.549938190146307</c:v>
                </c:pt>
                <c:pt idx="139">
                  <c:v>92.693805396091193</c:v>
                </c:pt>
                <c:pt idx="140">
                  <c:v>93.329599732533097</c:v>
                </c:pt>
                <c:pt idx="143">
                  <c:v>93.694112069089897</c:v>
                </c:pt>
                <c:pt idx="144">
                  <c:v>93.763212201069095</c:v>
                </c:pt>
                <c:pt idx="145">
                  <c:v>94.860953716444797</c:v>
                </c:pt>
                <c:pt idx="146">
                  <c:v>94.876674910425194</c:v>
                </c:pt>
                <c:pt idx="147">
                  <c:v>95.502232190221505</c:v>
                </c:pt>
                <c:pt idx="148">
                  <c:v>96.237655023694998</c:v>
                </c:pt>
                <c:pt idx="149">
                  <c:v>96.848953546141303</c:v>
                </c:pt>
                <c:pt idx="150">
                  <c:v>97.853099115309305</c:v>
                </c:pt>
                <c:pt idx="151">
                  <c:v>97.931156671838806</c:v>
                </c:pt>
                <c:pt idx="152">
                  <c:v>98.237719955970505</c:v>
                </c:pt>
                <c:pt idx="153">
                  <c:v>99.063082643900998</c:v>
                </c:pt>
                <c:pt idx="154">
                  <c:v>99.371473973733401</c:v>
                </c:pt>
                <c:pt idx="155">
                  <c:v>100.159361722413</c:v>
                </c:pt>
                <c:pt idx="156">
                  <c:v>99.745347733027302</c:v>
                </c:pt>
                <c:pt idx="157">
                  <c:v>98.735131223685997</c:v>
                </c:pt>
                <c:pt idx="158">
                  <c:v>98.764562761411099</c:v>
                </c:pt>
                <c:pt idx="159">
                  <c:v>98.98593911028</c:v>
                </c:pt>
                <c:pt idx="160">
                  <c:v>99.477135022170799</c:v>
                </c:pt>
                <c:pt idx="161">
                  <c:v>99.553730142069995</c:v>
                </c:pt>
                <c:pt idx="162">
                  <c:v>99.002574327169</c:v>
                </c:pt>
                <c:pt idx="163">
                  <c:v>98.501324163284195</c:v>
                </c:pt>
                <c:pt idx="164">
                  <c:v>98.817027676384896</c:v>
                </c:pt>
                <c:pt idx="165">
                  <c:v>99.702167462790399</c:v>
                </c:pt>
                <c:pt idx="166">
                  <c:v>100.046022881637</c:v>
                </c:pt>
                <c:pt idx="167">
                  <c:v>99.986062978743604</c:v>
                </c:pt>
                <c:pt idx="168">
                  <c:v>99.1990892528556</c:v>
                </c:pt>
                <c:pt idx="169">
                  <c:v>99.1129882946843</c:v>
                </c:pt>
                <c:pt idx="170">
                  <c:v>98.328208224033006</c:v>
                </c:pt>
                <c:pt idx="171">
                  <c:v>98.243021288886695</c:v>
                </c:pt>
                <c:pt idx="172">
                  <c:v>98.432041226653396</c:v>
                </c:pt>
                <c:pt idx="173">
                  <c:v>98.525088758906307</c:v>
                </c:pt>
                <c:pt idx="174">
                  <c:v>98.304809237597496</c:v>
                </c:pt>
                <c:pt idx="175">
                  <c:v>98.747196326032295</c:v>
                </c:pt>
                <c:pt idx="176">
                  <c:v>98.177394443773693</c:v>
                </c:pt>
                <c:pt idx="177">
                  <c:v>98.483592118718704</c:v>
                </c:pt>
                <c:pt idx="178">
                  <c:v>98.9040426574647</c:v>
                </c:pt>
                <c:pt idx="179">
                  <c:v>99.431251072091996</c:v>
                </c:pt>
                <c:pt idx="180">
                  <c:v>100.24857035849701</c:v>
                </c:pt>
                <c:pt idx="181">
                  <c:v>100.139618827612</c:v>
                </c:pt>
                <c:pt idx="182">
                  <c:v>100.063572121318</c:v>
                </c:pt>
                <c:pt idx="183">
                  <c:v>98.2040839127731</c:v>
                </c:pt>
                <c:pt idx="184">
                  <c:v>96.659750803723</c:v>
                </c:pt>
                <c:pt idx="185">
                  <c:v>96.431976294494206</c:v>
                </c:pt>
                <c:pt idx="186">
                  <c:v>95.840969080803902</c:v>
                </c:pt>
                <c:pt idx="187">
                  <c:v>95.592903262935593</c:v>
                </c:pt>
                <c:pt idx="188">
                  <c:v>96.0945190360071</c:v>
                </c:pt>
                <c:pt idx="189">
                  <c:v>96.106035724747898</c:v>
                </c:pt>
                <c:pt idx="190">
                  <c:v>96.426126547856299</c:v>
                </c:pt>
                <c:pt idx="191">
                  <c:v>96.907633816939807</c:v>
                </c:pt>
                <c:pt idx="192">
                  <c:v>96.671084687812296</c:v>
                </c:pt>
                <c:pt idx="193">
                  <c:v>97.178001793799893</c:v>
                </c:pt>
                <c:pt idx="194">
                  <c:v>96.914214781951202</c:v>
                </c:pt>
                <c:pt idx="195">
                  <c:v>97.3273531373125</c:v>
                </c:pt>
                <c:pt idx="196">
                  <c:v>97.340880676405504</c:v>
                </c:pt>
                <c:pt idx="197">
                  <c:v>96.961926777847097</c:v>
                </c:pt>
                <c:pt idx="198">
                  <c:v>95.886304617044502</c:v>
                </c:pt>
                <c:pt idx="199">
                  <c:v>96.198717647814206</c:v>
                </c:pt>
                <c:pt idx="200">
                  <c:v>95.251789912697902</c:v>
                </c:pt>
                <c:pt idx="201">
                  <c:v>94.948699915781603</c:v>
                </c:pt>
                <c:pt idx="202">
                  <c:v>94.891847690683804</c:v>
                </c:pt>
                <c:pt idx="203">
                  <c:v>94.596069876919501</c:v>
                </c:pt>
                <c:pt idx="204">
                  <c:v>95.314491884317206</c:v>
                </c:pt>
                <c:pt idx="205">
                  <c:v>96.1398545722477</c:v>
                </c:pt>
                <c:pt idx="206">
                  <c:v>96.0740449228324</c:v>
                </c:pt>
                <c:pt idx="207">
                  <c:v>95.228390926262406</c:v>
                </c:pt>
                <c:pt idx="208">
                  <c:v>95.453240562230306</c:v>
                </c:pt>
                <c:pt idx="209">
                  <c:v>96.588457016739994</c:v>
                </c:pt>
                <c:pt idx="210">
                  <c:v>96.083002347266302</c:v>
                </c:pt>
                <c:pt idx="211">
                  <c:v>96.025236099376301</c:v>
                </c:pt>
                <c:pt idx="212">
                  <c:v>96.538002952002003</c:v>
                </c:pt>
                <c:pt idx="213">
                  <c:v>96.480236704112002</c:v>
                </c:pt>
                <c:pt idx="214">
                  <c:v>96.054302027914702</c:v>
                </c:pt>
                <c:pt idx="215">
                  <c:v>95.788686970248804</c:v>
                </c:pt>
                <c:pt idx="216">
                  <c:v>95.674799715634407</c:v>
                </c:pt>
                <c:pt idx="217">
                  <c:v>96.190674246172406</c:v>
                </c:pt>
                <c:pt idx="218">
                  <c:v>96.423932892852505</c:v>
                </c:pt>
                <c:pt idx="219">
                  <c:v>96.284452996798805</c:v>
                </c:pt>
                <c:pt idx="221">
                  <c:v>95.734759618528201</c:v>
                </c:pt>
                <c:pt idx="222">
                  <c:v>95.399130405858202</c:v>
                </c:pt>
                <c:pt idx="223">
                  <c:v>95.112492821295703</c:v>
                </c:pt>
                <c:pt idx="224">
                  <c:v>94.543787766480804</c:v>
                </c:pt>
                <c:pt idx="225">
                  <c:v>94.930053848307594</c:v>
                </c:pt>
                <c:pt idx="226">
                  <c:v>94.511431355378605</c:v>
                </c:pt>
                <c:pt idx="227">
                  <c:v>94.826586454873905</c:v>
                </c:pt>
                <c:pt idx="229">
                  <c:v>94.000858157756696</c:v>
                </c:pt>
                <c:pt idx="230">
                  <c:v>93.839807321084706</c:v>
                </c:pt>
                <c:pt idx="231">
                  <c:v>93.685154644655995</c:v>
                </c:pt>
                <c:pt idx="232">
                  <c:v>92.842791130533399</c:v>
                </c:pt>
                <c:pt idx="233">
                  <c:v>92.516302146948902</c:v>
                </c:pt>
                <c:pt idx="234">
                  <c:v>92.241729664849103</c:v>
                </c:pt>
                <c:pt idx="235">
                  <c:v>92.359090206446098</c:v>
                </c:pt>
                <c:pt idx="236">
                  <c:v>90.850586795364507</c:v>
                </c:pt>
                <c:pt idx="237">
                  <c:v>91.746146442834302</c:v>
                </c:pt>
                <c:pt idx="238">
                  <c:v>91.498080625082395</c:v>
                </c:pt>
                <c:pt idx="239">
                  <c:v>90.997013265616303</c:v>
                </c:pt>
                <c:pt idx="240">
                  <c:v>90.0539244269021</c:v>
                </c:pt>
                <c:pt idx="241">
                  <c:v>89.854484627721803</c:v>
                </c:pt>
                <c:pt idx="243">
                  <c:v>89.952650688355803</c:v>
                </c:pt>
                <c:pt idx="244">
                  <c:v>89.470595005434006</c:v>
                </c:pt>
                <c:pt idx="245">
                  <c:v>89.2640258277534</c:v>
                </c:pt>
                <c:pt idx="246">
                  <c:v>88.679416774306404</c:v>
                </c:pt>
                <c:pt idx="247">
                  <c:v>87.716036627069101</c:v>
                </c:pt>
                <c:pt idx="248">
                  <c:v>89.170247077127001</c:v>
                </c:pt>
                <c:pt idx="249">
                  <c:v>90.192490300047197</c:v>
                </c:pt>
                <c:pt idx="250">
                  <c:v>90.985130967805205</c:v>
                </c:pt>
                <c:pt idx="251">
                  <c:v>91.636463693692306</c:v>
                </c:pt>
                <c:pt idx="252">
                  <c:v>91.494790142518497</c:v>
                </c:pt>
                <c:pt idx="253">
                  <c:v>90.631221296964199</c:v>
                </c:pt>
                <c:pt idx="254">
                  <c:v>90.063430265057804</c:v>
                </c:pt>
                <c:pt idx="255">
                  <c:v>90.433426739182295</c:v>
                </c:pt>
                <c:pt idx="256">
                  <c:v>91.757297522388399</c:v>
                </c:pt>
                <c:pt idx="257">
                  <c:v>92.648469859850593</c:v>
                </c:pt>
                <c:pt idx="258">
                  <c:v>92.654685215558899</c:v>
                </c:pt>
                <c:pt idx="259">
                  <c:v>92.714096704730807</c:v>
                </c:pt>
                <c:pt idx="260">
                  <c:v>92.480106839793706</c:v>
                </c:pt>
                <c:pt idx="261">
                  <c:v>91.862592961639194</c:v>
                </c:pt>
                <c:pt idx="262">
                  <c:v>92.1592847981956</c:v>
                </c:pt>
                <c:pt idx="263">
                  <c:v>92.018342465511495</c:v>
                </c:pt>
                <c:pt idx="264">
                  <c:v>92.497473274939694</c:v>
                </c:pt>
                <c:pt idx="265">
                  <c:v>92.497656079707696</c:v>
                </c:pt>
                <c:pt idx="266">
                  <c:v>93.069286007667003</c:v>
                </c:pt>
                <c:pt idx="267">
                  <c:v>93.201819329638994</c:v>
                </c:pt>
                <c:pt idx="268">
                  <c:v>92.935655858251295</c:v>
                </c:pt>
                <c:pt idx="269">
                  <c:v>92.7608946778346</c:v>
                </c:pt>
                <c:pt idx="270">
                  <c:v>92.686127603636095</c:v>
                </c:pt>
                <c:pt idx="271">
                  <c:v>92.561820487957405</c:v>
                </c:pt>
                <c:pt idx="272">
                  <c:v>91.579977077781194</c:v>
                </c:pt>
                <c:pt idx="273">
                  <c:v>92.412103535258197</c:v>
                </c:pt>
                <c:pt idx="274">
                  <c:v>92.411189512233193</c:v>
                </c:pt>
                <c:pt idx="275">
                  <c:v>92.804950581979895</c:v>
                </c:pt>
                <c:pt idx="276">
                  <c:v>92.6709548233775</c:v>
                </c:pt>
                <c:pt idx="277">
                  <c:v>92.397479168605102</c:v>
                </c:pt>
                <c:pt idx="278">
                  <c:v>92.767475642729593</c:v>
                </c:pt>
                <c:pt idx="279">
                  <c:v>92.779906354262494</c:v>
                </c:pt>
                <c:pt idx="280">
                  <c:v>92.659803743939804</c:v>
                </c:pt>
                <c:pt idx="281">
                  <c:v>92.811348742339803</c:v>
                </c:pt>
                <c:pt idx="283">
                  <c:v>92.327647818252402</c:v>
                </c:pt>
                <c:pt idx="284">
                  <c:v>92.159467602847101</c:v>
                </c:pt>
                <c:pt idx="285">
                  <c:v>92.367499217158198</c:v>
                </c:pt>
                <c:pt idx="286">
                  <c:v>91.996040306403302</c:v>
                </c:pt>
                <c:pt idx="287">
                  <c:v>91.362988038919895</c:v>
                </c:pt>
                <c:pt idx="288">
                  <c:v>90.835962428827798</c:v>
                </c:pt>
                <c:pt idx="289">
                  <c:v>91.281639999826396</c:v>
                </c:pt>
                <c:pt idx="290">
                  <c:v>91.056424754671795</c:v>
                </c:pt>
                <c:pt idx="291">
                  <c:v>91.395161645254106</c:v>
                </c:pt>
                <c:pt idx="292">
                  <c:v>91.407409552368307</c:v>
                </c:pt>
                <c:pt idx="293">
                  <c:v>90.892449044622495</c:v>
                </c:pt>
                <c:pt idx="294">
                  <c:v>90.312775714905001</c:v>
                </c:pt>
                <c:pt idx="295">
                  <c:v>89.315028306213193</c:v>
                </c:pt>
                <c:pt idx="296">
                  <c:v>87.413129434571601</c:v>
                </c:pt>
                <c:pt idx="297">
                  <c:v>87.342384061193997</c:v>
                </c:pt>
                <c:pt idx="298">
                  <c:v>87.948564055375797</c:v>
                </c:pt>
                <c:pt idx="299">
                  <c:v>89.7676524512935</c:v>
                </c:pt>
                <c:pt idx="300">
                  <c:v>89.821579803014203</c:v>
                </c:pt>
                <c:pt idx="301">
                  <c:v>88.233556398656205</c:v>
                </c:pt>
                <c:pt idx="302">
                  <c:v>88.580519495531902</c:v>
                </c:pt>
                <c:pt idx="303">
                  <c:v>87.442012558458401</c:v>
                </c:pt>
                <c:pt idx="305">
                  <c:v>87.734865498961895</c:v>
                </c:pt>
                <c:pt idx="306">
                  <c:v>87.521715356269894</c:v>
                </c:pt>
                <c:pt idx="307">
                  <c:v>87.318802270107</c:v>
                </c:pt>
                <c:pt idx="308">
                  <c:v>87.459013384650504</c:v>
                </c:pt>
                <c:pt idx="309">
                  <c:v>86.628897777642095</c:v>
                </c:pt>
                <c:pt idx="310">
                  <c:v>84.988592262845501</c:v>
                </c:pt>
                <c:pt idx="311">
                  <c:v>84.393197739031194</c:v>
                </c:pt>
                <c:pt idx="312">
                  <c:v>84.175660286447993</c:v>
                </c:pt>
                <c:pt idx="313">
                  <c:v>84.272546714870302</c:v>
                </c:pt>
                <c:pt idx="314">
                  <c:v>85.7826953673502</c:v>
                </c:pt>
                <c:pt idx="315">
                  <c:v>87.829923881567098</c:v>
                </c:pt>
                <c:pt idx="316">
                  <c:v>87.266154550598003</c:v>
                </c:pt>
                <c:pt idx="317">
                  <c:v>86.316301942220903</c:v>
                </c:pt>
                <c:pt idx="318">
                  <c:v>86.964526990195694</c:v>
                </c:pt>
                <c:pt idx="319">
                  <c:v>88.0721399527974</c:v>
                </c:pt>
                <c:pt idx="320">
                  <c:v>88.153122382587796</c:v>
                </c:pt>
                <c:pt idx="321">
                  <c:v>88.779045271570794</c:v>
                </c:pt>
                <c:pt idx="322">
                  <c:v>89.219604314421304</c:v>
                </c:pt>
                <c:pt idx="323">
                  <c:v>90.616231321240804</c:v>
                </c:pt>
                <c:pt idx="324">
                  <c:v>90.918772904435201</c:v>
                </c:pt>
                <c:pt idx="325">
                  <c:v>91.501005498226704</c:v>
                </c:pt>
                <c:pt idx="326">
                  <c:v>92.180307325208602</c:v>
                </c:pt>
                <c:pt idx="327">
                  <c:v>91.965694745886097</c:v>
                </c:pt>
                <c:pt idx="331">
                  <c:v>91.8558291920926</c:v>
                </c:pt>
                <c:pt idx="332">
                  <c:v>91.421485505066798</c:v>
                </c:pt>
                <c:pt idx="333">
                  <c:v>91.255864553852007</c:v>
                </c:pt>
                <c:pt idx="334">
                  <c:v>91.868991121999002</c:v>
                </c:pt>
                <c:pt idx="335">
                  <c:v>93.368902717600605</c:v>
                </c:pt>
                <c:pt idx="336">
                  <c:v>92.476085138972806</c:v>
                </c:pt>
                <c:pt idx="337">
                  <c:v>92.190909990924396</c:v>
                </c:pt>
                <c:pt idx="338">
                  <c:v>91.721467824303502</c:v>
                </c:pt>
                <c:pt idx="339">
                  <c:v>91.431905366247506</c:v>
                </c:pt>
                <c:pt idx="340">
                  <c:v>92.125100341392695</c:v>
                </c:pt>
                <c:pt idx="341">
                  <c:v>92.341175357345506</c:v>
                </c:pt>
                <c:pt idx="342">
                  <c:v>92.028762326692203</c:v>
                </c:pt>
                <c:pt idx="343">
                  <c:v>92.003169685136498</c:v>
                </c:pt>
                <c:pt idx="344">
                  <c:v>92.425996683421502</c:v>
                </c:pt>
                <c:pt idx="345">
                  <c:v>93.881121156620793</c:v>
                </c:pt>
                <c:pt idx="346">
                  <c:v>93.809644564986201</c:v>
                </c:pt>
                <c:pt idx="347">
                  <c:v>93.906165384338195</c:v>
                </c:pt>
                <c:pt idx="348">
                  <c:v>94.145822191378102</c:v>
                </c:pt>
                <c:pt idx="349">
                  <c:v>94.575778568396302</c:v>
                </c:pt>
                <c:pt idx="350">
                  <c:v>94.918171550496496</c:v>
                </c:pt>
                <c:pt idx="351">
                  <c:v>90.172747405129499</c:v>
                </c:pt>
                <c:pt idx="352">
                  <c:v>91.270123311201999</c:v>
                </c:pt>
                <c:pt idx="353">
                  <c:v>89.743339441949502</c:v>
                </c:pt>
                <c:pt idx="354">
                  <c:v>91.390225921641104</c:v>
                </c:pt>
                <c:pt idx="355">
                  <c:v>90.493203837540904</c:v>
                </c:pt>
                <c:pt idx="356">
                  <c:v>90.492655423819102</c:v>
                </c:pt>
                <c:pt idx="357">
                  <c:v>89.218873096047901</c:v>
                </c:pt>
                <c:pt idx="358">
                  <c:v>86.493439582292893</c:v>
                </c:pt>
                <c:pt idx="361">
                  <c:v>87.529941562563195</c:v>
                </c:pt>
                <c:pt idx="362">
                  <c:v>86.466384504106799</c:v>
                </c:pt>
                <c:pt idx="363">
                  <c:v>84.090838960371897</c:v>
                </c:pt>
                <c:pt idx="364">
                  <c:v>85.420559490215993</c:v>
                </c:pt>
                <c:pt idx="365">
                  <c:v>85.744489209609995</c:v>
                </c:pt>
                <c:pt idx="366">
                  <c:v>84.467599203926497</c:v>
                </c:pt>
                <c:pt idx="367">
                  <c:v>83.120512238936499</c:v>
                </c:pt>
                <c:pt idx="368">
                  <c:v>80.645886611775495</c:v>
                </c:pt>
                <c:pt idx="369">
                  <c:v>82.235189648112296</c:v>
                </c:pt>
                <c:pt idx="370">
                  <c:v>88.886899975012099</c:v>
                </c:pt>
                <c:pt idx="371">
                  <c:v>88.040880369255305</c:v>
                </c:pt>
                <c:pt idx="372">
                  <c:v>87.604891441180399</c:v>
                </c:pt>
                <c:pt idx="373">
                  <c:v>87.496488324017307</c:v>
                </c:pt>
                <c:pt idx="374">
                  <c:v>86.729440297698602</c:v>
                </c:pt>
                <c:pt idx="375">
                  <c:v>86.487589835654902</c:v>
                </c:pt>
                <c:pt idx="376">
                  <c:v>84.998646514955894</c:v>
                </c:pt>
                <c:pt idx="377">
                  <c:v>83.407881041872301</c:v>
                </c:pt>
                <c:pt idx="378">
                  <c:v>84.038008436211399</c:v>
                </c:pt>
                <c:pt idx="379">
                  <c:v>82.639918992761494</c:v>
                </c:pt>
                <c:pt idx="380">
                  <c:v>83.000226823962294</c:v>
                </c:pt>
                <c:pt idx="381">
                  <c:v>82.2565777841955</c:v>
                </c:pt>
                <c:pt idx="382">
                  <c:v>82.107226440566606</c:v>
                </c:pt>
                <c:pt idx="383">
                  <c:v>84.912362752016605</c:v>
                </c:pt>
                <c:pt idx="384">
                  <c:v>86.585755896288902</c:v>
                </c:pt>
                <c:pt idx="385">
                  <c:v>86.343357020406998</c:v>
                </c:pt>
                <c:pt idx="386">
                  <c:v>86.811702359700604</c:v>
                </c:pt>
                <c:pt idx="387">
                  <c:v>87.008582894457504</c:v>
                </c:pt>
                <c:pt idx="388">
                  <c:v>87.431409892742494</c:v>
                </c:pt>
                <c:pt idx="389">
                  <c:v>88.027718439349002</c:v>
                </c:pt>
                <c:pt idx="390">
                  <c:v>89.305888077127705</c:v>
                </c:pt>
                <c:pt idx="391">
                  <c:v>89.141546757775401</c:v>
                </c:pt>
                <c:pt idx="392">
                  <c:v>88.014556509442599</c:v>
                </c:pt>
                <c:pt idx="393">
                  <c:v>86.636027156375306</c:v>
                </c:pt>
                <c:pt idx="394">
                  <c:v>86.883727364940597</c:v>
                </c:pt>
                <c:pt idx="395">
                  <c:v>86.574422012083204</c:v>
                </c:pt>
                <c:pt idx="396">
                  <c:v>86.388509752112398</c:v>
                </c:pt>
                <c:pt idx="397">
                  <c:v>86.225996478810004</c:v>
                </c:pt>
                <c:pt idx="399">
                  <c:v>85.444872499676407</c:v>
                </c:pt>
                <c:pt idx="400">
                  <c:v>85.366632138495305</c:v>
                </c:pt>
                <c:pt idx="401">
                  <c:v>85.402096227509901</c:v>
                </c:pt>
                <c:pt idx="404">
                  <c:v>87.836139237391805</c:v>
                </c:pt>
                <c:pt idx="405">
                  <c:v>88.466449436266004</c:v>
                </c:pt>
                <c:pt idx="406">
                  <c:v>89.308447341201799</c:v>
                </c:pt>
                <c:pt idx="407">
                  <c:v>89.821396998479003</c:v>
                </c:pt>
                <c:pt idx="408">
                  <c:v>89.739317741128602</c:v>
                </c:pt>
                <c:pt idx="409">
                  <c:v>89.544996470329394</c:v>
                </c:pt>
                <c:pt idx="410">
                  <c:v>91.335750156082199</c:v>
                </c:pt>
                <c:pt idx="411">
                  <c:v>90.648953341413304</c:v>
                </c:pt>
                <c:pt idx="412">
                  <c:v>89.975135651999196</c:v>
                </c:pt>
                <c:pt idx="413">
                  <c:v>89.279015803593197</c:v>
                </c:pt>
                <c:pt idx="414">
                  <c:v>89.440615053987102</c:v>
                </c:pt>
                <c:pt idx="415">
                  <c:v>89.228013325133404</c:v>
                </c:pt>
                <c:pt idx="416">
                  <c:v>88.038869518903098</c:v>
                </c:pt>
                <c:pt idx="417">
                  <c:v>85.807008376694299</c:v>
                </c:pt>
                <c:pt idx="418">
                  <c:v>85.369374207221</c:v>
                </c:pt>
                <c:pt idx="419">
                  <c:v>85.032282557920595</c:v>
                </c:pt>
                <c:pt idx="420">
                  <c:v>84.834488000138705</c:v>
                </c:pt>
                <c:pt idx="421">
                  <c:v>83.385761687415695</c:v>
                </c:pt>
                <c:pt idx="422">
                  <c:v>83.549737397464895</c:v>
                </c:pt>
                <c:pt idx="423">
                  <c:v>83.600922680576303</c:v>
                </c:pt>
                <c:pt idx="424">
                  <c:v>83.189795175450897</c:v>
                </c:pt>
                <c:pt idx="425">
                  <c:v>83.579168935189998</c:v>
                </c:pt>
                <c:pt idx="426">
                  <c:v>83.717186394729694</c:v>
                </c:pt>
                <c:pt idx="427">
                  <c:v>85.349082898581401</c:v>
                </c:pt>
                <c:pt idx="428">
                  <c:v>85.466626244829996</c:v>
                </c:pt>
                <c:pt idx="429">
                  <c:v>85.904808828141498</c:v>
                </c:pt>
                <c:pt idx="430">
                  <c:v>85.667711285059298</c:v>
                </c:pt>
                <c:pt idx="431">
                  <c:v>84.623165903263697</c:v>
                </c:pt>
                <c:pt idx="432">
                  <c:v>85.203022037632806</c:v>
                </c:pt>
                <c:pt idx="433">
                  <c:v>85.322941843420296</c:v>
                </c:pt>
                <c:pt idx="434">
                  <c:v>85.180537073989399</c:v>
                </c:pt>
                <c:pt idx="435">
                  <c:v>85.107232436654201</c:v>
                </c:pt>
                <c:pt idx="436">
                  <c:v>84.636510637821601</c:v>
                </c:pt>
                <c:pt idx="437">
                  <c:v>83.0552510031266</c:v>
                </c:pt>
                <c:pt idx="438">
                  <c:v>82.597325525130103</c:v>
                </c:pt>
                <c:pt idx="439">
                  <c:v>82.9079105099663</c:v>
                </c:pt>
                <c:pt idx="440">
                  <c:v>82.868424720247305</c:v>
                </c:pt>
                <c:pt idx="441">
                  <c:v>80.976031686877803</c:v>
                </c:pt>
                <c:pt idx="442">
                  <c:v>79.749230136745595</c:v>
                </c:pt>
                <c:pt idx="443">
                  <c:v>78.566667295526699</c:v>
                </c:pt>
                <c:pt idx="444">
                  <c:v>77.912044087192001</c:v>
                </c:pt>
                <c:pt idx="445">
                  <c:v>75.366673086653506</c:v>
                </c:pt>
                <c:pt idx="446">
                  <c:v>78.298310169135206</c:v>
                </c:pt>
                <c:pt idx="447">
                  <c:v>78.400497930357204</c:v>
                </c:pt>
                <c:pt idx="448">
                  <c:v>79.793651650194107</c:v>
                </c:pt>
                <c:pt idx="449">
                  <c:v>79.026603623875403</c:v>
                </c:pt>
                <c:pt idx="450">
                  <c:v>77.304767265566596</c:v>
                </c:pt>
                <c:pt idx="451">
                  <c:v>73.776273222989403</c:v>
                </c:pt>
                <c:pt idx="452">
                  <c:v>74.414992432575701</c:v>
                </c:pt>
                <c:pt idx="453">
                  <c:v>72.727523335721301</c:v>
                </c:pt>
                <c:pt idx="454">
                  <c:v>68.135655039222897</c:v>
                </c:pt>
                <c:pt idx="455">
                  <c:v>68.759932686924003</c:v>
                </c:pt>
                <c:pt idx="456">
                  <c:v>58.951187228027301</c:v>
                </c:pt>
                <c:pt idx="457">
                  <c:v>59.811282786540701</c:v>
                </c:pt>
                <c:pt idx="458">
                  <c:v>52.574049383227198</c:v>
                </c:pt>
                <c:pt idx="459">
                  <c:v>56.326479038922102</c:v>
                </c:pt>
                <c:pt idx="460">
                  <c:v>56.229958219628301</c:v>
                </c:pt>
                <c:pt idx="461">
                  <c:v>52.956842178071398</c:v>
                </c:pt>
                <c:pt idx="462">
                  <c:v>52.903828849317499</c:v>
                </c:pt>
                <c:pt idx="463">
                  <c:v>57.099194007285398</c:v>
                </c:pt>
                <c:pt idx="464">
                  <c:v>58.745897682383699</c:v>
                </c:pt>
                <c:pt idx="465">
                  <c:v>59.062149609322702</c:v>
                </c:pt>
                <c:pt idx="466">
                  <c:v>60.624214762880001</c:v>
                </c:pt>
                <c:pt idx="467">
                  <c:v>63.755108839657602</c:v>
                </c:pt>
                <c:pt idx="468">
                  <c:v>62.546404943102999</c:v>
                </c:pt>
                <c:pt idx="469">
                  <c:v>65.066914520459207</c:v>
                </c:pt>
                <c:pt idx="470">
                  <c:v>67.177941833972</c:v>
                </c:pt>
                <c:pt idx="471">
                  <c:v>68.518265029531904</c:v>
                </c:pt>
                <c:pt idx="472">
                  <c:v>67.839694420923493</c:v>
                </c:pt>
                <c:pt idx="473">
                  <c:v>68.725565425585998</c:v>
                </c:pt>
                <c:pt idx="474">
                  <c:v>69.863523948821197</c:v>
                </c:pt>
                <c:pt idx="476">
                  <c:v>70.555256487219594</c:v>
                </c:pt>
                <c:pt idx="477">
                  <c:v>71.666159932385199</c:v>
                </c:pt>
                <c:pt idx="478">
                  <c:v>70.461660541244797</c:v>
                </c:pt>
                <c:pt idx="479">
                  <c:v>69.501388071687003</c:v>
                </c:pt>
                <c:pt idx="480">
                  <c:v>69.821113285725005</c:v>
                </c:pt>
                <c:pt idx="481">
                  <c:v>68.519544661510693</c:v>
                </c:pt>
                <c:pt idx="482">
                  <c:v>66.792589774937397</c:v>
                </c:pt>
                <c:pt idx="483">
                  <c:v>67.236256495583802</c:v>
                </c:pt>
                <c:pt idx="484">
                  <c:v>68.530512936529703</c:v>
                </c:pt>
                <c:pt idx="485">
                  <c:v>67.258924263762296</c:v>
                </c:pt>
                <c:pt idx="486">
                  <c:v>69.679805343854198</c:v>
                </c:pt>
                <c:pt idx="487">
                  <c:v>71.309325388167096</c:v>
                </c:pt>
                <c:pt idx="488">
                  <c:v>73.377759234048398</c:v>
                </c:pt>
                <c:pt idx="489">
                  <c:v>72.710522509645699</c:v>
                </c:pt>
                <c:pt idx="491">
                  <c:v>70.435702290502405</c:v>
                </c:pt>
                <c:pt idx="492">
                  <c:v>71.708753399900203</c:v>
                </c:pt>
                <c:pt idx="493">
                  <c:v>72.480554345413097</c:v>
                </c:pt>
                <c:pt idx="494">
                  <c:v>73.130241830018306</c:v>
                </c:pt>
                <c:pt idx="495">
                  <c:v>69.7991767359199</c:v>
                </c:pt>
                <c:pt idx="496">
                  <c:v>69.6805365621112</c:v>
                </c:pt>
                <c:pt idx="497">
                  <c:v>68.264349465025603</c:v>
                </c:pt>
                <c:pt idx="498">
                  <c:v>65.898492564098007</c:v>
                </c:pt>
                <c:pt idx="499">
                  <c:v>66.593698389711804</c:v>
                </c:pt>
                <c:pt idx="500">
                  <c:v>66.234121776768006</c:v>
                </c:pt>
                <c:pt idx="501">
                  <c:v>68.789729833835693</c:v>
                </c:pt>
                <c:pt idx="502">
                  <c:v>68.183549839770393</c:v>
                </c:pt>
                <c:pt idx="503">
                  <c:v>68.655551270581796</c:v>
                </c:pt>
                <c:pt idx="505">
                  <c:v>68.083921342506102</c:v>
                </c:pt>
                <c:pt idx="506">
                  <c:v>68.590472839423498</c:v>
                </c:pt>
                <c:pt idx="507">
                  <c:v>68.231079031131202</c:v>
                </c:pt>
                <c:pt idx="508">
                  <c:v>68.905993547989098</c:v>
                </c:pt>
                <c:pt idx="509">
                  <c:v>66.839387747924803</c:v>
                </c:pt>
                <c:pt idx="510">
                  <c:v>66.679799347883105</c:v>
                </c:pt>
                <c:pt idx="511">
                  <c:v>67.398952573654199</c:v>
                </c:pt>
                <c:pt idx="512">
                  <c:v>68.555557164247105</c:v>
                </c:pt>
                <c:pt idx="513">
                  <c:v>70.060587288229698</c:v>
                </c:pt>
                <c:pt idx="514">
                  <c:v>71.026161090587294</c:v>
                </c:pt>
                <c:pt idx="515">
                  <c:v>73.728744031628594</c:v>
                </c:pt>
                <c:pt idx="516">
                  <c:v>75.670859911246197</c:v>
                </c:pt>
                <c:pt idx="517">
                  <c:v>75.428461035480694</c:v>
                </c:pt>
                <c:pt idx="518">
                  <c:v>74.264909870806207</c:v>
                </c:pt>
                <c:pt idx="519">
                  <c:v>72.109643848380102</c:v>
                </c:pt>
                <c:pt idx="520">
                  <c:v>72.790408111992306</c:v>
                </c:pt>
                <c:pt idx="521">
                  <c:v>71.168017446296304</c:v>
                </c:pt>
                <c:pt idx="522">
                  <c:v>72.022080453578397</c:v>
                </c:pt>
                <c:pt idx="523">
                  <c:v>73.039205148117603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C34B-49CE-BD42-BB9AA22869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1944096"/>
        <c:axId val="381945272"/>
      </c:lineChart>
      <c:dateAx>
        <c:axId val="381944096"/>
        <c:scaling>
          <c:orientation val="minMax"/>
        </c:scaling>
        <c:delete val="0"/>
        <c:axPos val="b"/>
        <c:numFmt formatCode="[$-416]d\-mmm\-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81945272"/>
        <c:crosses val="autoZero"/>
        <c:auto val="1"/>
        <c:lblOffset val="100"/>
        <c:baseTimeUnit val="days"/>
      </c:dateAx>
      <c:valAx>
        <c:axId val="381945272"/>
        <c:scaling>
          <c:orientation val="minMax"/>
          <c:max val="160"/>
          <c:min val="10"/>
        </c:scaling>
        <c:delete val="0"/>
        <c:axPos val="l"/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81944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 Light" panose="020B0502040204020203" pitchFamily="34" charset="0"/>
              <a:ea typeface="+mn-ea"/>
              <a:cs typeface="+mn-cs"/>
            </a:defRPr>
          </a:pPr>
          <a:endParaRPr lang="es-CL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latin typeface="Segoe UI Light" panose="020B0502040204020203" pitchFamily="34" charset="0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0619445345904427E-2"/>
          <c:y val="5.8201058201058198E-2"/>
          <c:w val="0.94567663586520234"/>
          <c:h val="0.76236387118276894"/>
        </c:manualLayout>
      </c:layout>
      <c:scatterChart>
        <c:scatterStyle val="lineMarker"/>
        <c:varyColors val="1"/>
        <c:ser>
          <c:idx val="0"/>
          <c:order val="0"/>
          <c:tx>
            <c:strRef>
              <c:f>Base_Gráficos!$L$8</c:f>
              <c:strCache>
                <c:ptCount val="1"/>
                <c:pt idx="0">
                  <c:v>Activo</c:v>
                </c:pt>
              </c:strCache>
            </c:strRef>
          </c:tx>
          <c:spPr>
            <a:ln w="25400">
              <a:noFill/>
            </a:ln>
          </c:spPr>
          <c:marker>
            <c:symbol val="circle"/>
            <c:size val="8"/>
          </c:marker>
          <c:dPt>
            <c:idx val="0"/>
            <c:marker>
              <c:spPr>
                <a:noFill/>
                <a:ln w="34925" cap="flat" cmpd="dbl" algn="ctr">
                  <a:solidFill>
                    <a:schemeClr val="accent2">
                      <a:alpha val="70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dbl" algn="ctr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692-44B7-BC82-D24B6A61D723}"/>
              </c:ext>
            </c:extLst>
          </c:dPt>
          <c:dPt>
            <c:idx val="1"/>
            <c:marker>
              <c:spPr>
                <a:noFill/>
                <a:ln w="34925" cap="flat" cmpd="dbl" algn="ctr">
                  <a:solidFill>
                    <a:schemeClr val="accent1">
                      <a:alpha val="70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dbl" algn="ctr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692-44B7-BC82-D24B6A61D723}"/>
              </c:ext>
            </c:extLst>
          </c:dPt>
          <c:dPt>
            <c:idx val="2"/>
            <c:marker>
              <c:spPr>
                <a:noFill/>
                <a:ln w="34925" cap="flat" cmpd="dbl" algn="ctr">
                  <a:solidFill>
                    <a:srgbClr val="FF00FF">
                      <a:alpha val="70000"/>
                    </a:srgbClr>
                  </a:solidFill>
                  <a:round/>
                </a:ln>
                <a:effectLst/>
              </c:spPr>
            </c:marker>
            <c:bubble3D val="0"/>
            <c:spPr>
              <a:ln w="25400" cap="flat" cmpd="dbl" algn="ctr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4692-44B7-BC82-D24B6A61D723}"/>
              </c:ext>
            </c:extLst>
          </c:dPt>
          <c:dPt>
            <c:idx val="3"/>
            <c:marker>
              <c:spPr>
                <a:noFill/>
                <a:ln w="34925" cap="flat" cmpd="dbl" algn="ctr">
                  <a:solidFill>
                    <a:schemeClr val="accent6">
                      <a:alpha val="70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dbl" algn="ctr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4692-44B7-BC82-D24B6A61D723}"/>
              </c:ext>
            </c:extLst>
          </c:dPt>
          <c:dPt>
            <c:idx val="4"/>
            <c:marker>
              <c:spPr>
                <a:noFill/>
                <a:ln w="34925" cap="flat" cmpd="dbl" algn="ctr">
                  <a:solidFill>
                    <a:srgbClr val="0070C0">
                      <a:alpha val="70000"/>
                    </a:srgbClr>
                  </a:solidFill>
                  <a:round/>
                </a:ln>
                <a:effectLst/>
              </c:spPr>
            </c:marker>
            <c:bubble3D val="0"/>
            <c:spPr>
              <a:ln w="25400" cap="flat" cmpd="dbl" algn="ctr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4692-44B7-BC82-D24B6A61D723}"/>
              </c:ext>
            </c:extLst>
          </c:dPt>
          <c:dPt>
            <c:idx val="5"/>
            <c:marker>
              <c:spPr>
                <a:noFill/>
                <a:ln w="34925" cap="flat" cmpd="dbl" algn="ctr">
                  <a:solidFill>
                    <a:schemeClr val="tx1">
                      <a:alpha val="70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dbl" algn="ctr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4692-44B7-BC82-D24B6A61D723}"/>
              </c:ext>
            </c:extLst>
          </c:dPt>
          <c:dPt>
            <c:idx val="6"/>
            <c:marker>
              <c:spPr>
                <a:noFill/>
                <a:ln w="34925" cap="flat" cmpd="dbl" algn="ctr">
                  <a:solidFill>
                    <a:srgbClr val="006B66">
                      <a:alpha val="70000"/>
                    </a:srgbClr>
                  </a:solidFill>
                  <a:round/>
                </a:ln>
                <a:effectLst/>
              </c:spPr>
            </c:marker>
            <c:bubble3D val="0"/>
            <c:spPr>
              <a:ln w="25400" cap="flat" cmpd="dbl" algn="ctr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4692-44B7-BC82-D24B6A61D723}"/>
              </c:ext>
            </c:extLst>
          </c:dPt>
          <c:dPt>
            <c:idx val="7"/>
            <c:marker>
              <c:spPr>
                <a:noFill/>
                <a:ln w="34925" cap="flat" cmpd="dbl" algn="ctr">
                  <a:solidFill>
                    <a:schemeClr val="tx1">
                      <a:lumMod val="65000"/>
                      <a:lumOff val="35000"/>
                      <a:alpha val="70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dbl" algn="ctr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F-4692-44B7-BC82-D24B6A61D723}"/>
              </c:ext>
            </c:extLst>
          </c:dPt>
          <c:dPt>
            <c:idx val="8"/>
            <c:marker>
              <c:spPr>
                <a:noFill/>
                <a:ln w="34925" cap="flat" cmpd="dbl" algn="ctr">
                  <a:solidFill>
                    <a:srgbClr val="C00000">
                      <a:alpha val="70000"/>
                    </a:srgbClr>
                  </a:solidFill>
                  <a:round/>
                </a:ln>
                <a:effectLst/>
              </c:spPr>
            </c:marker>
            <c:bubble3D val="0"/>
            <c:spPr>
              <a:ln w="25400" cap="flat" cmpd="dbl" algn="ctr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1-4692-44B7-BC82-D24B6A61D72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4692-44B7-BC82-D24B6A61D72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4692-44B7-BC82-D24B6A61D72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4692-44B7-BC82-D24B6A61D72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4692-44B7-BC82-D24B6A61D72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4692-44B7-BC82-D24B6A61D723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4692-44B7-BC82-D24B6A61D72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4692-44B7-BC82-D24B6A61D72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4692-44B7-BC82-D24B6A61D72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4692-44B7-BC82-D24B6A61D723}"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Base_Gráficos!$N$9:$N$17</c:f>
              <c:numCache>
                <c:formatCode>0.00</c:formatCode>
                <c:ptCount val="9"/>
                <c:pt idx="0">
                  <c:v>42.723288634850199</c:v>
                </c:pt>
                <c:pt idx="1">
                  <c:v>50.405811787117301</c:v>
                </c:pt>
                <c:pt idx="2">
                  <c:v>36.447843711706803</c:v>
                </c:pt>
                <c:pt idx="3">
                  <c:v>125.07340454554701</c:v>
                </c:pt>
                <c:pt idx="4">
                  <c:v>43.479643613100102</c:v>
                </c:pt>
                <c:pt idx="5">
                  <c:v>47.357998511113699</c:v>
                </c:pt>
                <c:pt idx="6">
                  <c:v>46.978841238480499</c:v>
                </c:pt>
                <c:pt idx="7">
                  <c:v>37.031210494635197</c:v>
                </c:pt>
                <c:pt idx="8">
                  <c:v>34.0916063049808</c:v>
                </c:pt>
              </c:numCache>
            </c:numRef>
          </c:xVal>
          <c:yVal>
            <c:numRef>
              <c:f>Base_Gráficos!$M$9:$M$17</c:f>
              <c:numCache>
                <c:formatCode>0.00</c:formatCode>
                <c:ptCount val="9"/>
                <c:pt idx="0">
                  <c:v>13.991382861058799</c:v>
                </c:pt>
                <c:pt idx="1">
                  <c:v>-43.051104698504801</c:v>
                </c:pt>
                <c:pt idx="2">
                  <c:v>3.1164877960691202</c:v>
                </c:pt>
                <c:pt idx="3">
                  <c:v>-79.413754334789701</c:v>
                </c:pt>
                <c:pt idx="4">
                  <c:v>-21.093508082965901</c:v>
                </c:pt>
                <c:pt idx="5">
                  <c:v>-14.5583521211811</c:v>
                </c:pt>
                <c:pt idx="6">
                  <c:v>-26.313941344415099</c:v>
                </c:pt>
                <c:pt idx="7">
                  <c:v>-33.892516461666702</c:v>
                </c:pt>
                <c:pt idx="8">
                  <c:v>-20.490808289469001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4692-44B7-BC82-D24B6A61D72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381944488"/>
        <c:axId val="381946840"/>
      </c:scatterChart>
      <c:valAx>
        <c:axId val="381944488"/>
        <c:scaling>
          <c:orientation val="minMax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 b="0"/>
                </a:pPr>
                <a:r>
                  <a:rPr lang="pt-BR" b="0"/>
                  <a:t>RIESGO</a:t>
                </a:r>
              </a:p>
            </c:rich>
          </c:tx>
          <c:layout>
            <c:manualLayout>
              <c:xMode val="edge"/>
              <c:yMode val="edge"/>
              <c:x val="5.381203705285216E-2"/>
              <c:y val="0.9207936507936508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.0" sourceLinked="0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es-CL"/>
          </a:p>
        </c:txPr>
        <c:crossAx val="381946840"/>
        <c:crosses val="autoZero"/>
        <c:crossBetween val="midCat"/>
      </c:valAx>
      <c:valAx>
        <c:axId val="3819468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RETORNO</a:t>
                </a:r>
              </a:p>
            </c:rich>
          </c:tx>
          <c:layout>
            <c:manualLayout>
              <c:xMode val="edge"/>
              <c:yMode val="edge"/>
              <c:x val="4.3383947939262474E-3"/>
              <c:y val="0.5897267008290629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" sourceLinked="0"/>
        <c:majorTickMark val="out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s-CL"/>
          </a:p>
        </c:txPr>
        <c:crossAx val="381944488"/>
        <c:crosses val="autoZero"/>
        <c:crossBetween val="midCat"/>
        <c:majorUnit val="3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latin typeface="Segoe UI Light" panose="020B0502040204020203" pitchFamily="34" charset="0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40</xdr:row>
      <xdr:rowOff>0</xdr:rowOff>
    </xdr:from>
    <xdr:to>
      <xdr:col>19</xdr:col>
      <xdr:colOff>0</xdr:colOff>
      <xdr:row>52</xdr:row>
      <xdr:rowOff>0</xdr:rowOff>
    </xdr:to>
    <xdr:graphicFrame macro="">
      <xdr:nvGraphicFramePr>
        <xdr:cNvPr id="9" name="Base100">
          <a:extLst>
            <a:ext uri="{FF2B5EF4-FFF2-40B4-BE49-F238E27FC236}">
              <a16:creationId xmlns:a16="http://schemas.microsoft.com/office/drawing/2014/main" id="{946E353D-3993-44D3-BF80-4A4B7A2245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53</xdr:row>
      <xdr:rowOff>0</xdr:rowOff>
    </xdr:from>
    <xdr:to>
      <xdr:col>19</xdr:col>
      <xdr:colOff>0</xdr:colOff>
      <xdr:row>65</xdr:row>
      <xdr:rowOff>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FE295730-6C8A-4A3C-9D64-3F33430C9D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0</xdr:row>
      <xdr:rowOff>0</xdr:rowOff>
    </xdr:from>
    <xdr:to>
      <xdr:col>19</xdr:col>
      <xdr:colOff>0</xdr:colOff>
      <xdr:row>1</xdr:row>
      <xdr:rowOff>0</xdr:rowOff>
    </xdr:to>
    <xdr:sp macro="" textlink="">
      <xdr:nvSpPr>
        <xdr:cNvPr id="12" name="Retângulo 11">
          <a:extLst>
            <a:ext uri="{FF2B5EF4-FFF2-40B4-BE49-F238E27FC236}">
              <a16:creationId xmlns:a16="http://schemas.microsoft.com/office/drawing/2014/main" id="{3ED8F3F5-238B-4BAE-819F-3F25A6E99CEF}"/>
            </a:ext>
          </a:extLst>
        </xdr:cNvPr>
        <xdr:cNvSpPr/>
      </xdr:nvSpPr>
      <xdr:spPr>
        <a:xfrm>
          <a:off x="0" y="0"/>
          <a:ext cx="14049375" cy="47625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0</xdr:colOff>
      <xdr:row>65</xdr:row>
      <xdr:rowOff>66675</xdr:rowOff>
    </xdr:from>
    <xdr:to>
      <xdr:col>19</xdr:col>
      <xdr:colOff>0</xdr:colOff>
      <xdr:row>65</xdr:row>
      <xdr:rowOff>138675</xdr:rowOff>
    </xdr:to>
    <xdr:sp macro="" textlink="">
      <xdr:nvSpPr>
        <xdr:cNvPr id="14" name="Retângulo 13">
          <a:extLst>
            <a:ext uri="{FF2B5EF4-FFF2-40B4-BE49-F238E27FC236}">
              <a16:creationId xmlns:a16="http://schemas.microsoft.com/office/drawing/2014/main" id="{B5897EFB-07A1-4D77-B044-025DFDA19811}"/>
            </a:ext>
          </a:extLst>
        </xdr:cNvPr>
        <xdr:cNvSpPr/>
      </xdr:nvSpPr>
      <xdr:spPr>
        <a:xfrm>
          <a:off x="0" y="12734925"/>
          <a:ext cx="14049375" cy="7200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17</xdr:col>
      <xdr:colOff>123825</xdr:colOff>
      <xdr:row>0</xdr:row>
      <xdr:rowOff>85725</xdr:rowOff>
    </xdr:from>
    <xdr:to>
      <xdr:col>18</xdr:col>
      <xdr:colOff>914400</xdr:colOff>
      <xdr:row>0</xdr:row>
      <xdr:rowOff>523875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29B22AD-5133-48D3-8168-17DBAACF8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97200" y="85725"/>
          <a:ext cx="1876425" cy="438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350520</xdr:colOff>
      <xdr:row>0</xdr:row>
      <xdr:rowOff>121920</xdr:rowOff>
    </xdr:from>
    <xdr:to>
      <xdr:col>0</xdr:col>
      <xdr:colOff>906780</xdr:colOff>
      <xdr:row>0</xdr:row>
      <xdr:rowOff>678180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A359947-4993-430B-8927-78B2E4152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520" y="121920"/>
          <a:ext cx="556260" cy="556260"/>
        </a:xfrm>
        <a:prstGeom prst="rect">
          <a:avLst/>
        </a:prstGeom>
      </xdr:spPr>
    </xdr:pic>
    <xdr:clientData/>
  </xdr:twoCellAnchor>
  <xdr:twoCellAnchor>
    <xdr:from>
      <xdr:col>2</xdr:col>
      <xdr:colOff>2910840</xdr:colOff>
      <xdr:row>0</xdr:row>
      <xdr:rowOff>91440</xdr:rowOff>
    </xdr:from>
    <xdr:to>
      <xdr:col>5</xdr:col>
      <xdr:colOff>22860</xdr:colOff>
      <xdr:row>0</xdr:row>
      <xdr:rowOff>784860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26C20D29-83BE-400D-8B14-977EE73FC516}"/>
            </a:ext>
          </a:extLst>
        </xdr:cNvPr>
        <xdr:cNvSpPr txBox="1"/>
      </xdr:nvSpPr>
      <xdr:spPr>
        <a:xfrm>
          <a:off x="5059680" y="91440"/>
          <a:ext cx="3573780" cy="6934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L" sz="1100">
              <a:solidFill>
                <a:schemeClr val="bg1">
                  <a:lumMod val="50000"/>
                </a:schemeClr>
              </a:solidFill>
            </a:rPr>
            <a:t>Utilice esta hoja para conocer las referencias</a:t>
          </a:r>
          <a:r>
            <a:rPr lang="es-CL" sz="1100" baseline="0">
              <a:solidFill>
                <a:schemeClr val="bg1">
                  <a:lumMod val="50000"/>
                </a:schemeClr>
              </a:solidFill>
            </a:rPr>
            <a:t> de los códigos. Si desea personalizar estas referencias, contáctenos para modificar el país en análisis.</a:t>
          </a:r>
          <a:endParaRPr lang="es-CL" sz="1100">
            <a:solidFill>
              <a:schemeClr val="bg1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rgb="FF006B66"/>
  </sheetPr>
  <dimension ref="B1:X68"/>
  <sheetViews>
    <sheetView showGridLines="0" tabSelected="1" zoomScale="70" zoomScaleNormal="70" workbookViewId="0">
      <selection activeCell="S4" sqref="S4"/>
    </sheetView>
  </sheetViews>
  <sheetFormatPr baseColWidth="10" defaultColWidth="9.140625" defaultRowHeight="12" x14ac:dyDescent="0.2"/>
  <cols>
    <col min="1" max="1" width="2.7109375" style="2" customWidth="1"/>
    <col min="2" max="2" width="4.42578125" style="2" customWidth="1"/>
    <col min="3" max="3" width="14.42578125" style="2" customWidth="1"/>
    <col min="4" max="4" width="6.7109375" style="2" customWidth="1"/>
    <col min="5" max="6" width="12.28515625" style="2" customWidth="1"/>
    <col min="7" max="19" width="15.7109375" style="2" customWidth="1"/>
    <col min="20" max="20" width="0.85546875" style="2" customWidth="1"/>
    <col min="21" max="21" width="9.140625" style="2"/>
    <col min="22" max="22" width="10.42578125" style="2" bestFit="1" customWidth="1"/>
    <col min="23" max="16384" width="9.140625" style="2"/>
  </cols>
  <sheetData>
    <row r="1" spans="2:24" s="1" customFormat="1" ht="49.9" customHeight="1" x14ac:dyDescent="0.25">
      <c r="B1"/>
    </row>
    <row r="2" spans="2:24" s="1" customFormat="1" ht="11.45" customHeight="1" thickBot="1" x14ac:dyDescent="0.3">
      <c r="B2"/>
    </row>
    <row r="3" spans="2:24" s="1" customFormat="1" ht="18" customHeight="1" thickBot="1" x14ac:dyDescent="0.3">
      <c r="R3" s="85" t="s">
        <v>667</v>
      </c>
      <c r="S3" s="76">
        <f>IF(S4="",_xll.ECONOMATICA("SP IPSA","Date of Last Quote"),S4)</f>
        <v>43999</v>
      </c>
      <c r="U3" s="86" t="s">
        <v>685</v>
      </c>
      <c r="V3" s="87"/>
      <c r="W3" s="87"/>
      <c r="X3" s="87"/>
    </row>
    <row r="4" spans="2:24" ht="18" customHeight="1" thickBot="1" x14ac:dyDescent="0.3">
      <c r="C4" s="58" t="s">
        <v>681</v>
      </c>
      <c r="D4" s="59"/>
      <c r="E4" s="59"/>
      <c r="F4" s="59"/>
      <c r="G4" s="59"/>
      <c r="H4" s="59"/>
      <c r="I4" s="59"/>
      <c r="J4" s="60"/>
      <c r="K4" s="59"/>
      <c r="L4" s="59"/>
      <c r="M4" s="59"/>
      <c r="N4" s="59"/>
      <c r="Q4" s="59"/>
      <c r="R4" s="85" t="s">
        <v>666</v>
      </c>
      <c r="S4" s="76"/>
      <c r="T4"/>
      <c r="U4" s="104" t="s">
        <v>686</v>
      </c>
      <c r="V4" s="104"/>
      <c r="W4" s="104"/>
      <c r="X4" s="104"/>
    </row>
    <row r="5" spans="2:24" ht="9.6" customHeight="1" x14ac:dyDescent="0.25">
      <c r="C5" s="5"/>
      <c r="J5" s="3"/>
      <c r="R5" s="17"/>
      <c r="S5" s="57"/>
      <c r="T5"/>
      <c r="U5" s="104"/>
      <c r="V5" s="104"/>
      <c r="W5" s="104"/>
      <c r="X5" s="104"/>
    </row>
    <row r="6" spans="2:24" s="1" customFormat="1" ht="15.95" customHeight="1" thickBot="1" x14ac:dyDescent="0.3">
      <c r="B6" s="20"/>
      <c r="C6" s="20" t="s">
        <v>9</v>
      </c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V6" s="27"/>
    </row>
    <row r="7" spans="2:24" s="1" customFormat="1" ht="24" customHeight="1" thickBot="1" x14ac:dyDescent="0.25">
      <c r="B7" s="6"/>
      <c r="C7" s="89" t="s">
        <v>10</v>
      </c>
      <c r="D7" s="90"/>
      <c r="E7" s="91"/>
      <c r="F7" s="61" t="s">
        <v>11</v>
      </c>
      <c r="G7" s="67" t="s">
        <v>618</v>
      </c>
      <c r="H7" s="6"/>
      <c r="I7" s="6"/>
      <c r="J7" s="6"/>
      <c r="K7" s="6" t="s">
        <v>620</v>
      </c>
      <c r="L7" s="6" t="s">
        <v>623</v>
      </c>
      <c r="M7" s="6" t="s">
        <v>622</v>
      </c>
      <c r="N7" s="6" t="s">
        <v>625</v>
      </c>
      <c r="O7" s="6" t="s">
        <v>626</v>
      </c>
      <c r="P7" s="6" t="s">
        <v>627</v>
      </c>
      <c r="Q7" s="6" t="s">
        <v>624</v>
      </c>
      <c r="R7" s="6" t="s">
        <v>621</v>
      </c>
      <c r="S7" s="6" t="s">
        <v>619</v>
      </c>
    </row>
    <row r="8" spans="2:24" s="1" customFormat="1" ht="15.95" customHeight="1" x14ac:dyDescent="0.2">
      <c r="B8" s="98" t="s">
        <v>633</v>
      </c>
      <c r="C8" s="92" t="s">
        <v>628</v>
      </c>
      <c r="D8" s="93"/>
      <c r="E8" s="94"/>
      <c r="F8" s="26" t="str">
        <f>Base!G3</f>
        <v>ENELAM</v>
      </c>
      <c r="G8" s="26" t="str">
        <f>IFERROR(_xll.ECONOMATICA(F8,"SECTOR NAICS",,$S$3,,,,,,,,{"nivnaics=1"}),"")</f>
        <v>Empresas de electricidad, gas y agua</v>
      </c>
      <c r="H8" s="26"/>
      <c r="I8" s="26"/>
      <c r="J8" s="26"/>
      <c r="K8" s="62">
        <f>IFERROR(_xll.ECONOMATICA(F8,"close",,$S$3,,,,,"false","false"),"")</f>
        <v>123.609999999986</v>
      </c>
      <c r="L8" s="62">
        <f>IFERROR(_xll.ECONOMATICA(F8,"High","52W",$S$3,,,"ORIGINAL CURRENCY",,"false","false",{"std.tec.caddip=true"}),"")</f>
        <v>162.123921878636</v>
      </c>
      <c r="M8" s="11">
        <f>IFERROR(K8/L8,"")</f>
        <v>0.76244146186223494</v>
      </c>
      <c r="N8" s="62">
        <f>IFERROR(_xll.ECONOMATICA(F8,"Low","52W",$S$3,,,"ORIGINAL CURRENCY",,"false","false",{"std.tec.caddip=true"}),"")</f>
        <v>84.992748844670103</v>
      </c>
      <c r="O8" s="11">
        <f>IFERROR(N8/K8,"")</f>
        <v>0.68758796897241103</v>
      </c>
      <c r="P8" s="62">
        <f>IFERROR(_xll.ECONOMATICA(F8,"Volume$","1M",$S$3,,,,"millions","false","false"),"")</f>
        <v>674380.77739599999</v>
      </c>
      <c r="Q8" s="63">
        <f>IFERROR(_xll.ECONOMATICA(F8,"ShrsHold",,"LATEST",,,,"THOUSANDS","false",,,{"std.cac.naop=true";"std.cac.ccacq=0";"std.cac.nm=0";"std.cac.fam=1"}),"")</f>
        <v>76086311.035999998</v>
      </c>
      <c r="R8" s="10">
        <f>IFERROR(_xll.ECONOMATICA(F8,"ShrsHold",,"LATEST",,,,"decimal","false",,,{"std.cac.ccacq=2"}),"")</f>
        <v>0.58260000000009304</v>
      </c>
      <c r="S8" s="10">
        <f>IFERROR(_xll.ECONOMATICA(F8,"ShrsHold",,"LATEST",,,,"decimal","false",,,{"std.cac.ccacq=7";"std.cac.nm=0"}),"")</f>
        <v>0.482000000000116</v>
      </c>
    </row>
    <row r="9" spans="2:24" s="1" customFormat="1" ht="15.95" customHeight="1" x14ac:dyDescent="0.2">
      <c r="B9" s="99"/>
      <c r="C9" s="95" t="s">
        <v>12</v>
      </c>
      <c r="D9" s="96"/>
      <c r="E9" s="97"/>
      <c r="F9" s="26" t="str">
        <f>Base!G4</f>
        <v>FALABELLA</v>
      </c>
      <c r="G9" s="26" t="str">
        <f>IFERROR(_xll.ECONOMATICA(F9,"SECTOR NAICS",,$S$3,,,,,,,,{"nivnaics=1"}),"")</f>
        <v>Comercio al por menor</v>
      </c>
      <c r="H9" s="26"/>
      <c r="I9" s="26"/>
      <c r="J9" s="26"/>
      <c r="K9" s="62">
        <f>IFERROR(_xll.ECONOMATICA(F9,"close",,$S$3,,,,,"false","false"),"")</f>
        <v>2435</v>
      </c>
      <c r="L9" s="62">
        <f>IFERROR(_xll.ECONOMATICA(F9,"High","52W",$S$3,,,"ORIGINAL CURRENCY",,"false","false",{"std.tec.caddip=true"}),"")</f>
        <v>4473.25820484012</v>
      </c>
      <c r="M9" s="11">
        <f t="shared" ref="M9:M15" si="0">IFERROR(K9/L9,"")</f>
        <v>0.54434595288179433</v>
      </c>
      <c r="N9" s="62">
        <f>IFERROR(_xll.ECONOMATICA(F9,"Low","52W",$S$3,,,"ORIGINAL CURRENCY",,"false","false",{"std.tec.caddip=true"}),"")</f>
        <v>1518.5415845494699</v>
      </c>
      <c r="O9" s="11">
        <f t="shared" ref="O9:O15" si="1">IFERROR(N9/K9,"")</f>
        <v>0.62363104088273924</v>
      </c>
      <c r="P9" s="62">
        <f>IFERROR(_xll.ECONOMATICA(F9,"Volume$","1M",$S$3,,,,"millions","false","false"),"")</f>
        <v>292723.25799900002</v>
      </c>
      <c r="Q9" s="63">
        <f>IFERROR(_xll.ECONOMATICA(F9,"ShrsHold",,"LATEST",,,,"THOUSANDS","false",,,{"std.cac.naop=true";"std.cac.ccacq=0";"std.cac.nm=0";"std.cac.fam=1"}),"")</f>
        <v>2508844.6290000002</v>
      </c>
      <c r="R9" s="10">
        <f>IFERROR(_xll.ECONOMATICA(F9,"ShrsHold",,"LATEST",,,,"decimal","false",,,{"std.cac.ccacq=2"}),"")</f>
        <v>0.106699999999983</v>
      </c>
      <c r="S9" s="10">
        <f>IFERROR(_xll.ECONOMATICA(F9,"ShrsHold",,"LATEST",,,,"decimal","false",,,{"std.cac.ccacq=7";"std.cac.nm=0"}),"")</f>
        <v>0.26499999999970902</v>
      </c>
    </row>
    <row r="10" spans="2:24" s="1" customFormat="1" ht="15.95" customHeight="1" x14ac:dyDescent="0.2">
      <c r="B10" s="99"/>
      <c r="C10" s="95" t="s">
        <v>629</v>
      </c>
      <c r="D10" s="96"/>
      <c r="E10" s="97"/>
      <c r="F10" s="26" t="str">
        <f>Base!G5</f>
        <v>ENELCHILE</v>
      </c>
      <c r="G10" s="26" t="str">
        <f>IFERROR(_xll.ECONOMATICA(F10,"SECTOR NAICS",,$S$3,,,,,,,,{"nivnaics=1"}),"")</f>
        <v>Empresas de electricidad, gas y agua</v>
      </c>
      <c r="H10" s="26"/>
      <c r="I10" s="26"/>
      <c r="J10" s="26"/>
      <c r="K10" s="62">
        <f>IFERROR(_xll.ECONOMATICA(F10,"close",,$S$3,,,,,"false","false"),"")</f>
        <v>61.900000000023297</v>
      </c>
      <c r="L10" s="62">
        <f>IFERROR(_xll.ECONOMATICA(F10,"High","52W",$S$3,,,"ORIGINAL CURRENCY",,"false","false",{"std.tec.caddip=true"}),"")</f>
        <v>73.810219358070796</v>
      </c>
      <c r="M10" s="11">
        <f t="shared" si="0"/>
        <v>0.83863725834131164</v>
      </c>
      <c r="N10" s="62">
        <f>IFERROR(_xll.ECONOMATICA(F10,"Low","52W",$S$3,,,"ORIGINAL CURRENCY",,"false","false",{"std.tec.caddip=true"}),"")</f>
        <v>47.929472067509799</v>
      </c>
      <c r="O10" s="11">
        <f t="shared" si="1"/>
        <v>0.77430487992716901</v>
      </c>
      <c r="P10" s="62">
        <f>IFERROR(_xll.ECONOMATICA(F10,"Volume$","1M",$S$3,,,,"millions","false","false"),"")</f>
        <v>115064.388202</v>
      </c>
      <c r="Q10" s="63">
        <f>IFERROR(_xll.ECONOMATICA(F10,"ShrsHold",,"LATEST",,,,"THOUSANDS","false",,,{"std.cac.naop=true";"std.cac.ccacq=0";"std.cac.nm=0";"std.cac.fam=1"}),"")</f>
        <v>69166557.219999999</v>
      </c>
      <c r="R10" s="10">
        <f>IFERROR(_xll.ECONOMATICA(F10,"ShrsHold",,"LATEST",,,,"decimal","false",,,{"std.cac.ccacq=2"}),"")</f>
        <v>0.61929999999993002</v>
      </c>
      <c r="S10" s="10">
        <f>IFERROR(_xll.ECONOMATICA(F10,"ShrsHold",,"LATEST",,,,"decimal","false",,,{"std.cac.ccacq=7";"std.cac.nm=0"}),"")</f>
        <v>0.38929999999992998</v>
      </c>
    </row>
    <row r="11" spans="2:24" s="1" customFormat="1" ht="15.95" customHeight="1" x14ac:dyDescent="0.2">
      <c r="B11" s="99"/>
      <c r="C11" s="95" t="s">
        <v>630</v>
      </c>
      <c r="D11" s="96"/>
      <c r="E11" s="97"/>
      <c r="F11" s="26" t="str">
        <f>Base!G6</f>
        <v>LTM</v>
      </c>
      <c r="G11" s="26" t="str">
        <f>IFERROR(_xll.ECONOMATICA(F11,"SECTOR NAICS",,$S$3,,,,,,,,{"nivnaics=1"}),"")</f>
        <v>Transportes, correos y almacenamiento</v>
      </c>
      <c r="H11" s="26"/>
      <c r="I11" s="26"/>
      <c r="J11" s="26"/>
      <c r="K11" s="62">
        <f>IFERROR(_xll.ECONOMATICA(F11,"close",,$S$3,,,,,"false","false"),"")</f>
        <v>1240</v>
      </c>
      <c r="L11" s="62">
        <f>IFERROR(_xll.ECONOMATICA(F11,"High","52W",$S$3,,,"ORIGINAL CURRENCY",,"false","false",{"std.tec.caddip=true"}),"")</f>
        <v>8684.9185579568093</v>
      </c>
      <c r="M11" s="11">
        <f t="shared" si="0"/>
        <v>0.14277623811036855</v>
      </c>
      <c r="N11" s="62">
        <f>IFERROR(_xll.ECONOMATICA(F11,"Low","52W",$S$3,,,"ORIGINAL CURRENCY",,"false","false",{"std.tec.caddip=true"}),"")</f>
        <v>680</v>
      </c>
      <c r="O11" s="11">
        <f t="shared" si="1"/>
        <v>0.54838709677419351</v>
      </c>
      <c r="P11" s="62">
        <f>IFERROR(_xll.ECONOMATICA(F11,"Volume$","1M",$S$3,,,,"millions","false","false"),"")</f>
        <v>423419.27704199997</v>
      </c>
      <c r="Q11" s="63">
        <f>IFERROR(_xll.ECONOMATICA(F11,"ShrsHold",,"LATEST",,,,"THOUSANDS","false",,,{"std.cac.naop=true";"std.cac.ccacq=0";"std.cac.nm=0";"std.cac.fam=1"}),"")</f>
        <v>606407.69299999997</v>
      </c>
      <c r="R11" s="10">
        <f>IFERROR(_xll.ECONOMATICA(F11,"ShrsHold",,"LATEST",,,,"decimal","false",,,{"std.cac.ccacq=2"}),"")</f>
        <v>0.2</v>
      </c>
      <c r="S11" s="10">
        <f>IFERROR(_xll.ECONOMATICA(F11,"ShrsHold",,"LATEST",,,,"decimal","false",,,{"std.cac.ccacq=7";"std.cac.nm=0"}),"")</f>
        <v>0.72089999999967402</v>
      </c>
    </row>
    <row r="12" spans="2:24" s="1" customFormat="1" ht="15.95" customHeight="1" x14ac:dyDescent="0.2">
      <c r="B12" s="99"/>
      <c r="C12" s="95" t="s">
        <v>631</v>
      </c>
      <c r="D12" s="96"/>
      <c r="E12" s="97"/>
      <c r="F12" s="26" t="str">
        <f>Base!G7</f>
        <v>COPEC</v>
      </c>
      <c r="G12" s="26" t="str">
        <f>IFERROR(_xll.ECONOMATICA(F12,"SECTOR NAICS",,$S$3,,,,,,,,{"nivnaics=1"}),"")</f>
        <v>Comercio al por menor</v>
      </c>
      <c r="H12" s="26"/>
      <c r="I12" s="26"/>
      <c r="J12" s="26"/>
      <c r="K12" s="62">
        <f>IFERROR(_xll.ECONOMATICA(F12,"close",,$S$3,,,,,"false","false"),"")</f>
        <v>5630</v>
      </c>
      <c r="L12" s="62">
        <f>IFERROR(_xll.ECONOMATICA(F12,"High","52W",$S$3,,,"ORIGINAL CURRENCY",,"false","false",{"std.tec.caddip=true"}),"")</f>
        <v>7744.6494112685295</v>
      </c>
      <c r="M12" s="11">
        <f t="shared" si="0"/>
        <v>0.72695350054300756</v>
      </c>
      <c r="N12" s="62">
        <f>IFERROR(_xll.ECONOMATICA(F12,"Low","52W",$S$3,,,"ORIGINAL CURRENCY",,"false","false",{"std.tec.caddip=true"}),"")</f>
        <v>4071.4274376481799</v>
      </c>
      <c r="O12" s="11">
        <f t="shared" si="1"/>
        <v>0.72316650757516521</v>
      </c>
      <c r="P12" s="62">
        <f>IFERROR(_xll.ECONOMATICA(F12,"Volume$","1M",$S$3,,,,"millions","false","false"),"")</f>
        <v>112726.8404</v>
      </c>
      <c r="Q12" s="63">
        <f>IFERROR(_xll.ECONOMATICA(F12,"ShrsHold",,"LATEST",,,,"THOUSANDS","false",,,{"std.cac.naop=true";"std.cac.ccacq=0";"std.cac.nm=0";"std.cac.fam=1"}),"")</f>
        <v>1299853.848</v>
      </c>
      <c r="R12" s="10">
        <f>IFERROR(_xll.ECONOMATICA(F12,"ShrsHold",,"LATEST",,,,"decimal","false",,,{"std.cac.ccacq=2"}),"")</f>
        <v>0.60820000000007002</v>
      </c>
      <c r="S12" s="10">
        <f>IFERROR(_xll.ECONOMATICA(F12,"ShrsHold",,"LATEST",,,,"decimal","false",,,{"std.cac.ccacq=7";"std.cac.nm=0"}),"")</f>
        <v>0.39179999999992998</v>
      </c>
    </row>
    <row r="13" spans="2:24" s="1" customFormat="1" ht="15.95" customHeight="1" x14ac:dyDescent="0.2">
      <c r="B13" s="99"/>
      <c r="C13" s="95" t="s">
        <v>8</v>
      </c>
      <c r="D13" s="96"/>
      <c r="E13" s="97"/>
      <c r="F13" s="26" t="str">
        <f>Base!G8</f>
        <v>CENCOSUD</v>
      </c>
      <c r="G13" s="26" t="str">
        <f>IFERROR(_xll.ECONOMATICA(F13,"SECTOR NAICS",,$S$3,,,,,,,,{"nivnaics=1"}),"")</f>
        <v>Comercio al por menor</v>
      </c>
      <c r="H13" s="26"/>
      <c r="I13" s="26"/>
      <c r="J13" s="26"/>
      <c r="K13" s="62">
        <f>IFERROR(_xll.ECONOMATICA(F13,"close",,$S$3,,,,,"false","false"),"")</f>
        <v>1125</v>
      </c>
      <c r="L13" s="62">
        <f>IFERROR(_xll.ECONOMATICA(F13,"High","52W",$S$3,,,"ORIGINAL CURRENCY",,"false","false",{"std.tec.caddip=true"}),"")</f>
        <v>1424.3113413825599</v>
      </c>
      <c r="M13" s="11">
        <f t="shared" si="0"/>
        <v>0.78985539700047436</v>
      </c>
      <c r="N13" s="62">
        <f>IFERROR(_xll.ECONOMATICA(F13,"Low","52W",$S$3,,,"ORIGINAL CURRENCY",,"false","false",{"std.tec.caddip=true"}),"")</f>
        <v>581.42735336068995</v>
      </c>
      <c r="O13" s="11">
        <f t="shared" si="1"/>
        <v>0.51682431409839102</v>
      </c>
      <c r="P13" s="62">
        <f>IFERROR(_xll.ECONOMATICA(F13,"Volume$","1M",$S$3,,,,"millions","false","false"),"")</f>
        <v>125280.733683</v>
      </c>
      <c r="Q13" s="63">
        <f>IFERROR(_xll.ECONOMATICA(F13,"ShrsHold",,"LATEST",,,,"THOUSANDS","false",,,{"std.cac.naop=true";"std.cac.ccacq=0";"std.cac.nm=0";"std.cac.fam=1"}),"")</f>
        <v>2863129.4470000002</v>
      </c>
      <c r="R13" s="10">
        <f>IFERROR(_xll.ECONOMATICA(F13,"ShrsHold",,"LATEST",,,,"decimal","false",,,{"std.cac.ccacq=2"}),"")</f>
        <v>0.20040000000008101</v>
      </c>
      <c r="S13" s="10">
        <f>IFERROR(_xll.ECONOMATICA(F13,"ShrsHold",,"LATEST",,,,"decimal","false",,,{"std.cac.ccacq=7";"std.cac.nm=0"}),"")</f>
        <v>0.46690000000002302</v>
      </c>
    </row>
    <row r="14" spans="2:24" s="1" customFormat="1" ht="15.95" customHeight="1" x14ac:dyDescent="0.2">
      <c r="B14" s="99"/>
      <c r="C14" s="95" t="s">
        <v>13</v>
      </c>
      <c r="D14" s="96"/>
      <c r="E14" s="97"/>
      <c r="F14" s="26" t="str">
        <f>Base!G9</f>
        <v>PARAUCO</v>
      </c>
      <c r="G14" s="26" t="str">
        <f>IFERROR(_xll.ECONOMATICA(F14,"SECTOR NAICS",,$S$3,,,,,,,,{"nivnaics=1"}),"")</f>
        <v>Servicios inmobiliarios y de alquiler de bienes muebles e intangibles</v>
      </c>
      <c r="H14" s="26"/>
      <c r="I14" s="26"/>
      <c r="J14" s="26"/>
      <c r="K14" s="62">
        <f>IFERROR(_xll.ECONOMATICA(F14,"close",,$S$3,,,,,"false","false"),"")</f>
        <v>1380</v>
      </c>
      <c r="L14" s="62">
        <f>IFERROR(_xll.ECONOMATICA(F14,"High","52W",$S$3,,,"ORIGINAL CURRENCY",,"false","false",{"std.tec.caddip=true"}),"")</f>
        <v>2113.4610169492698</v>
      </c>
      <c r="M14" s="11">
        <f t="shared" si="0"/>
        <v>0.65295739497102101</v>
      </c>
      <c r="N14" s="62">
        <f>IFERROR(_xll.ECONOMATICA(F14,"Low","52W",$S$3,,,"ORIGINAL CURRENCY",,"false","false",{"std.tec.caddip=true"}),"")</f>
        <v>796.30067796632602</v>
      </c>
      <c r="O14" s="11">
        <f t="shared" si="1"/>
        <v>0.57702947678719274</v>
      </c>
      <c r="P14" s="62">
        <f>IFERROR(_xll.ECONOMATICA(F14,"Volume$","1M",$S$3,,,,"millions","false","false"),"")</f>
        <v>70735.969622000004</v>
      </c>
      <c r="Q14" s="63">
        <f>IFERROR(_xll.ECONOMATICA(F14,"ShrsHold",,"LATEST",,,,"THOUSANDS","false",,,{"std.cac.naop=true";"std.cac.ccacq=0";"std.cac.nm=0";"std.cac.fam=1"}),"")</f>
        <v>905715.88199999998</v>
      </c>
      <c r="R14" s="10">
        <f>IFERROR(_xll.ECONOMATICA(F14,"ShrsHold",,"LATEST",,,,"decimal","false",,,{"std.cac.ccacq=2"}),"")</f>
        <v>0.25470000000030302</v>
      </c>
      <c r="S14" s="10">
        <f>IFERROR(_xll.ECONOMATICA(F14,"ShrsHold",,"LATEST",,,,"decimal","false",,,{"std.cac.ccacq=7";"std.cac.nm=0"}),"")</f>
        <v>0.74300000000046595</v>
      </c>
    </row>
    <row r="15" spans="2:24" s="1" customFormat="1" ht="15.95" customHeight="1" thickBot="1" x14ac:dyDescent="0.25">
      <c r="B15" s="100"/>
      <c r="C15" s="101" t="s">
        <v>632</v>
      </c>
      <c r="D15" s="102"/>
      <c r="E15" s="103"/>
      <c r="F15" s="26" t="str">
        <f>Base!G10</f>
        <v>CCU</v>
      </c>
      <c r="G15" s="26" t="str">
        <f>IFERROR(_xll.ECONOMATICA(F15,"SECTOR NAICS",,$S$3,,,,,,,,{"nivnaics=1"}),"")</f>
        <v>Industrias manufactureras</v>
      </c>
      <c r="H15" s="26"/>
      <c r="I15" s="26"/>
      <c r="J15" s="26"/>
      <c r="K15" s="62">
        <f>IFERROR(_xll.ECONOMATICA(F15,"close",,$S$3,,,,,"false","false"),"")</f>
        <v>6050</v>
      </c>
      <c r="L15" s="62">
        <f>IFERROR(_xll.ECONOMATICA(F15,"High","52W",$S$3,,,"ORIGINAL CURRENCY",,"false","false",{"std.tec.caddip=true"}),"")</f>
        <v>9623.4007230251991</v>
      </c>
      <c r="M15" s="11">
        <f t="shared" si="0"/>
        <v>0.62867588850629619</v>
      </c>
      <c r="N15" s="62">
        <f>IFERROR(_xll.ECONOMATICA(F15,"Low","52W",$S$3,,,"ORIGINAL CURRENCY",,"false","false",{"std.tec.caddip=true"}),"")</f>
        <v>4854.1909050494396</v>
      </c>
      <c r="O15" s="11">
        <f t="shared" si="1"/>
        <v>0.80234560414040323</v>
      </c>
      <c r="P15" s="62">
        <f>IFERROR(_xll.ECONOMATICA(F15,"Volume$","1M",$S$3,,,,"millions","false","false"),"")</f>
        <v>49365.191576999998</v>
      </c>
      <c r="Q15" s="63">
        <f>IFERROR(_xll.ECONOMATICA(F15,"ShrsHold",,"LATEST",,,,"THOUSANDS","false",,,{"std.cac.naop=true";"std.cac.ccacq=0";"std.cac.nm=0";"std.cac.fam=1"}),"")</f>
        <v>369502.87199999997</v>
      </c>
      <c r="R15" s="10">
        <f>IFERROR(_xll.ECONOMATICA(F15,"ShrsHold",,"LATEST",,,,"decimal","false",,,{"std.cac.ccacq=2"}),"")</f>
        <v>0.53159999999974406</v>
      </c>
      <c r="S15" s="10">
        <f>IFERROR(_xll.ECONOMATICA(F15,"ShrsHold",,"LATEST",,,,"decimal","false",,,{"std.cac.ccacq=7";"std.cac.nm=0"}),"")</f>
        <v>0.4</v>
      </c>
    </row>
    <row r="16" spans="2:24" s="64" customFormat="1" ht="6" customHeight="1" x14ac:dyDescent="0.2">
      <c r="G16" s="65"/>
      <c r="H16" s="65"/>
      <c r="I16" s="65"/>
      <c r="J16" s="65"/>
    </row>
    <row r="17" spans="2:23" s="1" customFormat="1" ht="15.95" customHeight="1" x14ac:dyDescent="0.25">
      <c r="B17" s="20"/>
      <c r="C17" s="66" t="str">
        <f>"RIESGO Y RETORNO HASTA "&amp;TEXT(S3,"dd-mm-yyyy")</f>
        <v>RIESGO Y RETORNO HASTA 17-06-2020</v>
      </c>
      <c r="D17" s="22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19" t="s">
        <v>648</v>
      </c>
      <c r="U17" s="86" t="s">
        <v>687</v>
      </c>
      <c r="W17" s="1" t="s">
        <v>684</v>
      </c>
    </row>
    <row r="18" spans="2:23" s="1" customFormat="1" ht="24" customHeight="1" x14ac:dyDescent="0.25">
      <c r="B18" s="6"/>
      <c r="C18" s="6" t="s">
        <v>10</v>
      </c>
      <c r="D18" s="7"/>
      <c r="E18" s="7"/>
      <c r="F18" s="6" t="s">
        <v>634</v>
      </c>
      <c r="G18" s="6" t="s">
        <v>646</v>
      </c>
      <c r="H18" s="6" t="s">
        <v>635</v>
      </c>
      <c r="I18" s="6" t="s">
        <v>636</v>
      </c>
      <c r="J18" s="6" t="s">
        <v>0</v>
      </c>
      <c r="K18" s="6" t="s">
        <v>637</v>
      </c>
      <c r="L18" s="6" t="s">
        <v>638</v>
      </c>
      <c r="M18" s="6" t="s">
        <v>639</v>
      </c>
      <c r="N18" s="6" t="s">
        <v>640</v>
      </c>
      <c r="O18" s="6" t="s">
        <v>641</v>
      </c>
      <c r="P18" s="6" t="s">
        <v>642</v>
      </c>
      <c r="Q18" s="6" t="s">
        <v>644</v>
      </c>
      <c r="R18" s="6" t="s">
        <v>645</v>
      </c>
      <c r="S18" s="6" t="s">
        <v>643</v>
      </c>
      <c r="V18"/>
    </row>
    <row r="19" spans="2:23" s="1" customFormat="1" ht="15.95" customHeight="1" x14ac:dyDescent="0.25">
      <c r="B19" s="9"/>
      <c r="C19" s="9" t="str">
        <f t="shared" ref="C19:C26" si="2">C8</f>
        <v>Enel Americas S.A. Ord</v>
      </c>
      <c r="D19" s="9"/>
      <c r="E19" s="9"/>
      <c r="F19" s="8" t="str">
        <f>IFERROR(_xll.ECONOMATICA($F8,"Class"),"")</f>
        <v>Ord</v>
      </c>
      <c r="G19" s="12">
        <f>IFERROR(_xll.ECONOMATICA($F8,"Volatility","1m",$S$3),"")</f>
        <v>40.393897582427599</v>
      </c>
      <c r="H19" s="12">
        <f>IFERROR(_xll.ECONOMATICA($F8,"Volatility","12m",$S$3),"")</f>
        <v>42.483605826797401</v>
      </c>
      <c r="I19" s="13">
        <f>IFERROR(_xll.ECONOMATICA($F8,"Sharpe","12m",$S$3),"")</f>
        <v>0.52785720412066395</v>
      </c>
      <c r="J19" s="14">
        <f>IFERROR(_xll.ECONOMATICA($F8,"VAR %","1y",$S$3,,,,,"false","false",,{"std.tec.ppr.per=2"}),"")</f>
        <v>20.226367799099499</v>
      </c>
      <c r="K19" s="14">
        <f>IFERROR(_xll.ECONOMATICA($F8,"Beta","60m",$S$3,,,,,"false","false"),"")</f>
        <v>1.1548294414406</v>
      </c>
      <c r="L19" s="14">
        <f>IFERROR(_xll.ECONOMATICA($F8,"Correlation","60m",$S$3,,,,,"false","false"),"")</f>
        <v>0.74188518006667403</v>
      </c>
      <c r="M19" s="8">
        <f>IFERROR(_xll.ECONOMATICA($F8,"Number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,"")</f>
        <v>1</v>
      </c>
      <c r="N19" s="8">
        <f>IFERROR(_xll.ECONOMATICA($F8,"Number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,"")</f>
        <v>5</v>
      </c>
      <c r="O19" s="15">
        <f>IFERROR(_xll.ECONOMATICA($F8,"return",,$S$3,,,,"decimal"),"")</f>
        <v>4.9593495932640499E-3</v>
      </c>
      <c r="P19" s="15">
        <f>IFERROR(_xll.ECONOMATICA($S17,"return","1m",$S$3,,,,"decimal"),"")</f>
        <v>0.102742864082829</v>
      </c>
      <c r="Q19" s="15">
        <f>IFERROR(_xll.ECONOMATICA($F8,"return","12m",$S$3,,,,"decimal"),"")</f>
        <v>0.13991382861058799</v>
      </c>
      <c r="R19" s="15">
        <f>IFERROR(_xll.ECONOMATICA($F8,"return","in the month",$S$3,,,,"decimal"),"")</f>
        <v>6.1030042917991502E-2</v>
      </c>
      <c r="S19" s="15">
        <f>IFERROR(_xll.ECONOMATICA($F8,"return","in the year",$S$3,,,,"decimal"),"")</f>
        <v>-0.210165431723872</v>
      </c>
      <c r="V19"/>
    </row>
    <row r="20" spans="2:23" s="1" customFormat="1" ht="15.95" customHeight="1" x14ac:dyDescent="0.25">
      <c r="B20" s="9"/>
      <c r="C20" s="9" t="str">
        <f t="shared" si="2"/>
        <v>Falabella S.A. Ord</v>
      </c>
      <c r="D20" s="9"/>
      <c r="E20" s="9"/>
      <c r="F20" s="8" t="str">
        <f>IFERROR(_xll.ECONOMATICA($F9,"Class"),"")</f>
        <v>Ord</v>
      </c>
      <c r="G20" s="12">
        <f>IFERROR(_xll.ECONOMATICA($F9,"Volatility","1m",$S$3),"")</f>
        <v>63.266316798748399</v>
      </c>
      <c r="H20" s="12">
        <f>IFERROR(_xll.ECONOMATICA($F9,"Volatility","12m",$S$3),"")</f>
        <v>51.081302892998799</v>
      </c>
      <c r="I20" s="13">
        <f>IFERROR(_xll.ECONOMATICA($F9,"Sharpe","12m",$S$3),"")</f>
        <v>-0.77457959735875204</v>
      </c>
      <c r="J20" s="14">
        <f>IFERROR(_xll.ECONOMATICA($F9,"VAR %","1y",$S$3,,,,,"false","false",,{"std.tec.ppr.per=2"}),"")</f>
        <v>23.8634833832912</v>
      </c>
      <c r="K20" s="14">
        <f>IFERROR(_xll.ECONOMATICA($F9,"Beta","60m",$S$3,,,,,"false","false"),"")</f>
        <v>1.41513058213604</v>
      </c>
      <c r="L20" s="14">
        <f>IFERROR(_xll.ECONOMATICA($F9,"Correlation","60m",$S$3,,,,,"false","false"),"")</f>
        <v>0.82350426056928006</v>
      </c>
      <c r="M20" s="8">
        <f>IFERROR(_xll.ECONOMATICA($F9,"Number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,"")</f>
        <v>2</v>
      </c>
      <c r="N20" s="8">
        <f>IFERROR(_xll.ECONOMATICA($F9,"Number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,"")</f>
        <v>4</v>
      </c>
      <c r="O20" s="15">
        <f>IFERROR(_xll.ECONOMATICA($F9,"return",,$S$3,,,,"decimal"),"")</f>
        <v>3.6302506703577798E-2</v>
      </c>
      <c r="P20" s="15">
        <f>IFERROR(_xll.ECONOMATICA($F9,"return","1m",$S$3,,,,"decimal"),"")</f>
        <v>0.14609808905152</v>
      </c>
      <c r="Q20" s="15">
        <f>IFERROR(_xll.ECONOMATICA($F9,"return","12m",$S$3,,,,"decimal"),"")</f>
        <v>-0.430511046985048</v>
      </c>
      <c r="R20" s="15">
        <f>IFERROR(_xll.ECONOMATICA($F9,"return","in the month",$S$3,,,,"decimal"),"")</f>
        <v>0.30563002680894003</v>
      </c>
      <c r="S20" s="15">
        <f>IFERROR(_xll.ECONOMATICA($F9,"return","in the year",$S$3,,,,"decimal"),"")</f>
        <v>-0.23915854163729799</v>
      </c>
      <c r="V20"/>
    </row>
    <row r="21" spans="2:23" s="1" customFormat="1" ht="15.95" customHeight="1" x14ac:dyDescent="0.2">
      <c r="B21" s="9"/>
      <c r="C21" s="9" t="str">
        <f t="shared" si="2"/>
        <v>Enel Chile S.A. Ord</v>
      </c>
      <c r="D21" s="9"/>
      <c r="E21" s="9"/>
      <c r="F21" s="8" t="str">
        <f>IFERROR(_xll.ECONOMATICA($F10,"Class"),"")</f>
        <v>Ord</v>
      </c>
      <c r="G21" s="12">
        <f>IFERROR(_xll.ECONOMATICA($F10,"Volatility","1m",$S$3),"")</f>
        <v>34.128465905669103</v>
      </c>
      <c r="H21" s="12">
        <f>IFERROR(_xll.ECONOMATICA($F10,"Volatility","12m",$S$3),"")</f>
        <v>36.537448982941001</v>
      </c>
      <c r="I21" s="13">
        <f>IFERROR(_xll.ECONOMATICA($F10,"Sharpe","12m",$S$3),"")</f>
        <v>7.6667635059720907E-2</v>
      </c>
      <c r="J21" s="14">
        <f>IFERROR(_xll.ECONOMATICA($F10,"VAR %","1y",$S$3,,,,,"false","false",,{"std.tec.ppr.per=2"}),"")</f>
        <v>17.255401350237701</v>
      </c>
      <c r="K21" s="14" t="str">
        <f>IFERROR(_xll.ECONOMATICA($F10,"Beta","60m",$S$3,,,,,"false","false"),"")</f>
        <v/>
      </c>
      <c r="L21" s="14" t="str">
        <f>IFERROR(_xll.ECONOMATICA($F10,"Correlation","60m",$S$3,,,,,"false","false"),"")</f>
        <v/>
      </c>
      <c r="M21" s="8">
        <f>IFERROR(_xll.ECONOMATICA($F10,"Number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,"")</f>
        <v>4</v>
      </c>
      <c r="N21" s="8">
        <f>IFERROR(_xll.ECONOMATICA($F10,"Number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,"")</f>
        <v>2</v>
      </c>
      <c r="O21" s="15">
        <f>IFERROR(_xll.ECONOMATICA($F10,"return",,$S$3,,,,"decimal"),"")</f>
        <v>4.8974750043271301E-2</v>
      </c>
      <c r="P21" s="15">
        <f>IFERROR(_xll.ECONOMATICA($F10,"return","1m",$S$3,,,,"decimal"),"")</f>
        <v>6.6130273933595204E-2</v>
      </c>
      <c r="Q21" s="15">
        <f>IFERROR(_xll.ECONOMATICA($F10,"return","12m",$S$3,,,,"decimal"),"")</f>
        <v>3.1164877960691201E-2</v>
      </c>
      <c r="R21" s="15">
        <f>IFERROR(_xll.ECONOMATICA($F10,"return","in the month",$S$3,,,,"decimal"),"")</f>
        <v>3.1838639773923198E-2</v>
      </c>
      <c r="S21" s="15">
        <f>IFERROR(_xll.ECONOMATICA($F10,"return","in the year",$S$3,,,,"decimal"),"")</f>
        <v>-6.0250448098522598E-2</v>
      </c>
    </row>
    <row r="22" spans="2:23" s="1" customFormat="1" ht="15.95" customHeight="1" x14ac:dyDescent="0.2">
      <c r="B22" s="9"/>
      <c r="C22" s="9" t="str">
        <f t="shared" si="2"/>
        <v>Latam Airlines Group S.A. Ord</v>
      </c>
      <c r="D22" s="9"/>
      <c r="E22" s="9"/>
      <c r="F22" s="8" t="str">
        <f>IFERROR(_xll.ECONOMATICA($F11,"Class"),"")</f>
        <v>Ord</v>
      </c>
      <c r="G22" s="12">
        <f>IFERROR(_xll.ECONOMATICA($F11,"Volatility","1m",$S$3),"")</f>
        <v>352.40700340503798</v>
      </c>
      <c r="H22" s="12">
        <f>IFERROR(_xll.ECONOMATICA($F11,"Volatility","12m",$S$3),"")</f>
        <v>138.84194857953099</v>
      </c>
      <c r="I22" s="13">
        <f>IFERROR(_xll.ECONOMATICA($F11,"Sharpe","12m",$S$3),"")</f>
        <v>-0.39667649502734997</v>
      </c>
      <c r="J22" s="14">
        <f>IFERROR(_xll.ECONOMATICA($F11,"VAR %","1y",$S$3,,,,,"false","false",,{"std.tec.ppr.per=2"}),"")</f>
        <v>59.213154301978598</v>
      </c>
      <c r="K22" s="14">
        <f>IFERROR(_xll.ECONOMATICA($F11,"Beta","60m",$S$3,,,,,"false","false"),"")</f>
        <v>3.2347783580335099</v>
      </c>
      <c r="L22" s="14">
        <f>IFERROR(_xll.ECONOMATICA($F11,"Correlation","60m",$S$3,,,,,"false","false"),"")</f>
        <v>0.78096029314292503</v>
      </c>
      <c r="M22" s="8">
        <f>IFERROR(_xll.ECONOMATICA($F11,"Number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,"")</f>
        <v>2</v>
      </c>
      <c r="N22" s="8">
        <f>IFERROR(_xll.ECONOMATICA($F11,"Number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,"")</f>
        <v>4</v>
      </c>
      <c r="O22" s="15">
        <f>IFERROR(_xll.ECONOMATICA($F11,"return",,$S$3,,,,"decimal"),"")</f>
        <v>3.3333333332848297E-2</v>
      </c>
      <c r="P22" s="15">
        <f>IFERROR(_xll.ECONOMATICA($F11,"return","1m",$S$3,,,,"decimal"),"")</f>
        <v>-0.42800626706332001</v>
      </c>
      <c r="Q22" s="15">
        <f>IFERROR(_xll.ECONOMATICA($F11,"return","12m",$S$3,,,,"decimal"),"")</f>
        <v>-0.79413754334789699</v>
      </c>
      <c r="R22" s="15">
        <f>IFERROR(_xll.ECONOMATICA($F11,"return","in the month",$S$3,,,,"decimal"),"")</f>
        <v>0.44186046511633298</v>
      </c>
      <c r="S22" s="15">
        <f>IFERROR(_xll.ECONOMATICA($F11,"return","in the year",$S$3,,,,"decimal"),"")</f>
        <v>-0.82950113911530898</v>
      </c>
    </row>
    <row r="23" spans="2:23" s="1" customFormat="1" ht="15.95" customHeight="1" x14ac:dyDescent="0.2">
      <c r="B23" s="9"/>
      <c r="C23" s="9" t="str">
        <f t="shared" si="2"/>
        <v>Empresas Copec S.A. Ord</v>
      </c>
      <c r="D23" s="9"/>
      <c r="E23" s="9"/>
      <c r="F23" s="8" t="str">
        <f>IFERROR(_xll.ECONOMATICA($F12,"Class"),"")</f>
        <v>Ord</v>
      </c>
      <c r="G23" s="12">
        <f>IFERROR(_xll.ECONOMATICA($F12,"Volatility","1m",$S$3),"")</f>
        <v>40.650614483340199</v>
      </c>
      <c r="H23" s="12">
        <f>IFERROR(_xll.ECONOMATICA($F12,"Volatility","12m",$S$3),"")</f>
        <v>43.6538248205907</v>
      </c>
      <c r="I23" s="13">
        <f>IFERROR(_xll.ECONOMATICA($F12,"Sharpe","12m",$S$3),"")</f>
        <v>-0.39088404896347101</v>
      </c>
      <c r="J23" s="14">
        <f>IFERROR(_xll.ECONOMATICA($F12,"VAR %","1y",$S$3,,,,,"false","false",,{"std.tec.ppr.per=2"}),"")</f>
        <v>20.584446834312999</v>
      </c>
      <c r="K23" s="14">
        <f>IFERROR(_xll.ECONOMATICA($F12,"Beta","60m",$S$3,,,,,"false","false"),"")</f>
        <v>1.09176611425937</v>
      </c>
      <c r="L23" s="14">
        <f>IFERROR(_xll.ECONOMATICA($F12,"Correlation","60m",$S$3,,,,,"false","false"),"")</f>
        <v>0.79484333375876304</v>
      </c>
      <c r="M23" s="8">
        <f>IFERROR(_xll.ECONOMATICA($F12,"Number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,"")</f>
        <v>3</v>
      </c>
      <c r="N23" s="8">
        <f>IFERROR(_xll.ECONOMATICA($F12,"Number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,"")</f>
        <v>3</v>
      </c>
      <c r="O23" s="15">
        <f>IFERROR(_xll.ECONOMATICA($F12,"return",,$S$3,,,,"decimal"),"")</f>
        <v>8.9605734774522699E-3</v>
      </c>
      <c r="P23" s="15">
        <f>IFERROR(_xll.ECONOMATICA($F12,"return","1m",$S$3,,,,"decimal"),"")</f>
        <v>0.18029350104741801</v>
      </c>
      <c r="Q23" s="15">
        <f>IFERROR(_xll.ECONOMATICA($F12,"return","12m",$S$3,,,,"decimal"),"")</f>
        <v>-0.21093508082965901</v>
      </c>
      <c r="R23" s="15">
        <f>IFERROR(_xll.ECONOMATICA($F12,"return","in the month",$S$3,,,,"decimal"),"")</f>
        <v>0.114851485148392</v>
      </c>
      <c r="S23" s="15">
        <f>IFERROR(_xll.ECONOMATICA($F12,"return","in the year",$S$3,,,,"decimal"),"")</f>
        <v>-0.16007254063239101</v>
      </c>
    </row>
    <row r="24" spans="2:23" s="1" customFormat="1" ht="15.95" customHeight="1" x14ac:dyDescent="0.2">
      <c r="B24" s="9"/>
      <c r="C24" s="9" t="str">
        <f t="shared" si="2"/>
        <v>Cencosud S.A. Ord</v>
      </c>
      <c r="D24" s="9"/>
      <c r="E24" s="9"/>
      <c r="F24" s="8" t="str">
        <f>IFERROR(_xll.ECONOMATICA($F13,"Class"),"")</f>
        <v>Ord</v>
      </c>
      <c r="G24" s="12">
        <f>IFERROR(_xll.ECONOMATICA($F13,"Volatility","1m",$S$3),"")</f>
        <v>44.801057156291797</v>
      </c>
      <c r="H24" s="12">
        <f>IFERROR(_xll.ECONOMATICA($F13,"Volatility","12m",$S$3),"")</f>
        <v>47.614736529183602</v>
      </c>
      <c r="I24" s="13">
        <f>IFERROR(_xll.ECONOMATICA($F13,"Sharpe","12m",$S$3),"")</f>
        <v>-0.279196130186392</v>
      </c>
      <c r="J24" s="14">
        <f>IFERROR(_xll.ECONOMATICA($F13,"VAR %","1y",$S$3,,,,,"false","false",,{"std.tec.ppr.per=2"}),"")</f>
        <v>22.420565614709599</v>
      </c>
      <c r="K24" s="14">
        <f>IFERROR(_xll.ECONOMATICA($F13,"Beta","60m",$S$3,,,,,"false","false"),"")</f>
        <v>0.99846067816360995</v>
      </c>
      <c r="L24" s="14">
        <f>IFERROR(_xll.ECONOMATICA($F13,"Correlation","60m",$S$3,,,,,"false","false"),"")</f>
        <v>0.67569063539849605</v>
      </c>
      <c r="M24" s="8">
        <f>IFERROR(_xll.ECONOMATICA($F13,"Number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,"")</f>
        <v>5</v>
      </c>
      <c r="N24" s="8">
        <f>IFERROR(_xll.ECONOMATICA($F13,"Number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,"")</f>
        <v>1</v>
      </c>
      <c r="O24" s="15">
        <f>IFERROR(_xll.ECONOMATICA($F13,"return",,$S$3,,,,"decimal"),"")</f>
        <v>3.8589364845393E-2</v>
      </c>
      <c r="P24" s="15">
        <f>IFERROR(_xll.ECONOMATICA($F13,"return","1m",$S$3,,,,"decimal"),"")</f>
        <v>0.113861386138597</v>
      </c>
      <c r="Q24" s="15">
        <f>IFERROR(_xll.ECONOMATICA($F13,"return","12m",$S$3,,,,"decimal"),"")</f>
        <v>-0.14558352121181101</v>
      </c>
      <c r="R24" s="15">
        <f>IFERROR(_xll.ECONOMATICA($F13,"return","in the month",$S$3,,,,"decimal"),"")</f>
        <v>0.20320855614962099</v>
      </c>
      <c r="S24" s="15">
        <f>IFERROR(_xll.ECONOMATICA($F13,"return","in the year",$S$3,,,,"decimal"),"")</f>
        <v>0.17201775575085801</v>
      </c>
    </row>
    <row r="25" spans="2:23" s="1" customFormat="1" ht="15.95" customHeight="1" x14ac:dyDescent="0.2">
      <c r="B25" s="9"/>
      <c r="C25" s="9" t="str">
        <f t="shared" si="2"/>
        <v>Parque Arauco S.A. Ord</v>
      </c>
      <c r="D25" s="9"/>
      <c r="E25" s="9"/>
      <c r="F25" s="8" t="str">
        <f>IFERROR(_xll.ECONOMATICA($F14,"Class"),"")</f>
        <v>Ord</v>
      </c>
      <c r="G25" s="12">
        <f>IFERROR(_xll.ECONOMATICA($F14,"Volatility","1m",$S$3),"")</f>
        <v>30.762892354163299</v>
      </c>
      <c r="H25" s="12">
        <f>IFERROR(_xll.ECONOMATICA($F14,"Volatility","12m",$S$3),"")</f>
        <v>48.719186654372599</v>
      </c>
      <c r="I25" s="13">
        <f>IFERROR(_xll.ECONOMATICA($F14,"Sharpe","12m",$S$3),"")</f>
        <v>-0.450005603311183</v>
      </c>
      <c r="J25" s="14">
        <f>IFERROR(_xll.ECONOMATICA($F14,"VAR %","1y",$S$3,,,,,"false","false",,{"std.tec.ppr.per=2"}),"")</f>
        <v>22.241062240907901</v>
      </c>
      <c r="K25" s="14">
        <f>IFERROR(_xll.ECONOMATICA($F14,"Beta","60m",$S$3,,,,,"false","false"),"")</f>
        <v>1.0903223761979499</v>
      </c>
      <c r="L25" s="14">
        <f>IFERROR(_xll.ECONOMATICA($F14,"Correlation","60m",$S$3,,,,,"false","false"),"")</f>
        <v>0.79906077749910798</v>
      </c>
      <c r="M25" s="8">
        <f>IFERROR(_xll.ECONOMATICA($F14,"Number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,"")</f>
        <v>4</v>
      </c>
      <c r="N25" s="8">
        <f>IFERROR(_xll.ECONOMATICA($F14,"Number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,"")</f>
        <v>2</v>
      </c>
      <c r="O25" s="15">
        <f>IFERROR(_xll.ECONOMATICA($F14,"return",,$S$3,,,,"decimal"),"")</f>
        <v>1.8450184501489299E-2</v>
      </c>
      <c r="P25" s="15">
        <f>IFERROR(_xll.ECONOMATICA($F14,"return","1m",$S$3,,,,"decimal"),"")</f>
        <v>6.1538461537566001E-2</v>
      </c>
      <c r="Q25" s="15">
        <f>IFERROR(_xll.ECONOMATICA($F14,"return","12m",$S$3,,,,"decimal"),"")</f>
        <v>-0.26313941344415098</v>
      </c>
      <c r="R25" s="15">
        <f>IFERROR(_xll.ECONOMATICA($F14,"return","in the month",$S$3,,,,"decimal"),"")</f>
        <v>2.2222222221898801E-2</v>
      </c>
      <c r="S25" s="15">
        <f>IFERROR(_xll.ECONOMATICA($F14,"return","in the year",$S$3,,,,"decimal"),"")</f>
        <v>-0.24115189823904101</v>
      </c>
    </row>
    <row r="26" spans="2:23" s="1" customFormat="1" ht="15.95" customHeight="1" x14ac:dyDescent="0.2">
      <c r="B26" s="9"/>
      <c r="C26" s="9" t="str">
        <f t="shared" si="2"/>
        <v>Compañia Cervecerias Unidas S.A. Ord</v>
      </c>
      <c r="D26" s="9"/>
      <c r="E26" s="9"/>
      <c r="F26" s="8" t="str">
        <f>IFERROR(_xll.ECONOMATICA($F15,"Class"),"")</f>
        <v>Ord</v>
      </c>
      <c r="G26" s="12">
        <f>IFERROR(_xll.ECONOMATICA($F15,"Volatility","1m",$S$3),"")</f>
        <v>38.407618688885101</v>
      </c>
      <c r="H26" s="12">
        <f>IFERROR(_xll.ECONOMATICA($F15,"Volatility","12m",$S$3),"")</f>
        <v>37.030815627775198</v>
      </c>
      <c r="I26" s="13">
        <f>IFERROR(_xll.ECONOMATICA($F15,"Sharpe","12m",$S$3),"")</f>
        <v>-0.91035875435864</v>
      </c>
      <c r="J26" s="14">
        <f>IFERROR(_xll.ECONOMATICA($F15,"VAR %","1y",$S$3,,,,,"false","false",,{"std.tec.ppr.per=2"}),"")</f>
        <v>17.5315830649633</v>
      </c>
      <c r="K26" s="14">
        <f>IFERROR(_xll.ECONOMATICA($F15,"Beta","60m",$S$3,,,,,"false","false"),"")</f>
        <v>0.64822808753069705</v>
      </c>
      <c r="L26" s="14">
        <f>IFERROR(_xll.ECONOMATICA($F15,"Correlation","60m",$S$3,,,,,"false","false"),"")</f>
        <v>0.58165010294305797</v>
      </c>
      <c r="M26" s="8">
        <f>IFERROR(_xll.ECONOMATICA($F15,"Number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,"")</f>
        <v>2</v>
      </c>
      <c r="N26" s="8">
        <f>IFERROR(_xll.ECONOMATICA($F15,"Number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,"")</f>
        <v>4</v>
      </c>
      <c r="O26" s="15">
        <f>IFERROR(_xll.ECONOMATICA($F15,"return",,$S$3,,,,"decimal"),"")</f>
        <v>-7.1023900363797999E-4</v>
      </c>
      <c r="P26" s="15">
        <f>IFERROR(_xll.ECONOMATICA($F15,"return","1m",$S$3,,,,"decimal"),"")</f>
        <v>0.107247437774349</v>
      </c>
      <c r="Q26" s="15">
        <f>IFERROR(_xll.ECONOMATICA($F15,"return","12m",$S$3,,,,"decimal"),"")</f>
        <v>-0.338925164616667</v>
      </c>
      <c r="R26" s="15">
        <f>IFERROR(_xll.ECONOMATICA($F15,"return","in the month",$S$3,,,,"decimal"),"")</f>
        <v>4.5266067725606297E-2</v>
      </c>
      <c r="S26" s="15">
        <f>IFERROR(_xll.ECONOMATICA($F15,"return","in the year",$S$3,,,,"decimal"),"")</f>
        <v>-0.15627299782499901</v>
      </c>
    </row>
    <row r="27" spans="2:23" s="1" customFormat="1" ht="15.95" customHeight="1" x14ac:dyDescent="0.2">
      <c r="B27" s="68"/>
      <c r="C27" s="73" t="s">
        <v>647</v>
      </c>
      <c r="D27" s="68"/>
      <c r="E27" s="68"/>
      <c r="F27" s="68"/>
      <c r="G27" s="69">
        <f>IFERROR(_xll.ECONOMATICA($S17,"Volatility","1m",$S$3),"")</f>
        <v>29.301567747636</v>
      </c>
      <c r="H27" s="69">
        <f>IFERROR(_xll.ECONOMATICA($S$17,"Volatility","12m",$S$3),"")</f>
        <v>34.745051192760002</v>
      </c>
      <c r="I27" s="70">
        <f>IFERROR(_xll.ECONOMATICA($S$17,"Sharpe","12m",$S$3),"")</f>
        <v>-0.59060165804930898</v>
      </c>
      <c r="J27" s="71">
        <f>IFERROR(_xll.ECONOMATICA($S17,"VAR %","1Y",$S$3,,,,,"false","false",,{"std.tec.ppr.per=2"}),"")</f>
        <v>16.139894423395202</v>
      </c>
      <c r="K27" s="71">
        <f>IFERROR(_xll.ECONOMATICA($S17,"Beta","60m",$S$3,,,,,"false","false"),"")</f>
        <v>1</v>
      </c>
      <c r="L27" s="71">
        <f>IFERROR(_xll.ECONOMATICA($S17,"Correlation","60m",$S$3,,,,,"false","false"),"")</f>
        <v>1</v>
      </c>
      <c r="M27" s="68">
        <f>IFERROR(_xll.ECONOMATICA($S17,"Number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noprc=true"}),"")</f>
        <v>0</v>
      </c>
      <c r="N27" s="68">
        <f>IFERROR(_xll.ECONOMATICA($S17,"Number Premium","YTD","D-0",,,"ORIGINAL CURRENCY",,"false",,,{"std.tec.stt.bmk=0:4923,1:0,2:79083,3:0,4:8107,5:0,6:0,7:0,8:0,9:0,10:0,11:0,12:0,13:0,14:0,15:0,16:0,17:0,18:0,19:0,20:0,21:0,22:0,23:0,24:0,25:0,26:0,27:0,28:0,29:0,30:0,31:0,";"std.tec.stt.bmk=32:0,33:0,34:0,35:0,36:0,37:0,38:0,39:0,40:0,41:0,42:0,43:0,44:0,45:0,46:0,47:0,48:0,49:0,50:0,51:0,52:0,53:0,54:0,55:0,56:0,57:0,58:0,59:0,60:0,61:0,62:0,63:0,64:0,65:0,66:0,67:0,68:0,69:0,70:0,71:0,72:0,73:0,74:0,75:0,76:0,77:0,78:0,79:0";"std.tec.dret.cmp=-1";"std.tec.dret.noprc=true"}),"")</f>
        <v>0</v>
      </c>
      <c r="O27" s="72">
        <f>IFERROR(_xll.ECONOMATICA($S17,"return",,$S$3,,,,"decimal"),"")</f>
        <v>1.41224009094003E-2</v>
      </c>
      <c r="P27" s="72">
        <f>IFERROR(_xll.ECONOMATICA($S17,"return","1m",$S$3,,,,"decimal"),"")</f>
        <v>0.102742864082829</v>
      </c>
      <c r="Q27" s="72">
        <f>IFERROR(_xll.ECONOMATICA($S17,"return","12m",$S$3,,,,"decimal"),"")</f>
        <v>-0.20490808289469001</v>
      </c>
      <c r="R27" s="72">
        <f>IFERROR(_xll.ECONOMATICA($S17,"return","in the month",$S$3,,,,"decimal"),"")</f>
        <v>9.5372299594600904E-2</v>
      </c>
      <c r="S27" s="72">
        <f>IFERROR(_xll.ECONOMATICA($S17,"return","in the year",$S$3,,,,"decimal"),"")</f>
        <v>-0.14476097924402001</v>
      </c>
    </row>
    <row r="28" spans="2:23" s="1" customFormat="1" ht="6" customHeight="1" x14ac:dyDescent="0.2"/>
    <row r="29" spans="2:23" s="1" customFormat="1" ht="15.95" customHeight="1" x14ac:dyDescent="0.25">
      <c r="B29" s="20"/>
      <c r="C29" s="21" t="s">
        <v>649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53" t="s">
        <v>660</v>
      </c>
      <c r="S29" s="51"/>
      <c r="U29" s="88" t="s">
        <v>688</v>
      </c>
      <c r="V29" s="88"/>
      <c r="W29" s="88"/>
    </row>
    <row r="30" spans="2:23" s="1" customFormat="1" ht="24" customHeight="1" x14ac:dyDescent="0.2">
      <c r="B30" s="6"/>
      <c r="C30" s="6" t="s">
        <v>10</v>
      </c>
      <c r="D30" s="7"/>
      <c r="E30" s="7"/>
      <c r="F30" s="7" t="s">
        <v>634</v>
      </c>
      <c r="G30" s="6" t="s">
        <v>650</v>
      </c>
      <c r="H30" s="6" t="s">
        <v>651</v>
      </c>
      <c r="I30" s="6" t="s">
        <v>652</v>
      </c>
      <c r="J30" s="6" t="s">
        <v>653</v>
      </c>
      <c r="K30" s="6" t="s">
        <v>654</v>
      </c>
      <c r="L30" s="6" t="s">
        <v>1</v>
      </c>
      <c r="M30" s="6" t="s">
        <v>2</v>
      </c>
      <c r="N30" s="6" t="s">
        <v>655</v>
      </c>
      <c r="O30" s="6" t="s">
        <v>656</v>
      </c>
      <c r="P30" s="6" t="s">
        <v>657</v>
      </c>
      <c r="Q30" s="7" t="s">
        <v>658</v>
      </c>
      <c r="R30" s="7" t="s">
        <v>659</v>
      </c>
      <c r="S30" s="7" t="s">
        <v>660</v>
      </c>
      <c r="U30" s="88"/>
      <c r="V30" s="88"/>
      <c r="W30" s="88"/>
    </row>
    <row r="31" spans="2:23" s="1" customFormat="1" ht="15.95" customHeight="1" x14ac:dyDescent="0.2">
      <c r="B31" s="9"/>
      <c r="C31" s="9" t="str">
        <f t="shared" ref="C31:C38" si="3">C8</f>
        <v>Enel Americas S.A. Ord</v>
      </c>
      <c r="D31" s="9"/>
      <c r="E31" s="9"/>
      <c r="F31" s="8" t="str">
        <f>IFERROR(_xll.ECONOMATICA($F8,"Class"),"")</f>
        <v>Ord</v>
      </c>
      <c r="G31" s="62">
        <f>IFERROR(_xll.ECONOMATICA($F8,"MarketCapitaliz","12m",$S$3,,,,"millions"),"")</f>
        <v>9405028.9071520008</v>
      </c>
      <c r="H31" s="16">
        <f>IFERROR(_xll.ECONOMATICA($F8,"P/BV","12m",$S$3),"")</f>
        <v>1.33342227823232</v>
      </c>
      <c r="I31" s="16">
        <f>IFERROR(_xll.ECONOMATICA($F8,"P/E","12m",$S$3),"")</f>
        <v>6.6727780721121199</v>
      </c>
      <c r="J31" s="74">
        <f>IFERROR(_xll.ECONOMATICA($F8,"EPS","12m",IF($S$29="","latest",$S$29)),"")</f>
        <v>18.524518373626101</v>
      </c>
      <c r="K31" s="74">
        <f>IFERROR(_xll.ECONOMATICA($F8,"BVperShare",,IF($S$29="","latest",$S$29)),"")</f>
        <v>92.701316018123194</v>
      </c>
      <c r="L31" s="50">
        <f>IFERROR(_xll.ECONOMATICA($F8,"ROE (avg)","12m",IF($S$29="","latest",$S$29),,,,"decimal"),"")</f>
        <v>0.22577018501964599</v>
      </c>
      <c r="M31" s="50">
        <f>IFERROR(_xll.ECONOMATICA($F8,"ROA","12m",IF($S$29="","latest",$S$29),,,,"decimal"),"")</f>
        <v>7.7500935200296203E-2</v>
      </c>
      <c r="N31" s="62">
        <f>IFERROR(_xll.ECONOMATICA($F8,"Net Income","12m",IF($S$29="","latest",$S$29),,,,"millions"),"")</f>
        <v>1238462.69603</v>
      </c>
      <c r="O31" s="15">
        <f>IFERROR(_xll.ECONOMATICA($F8,"Net Margin","12m",IF($S$29="","latest",$S$29),,,,"decimal"),"")</f>
        <v>0.167056504030479</v>
      </c>
      <c r="P31" s="16">
        <f>IFERROR(_xll.ECONOMATICA($F8,"CurrRatio",,IF($S$29="","latest",$S$29)),"")</f>
        <v>0.91907238186104201</v>
      </c>
      <c r="Q31" s="49">
        <f>IFERROR(_xll.ECONOMATICA($F8,"Div Yld (start)","12m",$S$3,,,,"decimal"),"")</f>
        <v>7.3320534943923099E-2</v>
      </c>
      <c r="R31" s="75">
        <f>IFERROR(_xll.ECONOMATICA($F8,"Divid per Share","12m",$S$3),"")</f>
        <v>8.4978499999997403</v>
      </c>
      <c r="S31" s="56">
        <f>IFERROR(_xll.ECONOMATICA($F8,"Fin Statm Date",,IF($S$29="","latest",$S$29)),"")</f>
        <v>43921</v>
      </c>
    </row>
    <row r="32" spans="2:23" s="1" customFormat="1" ht="15.95" customHeight="1" x14ac:dyDescent="0.2">
      <c r="B32" s="9"/>
      <c r="C32" s="9" t="str">
        <f t="shared" si="3"/>
        <v>Falabella S.A. Ord</v>
      </c>
      <c r="D32" s="9"/>
      <c r="E32" s="9"/>
      <c r="F32" s="8" t="str">
        <f>IFERROR(_xll.ECONOMATICA($F9,"Class"),"")</f>
        <v>Ord</v>
      </c>
      <c r="G32" s="62">
        <f>IFERROR(_xll.ECONOMATICA($F9,"MarketCapitaliz","12m",$S$3,,,,"millions"),"")</f>
        <v>6109036.6716160001</v>
      </c>
      <c r="H32" s="16">
        <f>IFERROR(_xll.ECONOMATICA($F9,"P/BV","12m",$S$3),"")</f>
        <v>1.12913261405083</v>
      </c>
      <c r="I32" s="16">
        <f>IFERROR(_xll.ECONOMATICA($F9,"P/E","12m",$S$3),"")</f>
        <v>25.255147878255201</v>
      </c>
      <c r="J32" s="74">
        <f>IFERROR(_xll.ECONOMATICA($F9,"EPS","12m",IF($S$29="","latest",$S$29)),"")</f>
        <v>96.415986623382196</v>
      </c>
      <c r="K32" s="74">
        <f>IFERROR(_xll.ECONOMATICA($F9,"BVperShare",,IF($S$29="","latest",$S$29)),"")</f>
        <v>2156.5225994698699</v>
      </c>
      <c r="L32" s="50">
        <f>IFERROR(_xll.ECONOMATICA($F9,"ROE (avg)","12m",IF($S$29="","latest",$S$29),,,,"decimal"),"")</f>
        <v>4.8830622925961499E-2</v>
      </c>
      <c r="M32" s="50">
        <f>IFERROR(_xll.ECONOMATICA($F9,"ROA","12m",IF($S$29="","latest",$S$29),,,,"decimal"),"")</f>
        <v>1.48190607226388E-2</v>
      </c>
      <c r="N32" s="62">
        <f>IFERROR(_xll.ECONOMATICA($F9,"Net Income","12m",IF($S$29="","latest",$S$29),,,,"millions"),"")</f>
        <v>241892.73</v>
      </c>
      <c r="O32" s="15">
        <f>IFERROR(_xll.ECONOMATICA($F9,"Net Margin","12m",IF($S$29="","latest",$S$29),,,,"decimal"),"")</f>
        <v>3.7442988477050701E-2</v>
      </c>
      <c r="P32" s="16">
        <f>IFERROR(_xll.ECONOMATICA($F9,"CurrRatio",,IF($S$29="","latest",$S$29)),"")</f>
        <v>1.12914583205929</v>
      </c>
      <c r="Q32" s="49">
        <f>IFERROR(_xll.ECONOMATICA($F9,"Div Yld (start)","12m",$S$3,,,,"decimal"),"")</f>
        <v>8.3140877598179893E-3</v>
      </c>
      <c r="R32" s="75">
        <f>IFERROR(_xll.ECONOMATICA($F9,"Divid per Share","12m",$S$3),"")</f>
        <v>36</v>
      </c>
      <c r="S32" s="56">
        <f>IFERROR(_xll.ECONOMATICA($F9,"Fin Statm Date",,IF($S$29="","latest",$S$29)),"")</f>
        <v>43921</v>
      </c>
    </row>
    <row r="33" spans="2:22" s="1" customFormat="1" ht="15.95" customHeight="1" x14ac:dyDescent="0.2">
      <c r="B33" s="9"/>
      <c r="C33" s="9" t="str">
        <f t="shared" si="3"/>
        <v>Enel Chile S.A. Ord</v>
      </c>
      <c r="D33" s="9"/>
      <c r="E33" s="9"/>
      <c r="F33" s="8" t="str">
        <f>IFERROR(_xll.ECONOMATICA($F10,"Class"),"")</f>
        <v>Ord</v>
      </c>
      <c r="G33" s="62">
        <f>IFERROR(_xll.ECONOMATICA($F10,"MarketCapitaliz","12m",$S$3,,,,"millions"),"")</f>
        <v>4281409.8919200003</v>
      </c>
      <c r="H33" s="16">
        <f>IFERROR(_xll.ECONOMATICA($F10,"P/BV","12m",$S$3),"")</f>
        <v>1.24263606198292</v>
      </c>
      <c r="I33" s="16">
        <f>IFERROR(_xll.ECONOMATICA($F10,"P/E","12m",$S$3),"")</f>
        <v>22.3054000806296</v>
      </c>
      <c r="J33" s="74">
        <f>IFERROR(_xll.ECONOMATICA($F10,"EPS","12m",IF($S$29="","latest",$S$29)),"")</f>
        <v>2.7751127429364701</v>
      </c>
      <c r="K33" s="74">
        <f>IFERROR(_xll.ECONOMATICA($F10,"BVperShare",,IF($S$29="","latest",$S$29)),"")</f>
        <v>49.813458577089499</v>
      </c>
      <c r="L33" s="50">
        <f>IFERROR(_xll.ECONOMATICA($F10,"ROE (avg)","12m",IF($S$29="","latest",$S$29),,,,"decimal"),"")</f>
        <v>5.4326160130876801E-2</v>
      </c>
      <c r="M33" s="50">
        <f>IFERROR(_xll.ECONOMATICA($F10,"ROA","12m",IF($S$29="","latest",$S$29),,,,"decimal"),"")</f>
        <v>2.3692239183474201E-2</v>
      </c>
      <c r="N33" s="62">
        <f>IFERROR(_xll.ECONOMATICA($F10,"Net Income","12m",IF($S$29="","latest",$S$29),,,,"millions"),"")</f>
        <v>192605.23499999999</v>
      </c>
      <c r="O33" s="15">
        <f>IFERROR(_xll.ECONOMATICA($F10,"Net Margin","12m",IF($S$29="","latest",$S$29),,,,"decimal"),"")</f>
        <v>7.8867678638271196E-2</v>
      </c>
      <c r="P33" s="16">
        <f>IFERROR(_xll.ECONOMATICA($F10,"CurrRatio",,IF($S$29="","latest",$S$29)),"")</f>
        <v>1.35856022301414</v>
      </c>
      <c r="Q33" s="49">
        <f>IFERROR(_xll.ECONOMATICA($F10,"Div Yld (start)","12m",$S$3,,,,"decimal"),"")</f>
        <v>6.5836575875437106E-2</v>
      </c>
      <c r="R33" s="75">
        <f>IFERROR(_xll.ECONOMATICA($F10,"Divid per Share","12m",$S$3),"")</f>
        <v>4.2299999999959299</v>
      </c>
      <c r="S33" s="56">
        <f>IFERROR(_xll.ECONOMATICA($F10,"Fin Statm Date",,IF($S$29="","latest",$S$29)),"")</f>
        <v>43921</v>
      </c>
    </row>
    <row r="34" spans="2:22" s="1" customFormat="1" ht="15.95" customHeight="1" x14ac:dyDescent="0.2">
      <c r="B34" s="9"/>
      <c r="C34" s="9" t="str">
        <f t="shared" si="3"/>
        <v>Latam Airlines Group S.A. Ord</v>
      </c>
      <c r="D34" s="9"/>
      <c r="E34" s="9"/>
      <c r="F34" s="8" t="str">
        <f>IFERROR(_xll.ECONOMATICA($F11,"Class"),"")</f>
        <v>Ord</v>
      </c>
      <c r="G34" s="62">
        <f>IFERROR(_xll.ECONOMATICA($F11,"MarketCapitaliz","12m",$S$3,,,,"millions"),"")</f>
        <v>751945.53931999998</v>
      </c>
      <c r="H34" s="16">
        <f>IFERROR(_xll.ECONOMATICA($F11,"P/BV","12m",$S$3),"")</f>
        <v>10.782881556951899</v>
      </c>
      <c r="I34" s="16">
        <f>IFERROR(_xll.ECONOMATICA($F11,"P/E","12m",$S$3),"")</f>
        <v>-0.46656937677516902</v>
      </c>
      <c r="J34" s="74">
        <f>IFERROR(_xll.ECONOMATICA($F11,"EPS","12m",IF($S$29="","latest",$S$29)),"")</f>
        <v>-2657.6969293840202</v>
      </c>
      <c r="K34" s="74">
        <f>IFERROR(_xll.ECONOMATICA($F11,"BVperShare",,IF($S$29="","latest",$S$29)),"")</f>
        <v>114.99708991986699</v>
      </c>
      <c r="L34" s="50">
        <f>IFERROR(_xll.ECONOMATICA($F11,"ROE (avg)","12m",IF($S$29="","latest",$S$29),,,,"decimal"),"")</f>
        <v>-1.3677091766032401</v>
      </c>
      <c r="M34" s="50">
        <f>IFERROR(_xll.ECONOMATICA($F11,"ROA","12m",IF($S$29="","latest",$S$29),,,,"decimal"),"")</f>
        <v>-0.109026749880431</v>
      </c>
      <c r="N34" s="62">
        <f>IFERROR(_xll.ECONOMATICA($F11,"Net Income","12m",IF($S$29="","latest",$S$29),,,,"millions"),"")</f>
        <v>-1611647.8636400001</v>
      </c>
      <c r="O34" s="15">
        <f>IFERROR(_xll.ECONOMATICA($F11,"Net Margin","12m",IF($S$29="","latest",$S$29),,,,"decimal"),"")</f>
        <v>-0.20784684190206501</v>
      </c>
      <c r="P34" s="16">
        <f>IFERROR(_xll.ECONOMATICA($F11,"CurrRatio",,IF($S$29="","latest",$S$29)),"")</f>
        <v>0.55657368064748902</v>
      </c>
      <c r="Q34" s="49">
        <f>IFERROR(_xll.ECONOMATICA($F11,"Div Yld (start)","12m",$S$3,,,,"decimal"),"")</f>
        <v>1.21539070876497E-2</v>
      </c>
      <c r="R34" s="75">
        <f>IFERROR(_xll.ECONOMATICA($F11,"Divid per Share","12m",$S$3),"")</f>
        <v>75.948549999971902</v>
      </c>
      <c r="S34" s="56">
        <f>IFERROR(_xll.ECONOMATICA($F11,"Fin Statm Date",,IF($S$29="","latest",$S$29)),"")</f>
        <v>43921</v>
      </c>
    </row>
    <row r="35" spans="2:22" s="1" customFormat="1" ht="15.95" customHeight="1" x14ac:dyDescent="0.2">
      <c r="B35" s="9"/>
      <c r="C35" s="9" t="str">
        <f t="shared" si="3"/>
        <v>Empresas Copec S.A. Ord</v>
      </c>
      <c r="D35" s="9"/>
      <c r="E35" s="9"/>
      <c r="F35" s="8" t="str">
        <f>IFERROR(_xll.ECONOMATICA($F12,"Class"),"")</f>
        <v>Ord</v>
      </c>
      <c r="G35" s="62">
        <f>IFERROR(_xll.ECONOMATICA($F12,"MarketCapitaliz","12m",$S$3,,,,"millions"),"")</f>
        <v>7318177.1642399998</v>
      </c>
      <c r="H35" s="16">
        <f>IFERROR(_xll.ECONOMATICA($F12,"P/BV","12m",$S$3),"")</f>
        <v>0.85452151083063699</v>
      </c>
      <c r="I35" s="16">
        <f>IFERROR(_xll.ECONOMATICA($F12,"P/E","12m",$S$3),"")</f>
        <v>-431.15082021383603</v>
      </c>
      <c r="J35" s="74">
        <f>IFERROR(_xll.ECONOMATICA($F12,"EPS","12m",IF($S$29="","latest",$S$29)),"")</f>
        <v>-13.0580755875853</v>
      </c>
      <c r="K35" s="74">
        <f>IFERROR(_xll.ECONOMATICA($F12,"BVperShare",,IF($S$29="","latest",$S$29)),"")</f>
        <v>6588.4824766144202</v>
      </c>
      <c r="L35" s="50">
        <f>IFERROR(_xll.ECONOMATICA($F12,"ROE (avg)","12m",IF($S$29="","latest",$S$29),,,,"decimal"),"")</f>
        <v>2.1339899656345599E-3</v>
      </c>
      <c r="M35" s="50">
        <f>IFERROR(_xll.ECONOMATICA($F12,"ROA","12m",IF($S$29="","latest",$S$29),,,,"decimal"),"")</f>
        <v>8.7027490579998795E-4</v>
      </c>
      <c r="N35" s="62">
        <f>IFERROR(_xll.ECONOMATICA($F12,"Net Income","12m",IF($S$29="","latest",$S$29),,,,"millions"),"")</f>
        <v>-16973.589800000002</v>
      </c>
      <c r="O35" s="15">
        <f>IFERROR(_xll.ECONOMATICA($F12,"Net Margin","12m",IF($S$29="","latest",$S$29),,,,"decimal"),"")</f>
        <v>9.7751285651725105E-4</v>
      </c>
      <c r="P35" s="16">
        <f>IFERROR(_xll.ECONOMATICA($F12,"CurrRatio",,IF($S$29="","latest",$S$29)),"")</f>
        <v>2.3088223119411899</v>
      </c>
      <c r="Q35" s="49">
        <f>IFERROR(_xll.ECONOMATICA($F12,"Div Yld (start)","12m",$S$3,,,,"decimal"),"")</f>
        <v>4.94655328388035E-3</v>
      </c>
      <c r="R35" s="75">
        <f>IFERROR(_xll.ECONOMATICA($F12,"Divid per Share","12m",$S$3),"")</f>
        <v>35.541480000014403</v>
      </c>
      <c r="S35" s="56">
        <f>IFERROR(_xll.ECONOMATICA($F12,"Fin Statm Date",,IF($S$29="","latest",$S$29)),"")</f>
        <v>43921</v>
      </c>
    </row>
    <row r="36" spans="2:22" s="1" customFormat="1" ht="15.95" customHeight="1" x14ac:dyDescent="0.2">
      <c r="B36" s="9"/>
      <c r="C36" s="9" t="str">
        <f t="shared" si="3"/>
        <v>Cencosud S.A. Ord</v>
      </c>
      <c r="D36" s="9"/>
      <c r="E36" s="9"/>
      <c r="F36" s="8" t="str">
        <f>IFERROR(_xll.ECONOMATICA($F13,"Class"),"")</f>
        <v>Ord</v>
      </c>
      <c r="G36" s="62">
        <f>IFERROR(_xll.ECONOMATICA($F13,"MarketCapitaliz","12m",$S$3,,,,"millions"),"")</f>
        <v>3221020.627876</v>
      </c>
      <c r="H36" s="16">
        <f>IFERROR(_xll.ECONOMATICA($F13,"P/BV","12m",$S$3),"")</f>
        <v>0.72284681726523603</v>
      </c>
      <c r="I36" s="16">
        <f>IFERROR(_xll.ECONOMATICA($F13,"P/E","12m",$S$3),"")</f>
        <v>-29.7276436249958</v>
      </c>
      <c r="J36" s="74">
        <f>IFERROR(_xll.ECONOMATICA($F13,"EPS","12m",IF($S$29="","latest",$S$29)),"")</f>
        <v>-37.843564535141901</v>
      </c>
      <c r="K36" s="74">
        <f>IFERROR(_xll.ECONOMATICA($F13,"BVperShare",,IF($S$29="","latest",$S$29)),"")</f>
        <v>1556.3463421706099</v>
      </c>
      <c r="L36" s="50">
        <f>IFERROR(_xll.ECONOMATICA($F13,"ROE (avg)","12m",IF($S$29="","latest",$S$29),,,,"decimal"),"")</f>
        <v>-1.3599597966022E-2</v>
      </c>
      <c r="M36" s="50">
        <f>IFERROR(_xll.ECONOMATICA($F13,"ROA","12m",IF($S$29="","latest",$S$29),,,,"decimal"),"")</f>
        <v>-5.2774866137951897E-3</v>
      </c>
      <c r="N36" s="62">
        <f>IFERROR(_xll.ECONOMATICA($F13,"Net Income","12m",IF($S$29="","latest",$S$29),,,,"millions"),"")</f>
        <v>-108351.024</v>
      </c>
      <c r="O36" s="15">
        <f>IFERROR(_xll.ECONOMATICA($F13,"Net Margin","12m",IF($S$29="","latest",$S$29),,,,"decimal"),"")</f>
        <v>-6.2320886640554801E-3</v>
      </c>
      <c r="P36" s="16">
        <f>IFERROR(_xll.ECONOMATICA($F13,"CurrRatio",,IF($S$29="","latest",$S$29)),"")</f>
        <v>1.0788877555587499</v>
      </c>
      <c r="Q36" s="49">
        <f>IFERROR(_xll.ECONOMATICA($F13,"Div Yld (start)","12m",$S$3,,,,"decimal"),"")</f>
        <v>2.3564064801175798E-2</v>
      </c>
      <c r="R36" s="75">
        <f>IFERROR(_xll.ECONOMATICA($F13,"Divid per Share","12m",$S$3),"")</f>
        <v>32</v>
      </c>
      <c r="S36" s="56">
        <f>IFERROR(_xll.ECONOMATICA($F13,"Fin Statm Date",,IF($S$29="","latest",$S$29)),"")</f>
        <v>43921</v>
      </c>
    </row>
    <row r="37" spans="2:22" s="1" customFormat="1" ht="15.95" customHeight="1" x14ac:dyDescent="0.2">
      <c r="B37" s="9"/>
      <c r="C37" s="9" t="str">
        <f t="shared" si="3"/>
        <v>Parque Arauco S.A. Ord</v>
      </c>
      <c r="D37" s="9"/>
      <c r="E37" s="9"/>
      <c r="F37" s="8" t="str">
        <f>IFERROR(_xll.ECONOMATICA($F14,"Class"),"")</f>
        <v>Ord</v>
      </c>
      <c r="G37" s="62">
        <f>IFERROR(_xll.ECONOMATICA($F14,"MarketCapitaliz","12m",$S$3,,,,"millions"),"")</f>
        <v>1249887.91716</v>
      </c>
      <c r="H37" s="16">
        <f>IFERROR(_xll.ECONOMATICA($F14,"P/BV","12m",$S$3),"")</f>
        <v>1.1353880359747599</v>
      </c>
      <c r="I37" s="16">
        <f>IFERROR(_xll.ECONOMATICA($F14,"P/E","12m",$S$3),"")</f>
        <v>14.6786607366521</v>
      </c>
      <c r="J37" s="74">
        <f>IFERROR(_xll.ECONOMATICA($F14,"EPS","12m",IF($S$29="","latest",$S$29)),"")</f>
        <v>94.014026535442099</v>
      </c>
      <c r="K37" s="74">
        <f>IFERROR(_xll.ECONOMATICA($F14,"BVperShare",,IF($S$29="","latest",$S$29)),"")</f>
        <v>1215.4434926863801</v>
      </c>
      <c r="L37" s="50">
        <f>IFERROR(_xll.ECONOMATICA($F14,"ROE (avg)","12m",IF($S$29="","latest",$S$29),,,,"decimal"),"")</f>
        <v>8.0390517569030595E-2</v>
      </c>
      <c r="M37" s="50">
        <f>IFERROR(_xll.ECONOMATICA($F14,"ROA","12m",IF($S$29="","latest",$S$29),,,,"decimal"),"")</f>
        <v>3.4220415625786697E-2</v>
      </c>
      <c r="N37" s="62">
        <f>IFERROR(_xll.ECONOMATICA($F14,"Net Income","12m",IF($S$29="","latest",$S$29),,,,"millions"),"")</f>
        <v>85067.726999999999</v>
      </c>
      <c r="O37" s="15">
        <f>IFERROR(_xll.ECONOMATICA($F14,"Net Margin","12m",IF($S$29="","latest",$S$29),,,,"decimal"),"")</f>
        <v>0.46519868802104603</v>
      </c>
      <c r="P37" s="16">
        <f>IFERROR(_xll.ECONOMATICA($F14,"CurrRatio",,IF($S$29="","latest",$S$29)),"")</f>
        <v>1.3095084472988701</v>
      </c>
      <c r="Q37" s="49">
        <f>IFERROR(_xll.ECONOMATICA($F14,"Div Yld (start)","12m",$S$3,,,,"decimal"),"")</f>
        <v>1.3122670725951999E-2</v>
      </c>
      <c r="R37" s="75">
        <f>IFERROR(_xll.ECONOMATICA($F14,"Divid per Share","12m",$S$3),"")</f>
        <v>25</v>
      </c>
      <c r="S37" s="56">
        <f>IFERROR(_xll.ECONOMATICA($F14,"Fin Statm Date",,IF($S$29="","latest",$S$29)),"")</f>
        <v>43921</v>
      </c>
    </row>
    <row r="38" spans="2:22" s="1" customFormat="1" ht="15.95" customHeight="1" x14ac:dyDescent="0.2">
      <c r="B38" s="9"/>
      <c r="C38" s="9" t="str">
        <f t="shared" si="3"/>
        <v>Compañia Cervecerias Unidas S.A. Ord</v>
      </c>
      <c r="D38" s="9"/>
      <c r="E38" s="9"/>
      <c r="F38" s="8" t="str">
        <f>IFERROR(_xll.ECONOMATICA($F15,"Class"),"")</f>
        <v>Ord</v>
      </c>
      <c r="G38" s="62">
        <f>IFERROR(_xll.ECONOMATICA($F15,"MarketCapitaliz","12m",$S$3,,,,"millions"),"")</f>
        <v>2235492.3755999999</v>
      </c>
      <c r="H38" s="16">
        <f>IFERROR(_xll.ECONOMATICA($F15,"P/BV","12m",$S$3),"")</f>
        <v>1.66556088017569</v>
      </c>
      <c r="I38" s="16">
        <f>IFERROR(_xll.ECONOMATICA($F15,"P/E","12m",$S$3),"")</f>
        <v>19.633669309841899</v>
      </c>
      <c r="J38" s="74">
        <f>IFERROR(_xll.ECONOMATICA($F15,"EPS","12m",IF($S$29="","latest",$S$29)),"")</f>
        <v>308.14413263881602</v>
      </c>
      <c r="K38" s="74">
        <f>IFERROR(_xll.ECONOMATICA($F15,"BVperShare",,IF($S$29="","latest",$S$29)),"")</f>
        <v>3632.4100019447501</v>
      </c>
      <c r="L38" s="50">
        <f>IFERROR(_xll.ECONOMATICA($F15,"ROE (avg)","12m",IF($S$29="","latest",$S$29),,,,"decimal"),"")</f>
        <v>9.1315682085987601E-2</v>
      </c>
      <c r="M38" s="50">
        <f>IFERROR(_xll.ECONOMATICA($F15,"ROA","12m",IF($S$29="","latest",$S$29),,,,"decimal"),"")</f>
        <v>5.3888363075966499E-2</v>
      </c>
      <c r="N38" s="62">
        <f>IFERROR(_xll.ECONOMATICA($F15,"Net Income","12m",IF($S$29="","latest",$S$29),,,,"millions"),"")</f>
        <v>113860.14200000001</v>
      </c>
      <c r="O38" s="15">
        <f>IFERROR(_xll.ECONOMATICA($F15,"Net Margin","12m",IF($S$29="","latest",$S$29),,,,"decimal"),"")</f>
        <v>6.9552787957363804E-2</v>
      </c>
      <c r="P38" s="16">
        <f>IFERROR(_xll.ECONOMATICA($F15,"CurrRatio",,IF($S$29="","latest",$S$29)),"")</f>
        <v>1.57831027648899</v>
      </c>
      <c r="Q38" s="49">
        <f>IFERROR(_xll.ECONOMATICA($F15,"Div Yld (start)","12m",$S$3,,,,"decimal"),"")</f>
        <v>2.6836077808111401E-2</v>
      </c>
      <c r="R38" s="75">
        <f>IFERROR(_xll.ECONOMATICA($F15,"Divid per Share","12m",$S$3),"")</f>
        <v>254.950790000148</v>
      </c>
      <c r="S38" s="56">
        <f>IFERROR(_xll.ECONOMATICA($F15,"Fin Statm Date",,IF($S$29="","latest",$S$29)),"")</f>
        <v>43921</v>
      </c>
    </row>
    <row r="39" spans="2:22" ht="6" customHeight="1" x14ac:dyDescent="0.2"/>
    <row r="40" spans="2:22" ht="15.95" customHeight="1" x14ac:dyDescent="0.25">
      <c r="B40" s="21"/>
      <c r="C40" s="21" t="s">
        <v>661</v>
      </c>
      <c r="D40" s="21"/>
      <c r="E40" s="21"/>
      <c r="F40" s="21"/>
      <c r="G40" s="21"/>
      <c r="H40" s="21"/>
      <c r="I40" s="21"/>
      <c r="J40" s="21"/>
      <c r="K40" s="21"/>
      <c r="L40" s="25" t="s">
        <v>662</v>
      </c>
      <c r="M40" s="23" t="s">
        <v>648</v>
      </c>
      <c r="N40" s="4"/>
      <c r="O40" s="25" t="s">
        <v>663</v>
      </c>
      <c r="P40" s="23" t="s">
        <v>7</v>
      </c>
      <c r="Q40" s="4"/>
      <c r="R40" s="24" t="s">
        <v>664</v>
      </c>
      <c r="S40" s="51" t="s">
        <v>665</v>
      </c>
      <c r="T40" s="18"/>
      <c r="U40" s="88" t="s">
        <v>689</v>
      </c>
      <c r="V40" s="88"/>
    </row>
    <row r="41" spans="2:22" ht="15.95" customHeight="1" x14ac:dyDescent="0.2">
      <c r="U41" s="88"/>
      <c r="V41" s="88"/>
    </row>
    <row r="42" spans="2:22" ht="15.95" customHeight="1" x14ac:dyDescent="0.2">
      <c r="U42" s="88"/>
      <c r="V42" s="88"/>
    </row>
    <row r="43" spans="2:22" ht="15.95" customHeight="1" x14ac:dyDescent="0.2">
      <c r="U43" s="88"/>
      <c r="V43" s="88"/>
    </row>
    <row r="44" spans="2:22" ht="15.95" customHeight="1" x14ac:dyDescent="0.2">
      <c r="U44" s="88"/>
      <c r="V44" s="88"/>
    </row>
    <row r="45" spans="2:22" ht="15.95" customHeight="1" x14ac:dyDescent="0.2"/>
    <row r="46" spans="2:22" ht="15.95" customHeight="1" x14ac:dyDescent="0.2"/>
    <row r="47" spans="2:22" ht="15.95" customHeight="1" x14ac:dyDescent="0.2"/>
    <row r="48" spans="2:22" ht="15.95" customHeight="1" x14ac:dyDescent="0.2"/>
    <row r="49" spans="2:19" ht="15.95" customHeight="1" x14ac:dyDescent="0.2"/>
    <row r="50" spans="2:19" ht="15.95" customHeight="1" x14ac:dyDescent="0.2"/>
    <row r="51" spans="2:19" ht="15.75" customHeight="1" x14ac:dyDescent="0.2"/>
    <row r="52" spans="2:19" ht="15.95" customHeight="1" x14ac:dyDescent="0.2"/>
    <row r="53" spans="2:19" ht="15.95" customHeight="1" x14ac:dyDescent="0.25">
      <c r="B53" s="21"/>
      <c r="C53" s="21" t="str">
        <f>"RIESGO X RETORNO (Últimos 12M): "&amp;TEXT(S3,"DD-MM-AA")</f>
        <v>RIESGO X RETORNO (Últimos 12M): 17-06-AA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</row>
    <row r="54" spans="2:19" ht="15.95" customHeight="1" x14ac:dyDescent="0.2"/>
    <row r="55" spans="2:19" ht="15.95" customHeight="1" x14ac:dyDescent="0.2"/>
    <row r="56" spans="2:19" ht="15.95" customHeight="1" x14ac:dyDescent="0.2"/>
    <row r="57" spans="2:19" ht="15.95" customHeight="1" x14ac:dyDescent="0.2"/>
    <row r="58" spans="2:19" ht="15.95" customHeight="1" x14ac:dyDescent="0.2"/>
    <row r="59" spans="2:19" ht="15.95" customHeight="1" x14ac:dyDescent="0.2"/>
    <row r="60" spans="2:19" ht="15.95" customHeight="1" x14ac:dyDescent="0.2"/>
    <row r="61" spans="2:19" ht="15.95" customHeight="1" x14ac:dyDescent="0.2"/>
    <row r="62" spans="2:19" ht="15.95" customHeight="1" x14ac:dyDescent="0.2"/>
    <row r="63" spans="2:19" ht="15.95" customHeight="1" x14ac:dyDescent="0.2"/>
    <row r="64" spans="2:19" ht="15.95" customHeight="1" x14ac:dyDescent="0.2"/>
    <row r="65" ht="15.95" customHeight="1" x14ac:dyDescent="0.2"/>
    <row r="66" ht="15.95" customHeight="1" x14ac:dyDescent="0.2"/>
    <row r="67" ht="15.95" customHeight="1" x14ac:dyDescent="0.2"/>
    <row r="68" ht="15.95" customHeight="1" x14ac:dyDescent="0.2"/>
  </sheetData>
  <mergeCells count="13">
    <mergeCell ref="B8:B15"/>
    <mergeCell ref="C12:E12"/>
    <mergeCell ref="C13:E13"/>
    <mergeCell ref="C14:E14"/>
    <mergeCell ref="C15:E15"/>
    <mergeCell ref="U4:X5"/>
    <mergeCell ref="U29:W30"/>
    <mergeCell ref="U40:V44"/>
    <mergeCell ref="C7:E7"/>
    <mergeCell ref="C8:E8"/>
    <mergeCell ref="C9:E9"/>
    <mergeCell ref="C10:E10"/>
    <mergeCell ref="C11:E11"/>
  </mergeCells>
  <conditionalFormatting sqref="F8:F15 R8:S15 P8:P15 K8:M15 S19:S27 F19:F27 H19:Q27 B19:D26 S17 C31:C38 F31:S38">
    <cfRule type="expression" dxfId="19" priority="32">
      <formula>MOD(ROW(),2)</formula>
    </cfRule>
  </conditionalFormatting>
  <conditionalFormatting sqref="S17">
    <cfRule type="notContainsBlanks" dxfId="18" priority="29">
      <formula>LEN(TRIM(S17))&gt;0</formula>
    </cfRule>
  </conditionalFormatting>
  <conditionalFormatting sqref="S8:S15">
    <cfRule type="expression" dxfId="17" priority="20">
      <formula>MOD(ROW(),2)</formula>
    </cfRule>
  </conditionalFormatting>
  <conditionalFormatting sqref="Q8:Q15">
    <cfRule type="expression" dxfId="16" priority="17">
      <formula>MOD(ROW(),2)</formula>
    </cfRule>
  </conditionalFormatting>
  <conditionalFormatting sqref="G8:J15">
    <cfRule type="expression" dxfId="15" priority="16">
      <formula>MOD(ROW(),2)</formula>
    </cfRule>
  </conditionalFormatting>
  <conditionalFormatting sqref="N8:N15">
    <cfRule type="expression" dxfId="14" priority="15">
      <formula>MOD(ROW(),2)</formula>
    </cfRule>
  </conditionalFormatting>
  <conditionalFormatting sqref="O8:O15">
    <cfRule type="expression" dxfId="13" priority="14">
      <formula>MOD(ROW(),2)</formula>
    </cfRule>
  </conditionalFormatting>
  <conditionalFormatting sqref="C8:C15">
    <cfRule type="expression" dxfId="12" priority="13">
      <formula>MOD(ROW(),2)</formula>
    </cfRule>
  </conditionalFormatting>
  <conditionalFormatting sqref="E19:E26">
    <cfRule type="expression" dxfId="11" priority="12">
      <formula>MOD(ROW(),2)</formula>
    </cfRule>
  </conditionalFormatting>
  <conditionalFormatting sqref="R19:R27">
    <cfRule type="expression" dxfId="10" priority="11">
      <formula>MOD(ROW(),2)</formula>
    </cfRule>
  </conditionalFormatting>
  <conditionalFormatting sqref="G19:G27">
    <cfRule type="expression" dxfId="9" priority="10">
      <formula>MOD(ROW(),2)</formula>
    </cfRule>
  </conditionalFormatting>
  <conditionalFormatting sqref="E27">
    <cfRule type="expression" dxfId="8" priority="9">
      <formula>MOD(ROW(),2)</formula>
    </cfRule>
  </conditionalFormatting>
  <conditionalFormatting sqref="B27:D27">
    <cfRule type="expression" dxfId="7" priority="8">
      <formula>MOD(ROW(),2)</formula>
    </cfRule>
  </conditionalFormatting>
  <conditionalFormatting sqref="B31:B38">
    <cfRule type="expression" dxfId="6" priority="7">
      <formula>MOD(ROW(),2)</formula>
    </cfRule>
  </conditionalFormatting>
  <conditionalFormatting sqref="D31:D38">
    <cfRule type="expression" dxfId="5" priority="6">
      <formula>MOD(ROW(),2)</formula>
    </cfRule>
  </conditionalFormatting>
  <conditionalFormatting sqref="J31:J38">
    <cfRule type="cellIs" dxfId="4" priority="5" operator="lessThan">
      <formula>0</formula>
    </cfRule>
  </conditionalFormatting>
  <conditionalFormatting sqref="H31:I38">
    <cfRule type="cellIs" dxfId="3" priority="4" operator="lessThan">
      <formula>0</formula>
    </cfRule>
  </conditionalFormatting>
  <conditionalFormatting sqref="K31:K38">
    <cfRule type="cellIs" dxfId="2" priority="3" operator="lessThan">
      <formula>0</formula>
    </cfRule>
  </conditionalFormatting>
  <conditionalFormatting sqref="N31:N38">
    <cfRule type="cellIs" dxfId="1" priority="2" operator="lessThan">
      <formula>0</formula>
    </cfRule>
  </conditionalFormatting>
  <conditionalFormatting sqref="E31:E38">
    <cfRule type="expression" dxfId="0" priority="1">
      <formula>MOD(ROW(),2)</formula>
    </cfRule>
  </conditionalFormatting>
  <dataValidations count="4">
    <dataValidation type="list" allowBlank="1" showInputMessage="1" sqref="S17 M40" xr:uid="{00000000-0002-0000-0000-000001000000}">
      <formula1>"SP IPSA,SPGXIGPA"</formula1>
    </dataValidation>
    <dataValidation type="list" allowBlank="1" showInputMessage="1" showErrorMessage="1" sqref="P40" xr:uid="{00000000-0002-0000-0000-000002000000}">
      <formula1>"D,W,M,Q,Y"</formula1>
    </dataValidation>
    <dataValidation type="list" allowBlank="1" showInputMessage="1" sqref="S40" xr:uid="{00000000-0002-0000-0000-000003000000}">
      <formula1>"1Y,2Y,3Y,4Y,5Y,6Y,7Y,8Y,9Y,10Y,15Y,20Y"</formula1>
    </dataValidation>
    <dataValidation type="list" allowBlank="1" showInputMessage="1" sqref="C8:C15" xr:uid="{5C96C64A-6AF0-477D-ABEF-2BEE98C8600C}">
      <formula1>Lista</formula1>
    </dataValidation>
  </dataValidations>
  <printOptions horizontalCentered="1"/>
  <pageMargins left="0.19685039370078741" right="0.19685039370078741" top="0.19685039370078741" bottom="0.19685039370078741" header="0.11811023622047245" footer="0.11811023622047245"/>
  <pageSetup paperSize="9" scale="73" fitToWidth="0" fitToHeight="0" orientation="landscape" r:id="rId1"/>
  <headerFooter>
    <oddFooter xml:space="preserve">&amp;L&amp;"-,Negrito"&amp;10&amp;K006B66           Fonte: Economatica&amp;C&amp;"-,Negrito"&amp;10&amp;K006B66www.economatica.com&amp;R&amp;"-,Negrito"&amp;10&amp;K006B66Tel: +55 (11) 4081-3800      </oddFooter>
  </headerFooter>
  <rowBreaks count="1" manualBreakCount="1">
    <brk id="5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AC219"/>
  <sheetViews>
    <sheetView showGridLines="0" workbookViewId="0">
      <selection activeCell="A2" sqref="A2"/>
    </sheetView>
  </sheetViews>
  <sheetFormatPr baseColWidth="10" defaultColWidth="9.140625" defaultRowHeight="12.75" x14ac:dyDescent="0.2"/>
  <cols>
    <col min="1" max="1" width="18.7109375" style="1" bestFit="1" customWidth="1"/>
    <col min="2" max="2" width="12.5703125" style="1" bestFit="1" customWidth="1"/>
    <col min="3" max="3" width="42.85546875" style="1" bestFit="1" customWidth="1"/>
    <col min="4" max="4" width="5.140625" style="1" bestFit="1" customWidth="1"/>
    <col min="5" max="5" width="46.28515625" style="1" bestFit="1" customWidth="1"/>
    <col min="6" max="6" width="4.85546875" style="1" customWidth="1"/>
    <col min="7" max="7" width="14.28515625" style="1" customWidth="1"/>
    <col min="8" max="8" width="30.7109375" style="1" bestFit="1" customWidth="1"/>
    <col min="9" max="9" width="12.7109375" style="1" customWidth="1"/>
    <col min="10" max="10" width="30.28515625" style="1" bestFit="1" customWidth="1"/>
    <col min="11" max="12" width="11.7109375" style="1" customWidth="1"/>
    <col min="13" max="14" width="10.7109375" style="1" customWidth="1"/>
    <col min="15" max="16" width="9.140625" style="1"/>
    <col min="17" max="17" width="12.7109375" style="1" customWidth="1"/>
    <col min="18" max="18" width="10.7109375" style="1" customWidth="1"/>
    <col min="19" max="20" width="9.140625" style="1"/>
    <col min="21" max="21" width="13.7109375" style="1" customWidth="1"/>
    <col min="22" max="16384" width="9.140625" style="1"/>
  </cols>
  <sheetData>
    <row r="1" spans="1:20" ht="64.900000000000006" customHeight="1" x14ac:dyDescent="0.2">
      <c r="A1" s="46"/>
      <c r="B1" s="47"/>
      <c r="C1" s="47"/>
      <c r="D1" s="47"/>
      <c r="G1" s="47" t="s">
        <v>679</v>
      </c>
    </row>
    <row r="2" spans="1:20" x14ac:dyDescent="0.2">
      <c r="A2" s="43" t="str">
        <f>_xll.ECOSECURITIES("stock","active",,"chl","xsgo",,,)</f>
        <v>Codigo</v>
      </c>
      <c r="B2" s="43" t="str">
        <f>_xll.ECONOMATICA($A$3:$A$201,"TICKER")</f>
        <v>Codigo</v>
      </c>
      <c r="C2" s="43" t="str">
        <f>_xll.ECONOMATICA($A$3:$A$201,"NAME")</f>
        <v>Nombre</v>
      </c>
      <c r="D2" s="43" t="str">
        <f>_xll.ECONOMATICA($A$3:$A$201,"CLASS")</f>
        <v>Clase</v>
      </c>
      <c r="E2" s="43" t="s">
        <v>676</v>
      </c>
      <c r="G2" s="48" t="s">
        <v>677</v>
      </c>
      <c r="H2" s="48" t="s">
        <v>678</v>
      </c>
      <c r="J2" s="48" t="s">
        <v>680</v>
      </c>
    </row>
    <row r="3" spans="1:20" x14ac:dyDescent="0.2">
      <c r="A3" s="1" t="s">
        <v>14</v>
      </c>
      <c r="B3" s="1" t="s">
        <v>420</v>
      </c>
      <c r="C3" s="1" t="s">
        <v>236</v>
      </c>
      <c r="D3" s="1" t="s">
        <v>231</v>
      </c>
      <c r="E3" s="44" t="str">
        <f>IFERROR(CONCATENATE(C3," ",D3),"")</f>
        <v>A.F.P. Capital S.A. Ord</v>
      </c>
      <c r="G3" s="1" t="str">
        <f t="shared" ref="G3:G10" si="0">INDEX(B:B,MATCH(H3,E:E,0))</f>
        <v>ENELAM</v>
      </c>
      <c r="H3" s="1" t="str">
        <f>'Informe comparativo de Acciones'!C8</f>
        <v>Enel Americas S.A. Ord</v>
      </c>
      <c r="J3" s="1" t="str">
        <f ca="1">_xlfn.FORMULATEXT(G3)</f>
        <v>=INDICE(B:B;COINCIDIR(H3;E:E;0))</v>
      </c>
      <c r="T3" s="39"/>
    </row>
    <row r="4" spans="1:20" x14ac:dyDescent="0.2">
      <c r="A4" s="1" t="s">
        <v>15</v>
      </c>
      <c r="B4" s="1" t="s">
        <v>421</v>
      </c>
      <c r="C4" s="1" t="s">
        <v>237</v>
      </c>
      <c r="D4" s="1" t="s">
        <v>231</v>
      </c>
      <c r="E4" s="44" t="str">
        <f t="shared" ref="E4:E67" si="1">IFERROR(CONCATENATE(C4," ",D4),"")</f>
        <v>A.F.P. Cuprum S.A. Ord</v>
      </c>
      <c r="G4" s="1" t="str">
        <f t="shared" si="0"/>
        <v>FALABELLA</v>
      </c>
      <c r="H4" s="1" t="str">
        <f>'Informe comparativo de Acciones'!C9</f>
        <v>Falabella S.A. Ord</v>
      </c>
      <c r="J4" s="1" t="str">
        <f ca="1">_xlfn.FORMULATEXT('Informe comparativo de Acciones'!G8)</f>
        <v>=SI.ERROR(@ECONOMATICA(F8;"SECTOR NAICS";;$S$3;;;;;;;;{"nivnaics=1"});"")</v>
      </c>
    </row>
    <row r="5" spans="1:20" x14ac:dyDescent="0.2">
      <c r="A5" s="1" t="s">
        <v>16</v>
      </c>
      <c r="B5" s="1" t="s">
        <v>422</v>
      </c>
      <c r="C5" s="1" t="s">
        <v>238</v>
      </c>
      <c r="D5" s="1" t="s">
        <v>231</v>
      </c>
      <c r="E5" s="44" t="str">
        <f t="shared" si="1"/>
        <v>A.F.P. Habitat S.A. Ord</v>
      </c>
      <c r="G5" s="1" t="str">
        <f t="shared" si="0"/>
        <v>ENELCHILE</v>
      </c>
      <c r="H5" s="1" t="str">
        <f>'Informe comparativo de Acciones'!C10</f>
        <v>Enel Chile S.A. Ord</v>
      </c>
    </row>
    <row r="6" spans="1:20" x14ac:dyDescent="0.2">
      <c r="A6" s="1" t="s">
        <v>17</v>
      </c>
      <c r="B6" s="1" t="s">
        <v>423</v>
      </c>
      <c r="C6" s="1" t="s">
        <v>239</v>
      </c>
      <c r="D6" s="1" t="s">
        <v>231</v>
      </c>
      <c r="E6" s="44" t="str">
        <f t="shared" si="1"/>
        <v>A.F.P. Planvital S.A. Ord</v>
      </c>
      <c r="G6" s="1" t="str">
        <f t="shared" si="0"/>
        <v>LTM</v>
      </c>
      <c r="H6" s="1" t="str">
        <f>'Informe comparativo de Acciones'!C11</f>
        <v>Latam Airlines Group S.A. Ord</v>
      </c>
    </row>
    <row r="7" spans="1:20" x14ac:dyDescent="0.2">
      <c r="A7" s="1" t="s">
        <v>18</v>
      </c>
      <c r="B7" s="1" t="s">
        <v>424</v>
      </c>
      <c r="C7" s="1" t="s">
        <v>240</v>
      </c>
      <c r="D7" s="1" t="s">
        <v>231</v>
      </c>
      <c r="E7" s="44" t="str">
        <f t="shared" si="1"/>
        <v>A.F.P. Provida S.A. Ord</v>
      </c>
      <c r="G7" s="1" t="str">
        <f t="shared" si="0"/>
        <v>COPEC</v>
      </c>
      <c r="H7" s="1" t="str">
        <f>'Informe comparativo de Acciones'!C12</f>
        <v>Empresas Copec S.A. Ord</v>
      </c>
    </row>
    <row r="8" spans="1:20" x14ac:dyDescent="0.2">
      <c r="A8" s="1" t="s">
        <v>19</v>
      </c>
      <c r="B8" s="1" t="s">
        <v>425</v>
      </c>
      <c r="C8" s="1" t="s">
        <v>241</v>
      </c>
      <c r="D8" s="1" t="s">
        <v>231</v>
      </c>
      <c r="E8" s="44" t="str">
        <f t="shared" si="1"/>
        <v>Aes Gener S.A. Ord</v>
      </c>
      <c r="G8" s="1" t="str">
        <f t="shared" si="0"/>
        <v>CENCOSUD</v>
      </c>
      <c r="H8" s="1" t="str">
        <f>'Informe comparativo de Acciones'!C13</f>
        <v>Cencosud S.A. Ord</v>
      </c>
    </row>
    <row r="9" spans="1:20" x14ac:dyDescent="0.2">
      <c r="A9" s="1" t="s">
        <v>20</v>
      </c>
      <c r="B9" s="1" t="s">
        <v>426</v>
      </c>
      <c r="C9" s="1" t="s">
        <v>242</v>
      </c>
      <c r="D9" s="1" t="s">
        <v>231</v>
      </c>
      <c r="E9" s="44" t="str">
        <f t="shared" si="1"/>
        <v>Agencias Universales S.A. Ord</v>
      </c>
      <c r="G9" s="1" t="str">
        <f t="shared" si="0"/>
        <v>PARAUCO</v>
      </c>
      <c r="H9" s="1" t="str">
        <f>'Informe comparativo de Acciones'!C14</f>
        <v>Parque Arauco S.A. Ord</v>
      </c>
    </row>
    <row r="10" spans="1:20" x14ac:dyDescent="0.2">
      <c r="A10" s="1" t="s">
        <v>21</v>
      </c>
      <c r="B10" s="1" t="s">
        <v>427</v>
      </c>
      <c r="C10" s="1" t="s">
        <v>243</v>
      </c>
      <c r="D10" s="1" t="s">
        <v>231</v>
      </c>
      <c r="E10" s="44" t="str">
        <f t="shared" si="1"/>
        <v>Agricola Nacional S.A.C. E I. Ord</v>
      </c>
      <c r="G10" s="1" t="str">
        <f t="shared" si="0"/>
        <v>CCU</v>
      </c>
      <c r="H10" s="1" t="str">
        <f>'Informe comparativo de Acciones'!C15</f>
        <v>Compañia Cervecerias Unidas S.A. Ord</v>
      </c>
    </row>
    <row r="11" spans="1:20" x14ac:dyDescent="0.2">
      <c r="A11" s="1" t="s">
        <v>22</v>
      </c>
      <c r="B11" s="1" t="s">
        <v>428</v>
      </c>
      <c r="C11" s="1" t="s">
        <v>244</v>
      </c>
      <c r="D11" s="1" t="s">
        <v>232</v>
      </c>
      <c r="E11" s="44" t="str">
        <f t="shared" si="1"/>
        <v>Aguas Andinas S.A. A</v>
      </c>
    </row>
    <row r="12" spans="1:20" x14ac:dyDescent="0.2">
      <c r="A12" s="1" t="s">
        <v>23</v>
      </c>
      <c r="B12" s="1" t="s">
        <v>429</v>
      </c>
      <c r="C12" s="1" t="s">
        <v>244</v>
      </c>
      <c r="D12" s="1" t="s">
        <v>233</v>
      </c>
      <c r="E12" s="44" t="str">
        <f t="shared" si="1"/>
        <v>Aguas Andinas S.A. B</v>
      </c>
    </row>
    <row r="13" spans="1:20" x14ac:dyDescent="0.2">
      <c r="A13" s="1" t="s">
        <v>24</v>
      </c>
      <c r="B13" s="1" t="s">
        <v>430</v>
      </c>
      <c r="C13" s="1" t="s">
        <v>245</v>
      </c>
      <c r="D13" s="1" t="s">
        <v>231</v>
      </c>
      <c r="E13" s="44" t="str">
        <f t="shared" si="1"/>
        <v>Almendral S.A. Ord</v>
      </c>
    </row>
    <row r="14" spans="1:20" x14ac:dyDescent="0.2">
      <c r="A14" s="1" t="s">
        <v>25</v>
      </c>
      <c r="B14" s="1" t="s">
        <v>431</v>
      </c>
      <c r="C14" s="1" t="s">
        <v>246</v>
      </c>
      <c r="D14" s="1" t="s">
        <v>231</v>
      </c>
      <c r="E14" s="44" t="str">
        <f t="shared" si="1"/>
        <v>Andacor S.A. Ord</v>
      </c>
    </row>
    <row r="15" spans="1:20" x14ac:dyDescent="0.2">
      <c r="A15" s="1" t="s">
        <v>26</v>
      </c>
      <c r="B15" s="1" t="s">
        <v>432</v>
      </c>
      <c r="C15" s="1" t="s">
        <v>247</v>
      </c>
      <c r="D15" s="1" t="s">
        <v>231</v>
      </c>
      <c r="E15" s="44" t="str">
        <f t="shared" si="1"/>
        <v>Antarchile S.A. Ord</v>
      </c>
    </row>
    <row r="16" spans="1:20" x14ac:dyDescent="0.2">
      <c r="A16" s="1" t="s">
        <v>27</v>
      </c>
      <c r="B16" s="1" t="s">
        <v>433</v>
      </c>
      <c r="C16" s="1" t="s">
        <v>248</v>
      </c>
      <c r="D16" s="1" t="s">
        <v>231</v>
      </c>
      <c r="E16" s="44" t="str">
        <f t="shared" si="1"/>
        <v>Australis Seafoods S.A. Ord</v>
      </c>
    </row>
    <row r="17" spans="1:29" x14ac:dyDescent="0.2">
      <c r="A17" s="1" t="s">
        <v>28</v>
      </c>
      <c r="B17" s="1" t="s">
        <v>434</v>
      </c>
      <c r="C17" s="1" t="s">
        <v>249</v>
      </c>
      <c r="D17" s="1" t="s">
        <v>231</v>
      </c>
      <c r="E17" s="44" t="str">
        <f t="shared" si="1"/>
        <v>Automovilismo Y Turismo S.A. Ord</v>
      </c>
    </row>
    <row r="18" spans="1:29" x14ac:dyDescent="0.2">
      <c r="A18" s="1" t="s">
        <v>29</v>
      </c>
      <c r="B18" s="1" t="s">
        <v>435</v>
      </c>
      <c r="C18" s="1" t="s">
        <v>250</v>
      </c>
      <c r="D18" s="1" t="s">
        <v>231</v>
      </c>
      <c r="E18" s="44" t="str">
        <f t="shared" si="1"/>
        <v>Axxion S.A. Ord</v>
      </c>
      <c r="AC18" s="27"/>
    </row>
    <row r="19" spans="1:29" x14ac:dyDescent="0.2">
      <c r="A19" s="1" t="s">
        <v>30</v>
      </c>
      <c r="B19" s="1" t="s">
        <v>436</v>
      </c>
      <c r="C19" s="1" t="s">
        <v>251</v>
      </c>
      <c r="D19" s="1" t="s">
        <v>231</v>
      </c>
      <c r="E19" s="44" t="str">
        <f t="shared" si="1"/>
        <v>Azul Azul S.A. Ord</v>
      </c>
      <c r="AC19" s="27"/>
    </row>
    <row r="20" spans="1:29" x14ac:dyDescent="0.2">
      <c r="A20" s="1" t="s">
        <v>31</v>
      </c>
      <c r="B20" s="1" t="s">
        <v>437</v>
      </c>
      <c r="C20" s="1" t="s">
        <v>252</v>
      </c>
      <c r="D20" s="1" t="s">
        <v>231</v>
      </c>
      <c r="E20" s="44" t="str">
        <f t="shared" si="1"/>
        <v>Banco De Chile Ord</v>
      </c>
      <c r="AC20" s="27"/>
    </row>
    <row r="21" spans="1:29" x14ac:dyDescent="0.2">
      <c r="A21" s="1" t="s">
        <v>32</v>
      </c>
      <c r="B21" s="1" t="s">
        <v>438</v>
      </c>
      <c r="C21" s="1" t="s">
        <v>253</v>
      </c>
      <c r="D21" s="1" t="s">
        <v>231</v>
      </c>
      <c r="E21" s="44" t="str">
        <f t="shared" si="1"/>
        <v>Banco De Credito E Inversiones Ord</v>
      </c>
      <c r="AC21" s="27"/>
    </row>
    <row r="22" spans="1:29" x14ac:dyDescent="0.2">
      <c r="A22" s="1" t="s">
        <v>33</v>
      </c>
      <c r="B22" s="1" t="s">
        <v>439</v>
      </c>
      <c r="C22" s="1" t="s">
        <v>254</v>
      </c>
      <c r="D22" s="1" t="s">
        <v>231</v>
      </c>
      <c r="E22" s="44" t="str">
        <f t="shared" si="1"/>
        <v>Banco Internacional Ord</v>
      </c>
      <c r="AC22" s="27"/>
    </row>
    <row r="23" spans="1:29" x14ac:dyDescent="0.2">
      <c r="A23" s="1" t="s">
        <v>34</v>
      </c>
      <c r="B23" s="1" t="s">
        <v>440</v>
      </c>
      <c r="C23" s="1" t="s">
        <v>255</v>
      </c>
      <c r="D23" s="1" t="s">
        <v>231</v>
      </c>
      <c r="E23" s="44" t="str">
        <f t="shared" si="1"/>
        <v>Banco Itau Corpbanca Ord</v>
      </c>
      <c r="AC23" s="27"/>
    </row>
    <row r="24" spans="1:29" x14ac:dyDescent="0.2">
      <c r="A24" s="1" t="s">
        <v>35</v>
      </c>
      <c r="B24" s="1" t="s">
        <v>441</v>
      </c>
      <c r="C24" s="1" t="s">
        <v>256</v>
      </c>
      <c r="D24" s="1" t="s">
        <v>231</v>
      </c>
      <c r="E24" s="44" t="str">
        <f t="shared" si="1"/>
        <v>Banco Santander-Chile Ord</v>
      </c>
      <c r="AC24" s="27"/>
    </row>
    <row r="25" spans="1:29" x14ac:dyDescent="0.2">
      <c r="A25" s="1" t="s">
        <v>36</v>
      </c>
      <c r="B25" s="1" t="s">
        <v>442</v>
      </c>
      <c r="C25" s="1" t="s">
        <v>257</v>
      </c>
      <c r="D25" s="1" t="s">
        <v>231</v>
      </c>
      <c r="E25" s="44" t="str">
        <f t="shared" si="1"/>
        <v>Banmedica S.A. Ord</v>
      </c>
      <c r="AC25" s="27"/>
    </row>
    <row r="26" spans="1:29" x14ac:dyDescent="0.2">
      <c r="A26" s="1" t="s">
        <v>37</v>
      </c>
      <c r="B26" s="1" t="s">
        <v>443</v>
      </c>
      <c r="C26" s="1" t="s">
        <v>258</v>
      </c>
      <c r="D26" s="1" t="s">
        <v>231</v>
      </c>
      <c r="E26" s="44" t="str">
        <f t="shared" si="1"/>
        <v>Banvida S.A. Ord</v>
      </c>
    </row>
    <row r="27" spans="1:29" x14ac:dyDescent="0.2">
      <c r="A27" s="1" t="s">
        <v>38</v>
      </c>
      <c r="B27" s="1" t="s">
        <v>444</v>
      </c>
      <c r="C27" s="1" t="s">
        <v>259</v>
      </c>
      <c r="D27" s="1" t="s">
        <v>231</v>
      </c>
      <c r="E27" s="44" t="str">
        <f t="shared" si="1"/>
        <v>Besalco S.A. Ord</v>
      </c>
    </row>
    <row r="28" spans="1:29" x14ac:dyDescent="0.2">
      <c r="A28" s="1" t="s">
        <v>39</v>
      </c>
      <c r="B28" s="1" t="s">
        <v>445</v>
      </c>
      <c r="C28" s="1" t="s">
        <v>260</v>
      </c>
      <c r="D28" s="1" t="s">
        <v>231</v>
      </c>
      <c r="E28" s="44" t="str">
        <f t="shared" si="1"/>
        <v>Betlan Dos S.A. Ord</v>
      </c>
    </row>
    <row r="29" spans="1:29" x14ac:dyDescent="0.2">
      <c r="A29" s="1" t="s">
        <v>40</v>
      </c>
      <c r="B29" s="1" t="s">
        <v>446</v>
      </c>
      <c r="C29" s="1" t="s">
        <v>261</v>
      </c>
      <c r="D29" s="1" t="s">
        <v>231</v>
      </c>
      <c r="E29" s="44" t="str">
        <f t="shared" si="1"/>
        <v>Bicecorp S.A. Ord</v>
      </c>
    </row>
    <row r="30" spans="1:29" x14ac:dyDescent="0.2">
      <c r="A30" s="1" t="s">
        <v>41</v>
      </c>
      <c r="B30" s="1" t="s">
        <v>447</v>
      </c>
      <c r="C30" s="1" t="s">
        <v>262</v>
      </c>
      <c r="D30" s="1" t="s">
        <v>231</v>
      </c>
      <c r="E30" s="44" t="str">
        <f t="shared" si="1"/>
        <v>Blanco Y Negro S.A. Ord</v>
      </c>
    </row>
    <row r="31" spans="1:29" x14ac:dyDescent="0.2">
      <c r="A31" s="1" t="s">
        <v>42</v>
      </c>
      <c r="B31" s="1" t="s">
        <v>448</v>
      </c>
      <c r="C31" s="1" t="s">
        <v>263</v>
      </c>
      <c r="D31" s="1" t="s">
        <v>231</v>
      </c>
      <c r="E31" s="44" t="str">
        <f t="shared" si="1"/>
        <v>Blumar S.A. Ord</v>
      </c>
    </row>
    <row r="32" spans="1:29" x14ac:dyDescent="0.2">
      <c r="A32" s="1" t="s">
        <v>43</v>
      </c>
      <c r="B32" s="1" t="s">
        <v>449</v>
      </c>
      <c r="C32" s="1" t="s">
        <v>264</v>
      </c>
      <c r="D32" s="1" t="s">
        <v>231</v>
      </c>
      <c r="E32" s="44" t="str">
        <f t="shared" si="1"/>
        <v>Bolsa De Comercio De Santiago - Bolsa De Valores Ord</v>
      </c>
    </row>
    <row r="33" spans="1:5" x14ac:dyDescent="0.2">
      <c r="A33" s="1" t="s">
        <v>44</v>
      </c>
      <c r="B33" s="1" t="s">
        <v>450</v>
      </c>
      <c r="C33" s="1" t="s">
        <v>265</v>
      </c>
      <c r="D33" s="1" t="s">
        <v>231</v>
      </c>
      <c r="E33" s="44" t="str">
        <f t="shared" si="1"/>
        <v>Cap S.A. Ord</v>
      </c>
    </row>
    <row r="34" spans="1:5" x14ac:dyDescent="0.2">
      <c r="A34" s="1" t="s">
        <v>45</v>
      </c>
      <c r="B34" s="1" t="s">
        <v>451</v>
      </c>
      <c r="C34" s="1" t="s">
        <v>266</v>
      </c>
      <c r="D34" s="1" t="s">
        <v>231</v>
      </c>
      <c r="E34" s="44" t="str">
        <f t="shared" si="1"/>
        <v>Carozzi S.A. Ord</v>
      </c>
    </row>
    <row r="35" spans="1:5" x14ac:dyDescent="0.2">
      <c r="A35" s="1" t="s">
        <v>46</v>
      </c>
      <c r="B35" s="1" t="s">
        <v>452</v>
      </c>
      <c r="C35" s="1" t="s">
        <v>267</v>
      </c>
      <c r="D35" s="1" t="s">
        <v>231</v>
      </c>
      <c r="E35" s="44" t="str">
        <f t="shared" si="1"/>
        <v>Cem S.A. Ord</v>
      </c>
    </row>
    <row r="36" spans="1:5" x14ac:dyDescent="0.2">
      <c r="A36" s="1" t="s">
        <v>47</v>
      </c>
      <c r="B36" s="1" t="s">
        <v>453</v>
      </c>
      <c r="C36" s="1" t="s">
        <v>268</v>
      </c>
      <c r="D36" s="1" t="s">
        <v>231</v>
      </c>
      <c r="E36" s="44" t="str">
        <f t="shared" si="1"/>
        <v>Cemento Polpaico S.A. Ord</v>
      </c>
    </row>
    <row r="37" spans="1:5" x14ac:dyDescent="0.2">
      <c r="A37" s="1" t="s">
        <v>48</v>
      </c>
      <c r="B37" s="1" t="s">
        <v>454</v>
      </c>
      <c r="C37" s="1" t="s">
        <v>269</v>
      </c>
      <c r="D37" s="1" t="s">
        <v>231</v>
      </c>
      <c r="E37" s="44" t="str">
        <f t="shared" si="1"/>
        <v>Cementos Bio Bio S.A. Ord</v>
      </c>
    </row>
    <row r="38" spans="1:5" x14ac:dyDescent="0.2">
      <c r="A38" s="1" t="s">
        <v>49</v>
      </c>
      <c r="B38" s="1" t="s">
        <v>455</v>
      </c>
      <c r="C38" s="1" t="s">
        <v>270</v>
      </c>
      <c r="D38" s="1" t="s">
        <v>231</v>
      </c>
      <c r="E38" s="44" t="str">
        <f t="shared" si="1"/>
        <v>Cencosud S.A. Ord</v>
      </c>
    </row>
    <row r="39" spans="1:5" x14ac:dyDescent="0.2">
      <c r="A39" s="1" t="s">
        <v>50</v>
      </c>
      <c r="B39" s="1" t="s">
        <v>456</v>
      </c>
      <c r="C39" s="1" t="s">
        <v>271</v>
      </c>
      <c r="D39" s="1" t="s">
        <v>231</v>
      </c>
      <c r="E39" s="44" t="str">
        <f t="shared" si="1"/>
        <v>Cencosud Shopping S.A. Ord</v>
      </c>
    </row>
    <row r="40" spans="1:5" x14ac:dyDescent="0.2">
      <c r="A40" s="1" t="s">
        <v>51</v>
      </c>
      <c r="B40" s="1" t="s">
        <v>457</v>
      </c>
      <c r="C40" s="1" t="s">
        <v>272</v>
      </c>
      <c r="D40" s="1" t="s">
        <v>231</v>
      </c>
      <c r="E40" s="44" t="str">
        <f t="shared" si="1"/>
        <v>Cge Gas Natural S.A. Ord</v>
      </c>
    </row>
    <row r="41" spans="1:5" x14ac:dyDescent="0.2">
      <c r="A41" s="1" t="s">
        <v>52</v>
      </c>
      <c r="B41" s="1" t="s">
        <v>458</v>
      </c>
      <c r="C41" s="1" t="s">
        <v>273</v>
      </c>
      <c r="D41" s="1" t="s">
        <v>231</v>
      </c>
      <c r="E41" s="44" t="str">
        <f t="shared" si="1"/>
        <v>Chilena Consolidada Seguros Generales S.A. Ord</v>
      </c>
    </row>
    <row r="42" spans="1:5" x14ac:dyDescent="0.2">
      <c r="A42" s="1" t="s">
        <v>53</v>
      </c>
      <c r="B42" s="1" t="s">
        <v>459</v>
      </c>
      <c r="C42" s="1" t="s">
        <v>274</v>
      </c>
      <c r="D42" s="1" t="s">
        <v>231</v>
      </c>
      <c r="E42" s="44" t="str">
        <f t="shared" si="1"/>
        <v>Cintac S.A. Ord</v>
      </c>
    </row>
    <row r="43" spans="1:5" x14ac:dyDescent="0.2">
      <c r="A43" s="1" t="s">
        <v>54</v>
      </c>
      <c r="B43" s="1" t="s">
        <v>460</v>
      </c>
      <c r="C43" s="1" t="s">
        <v>275</v>
      </c>
      <c r="D43" s="1" t="s">
        <v>231</v>
      </c>
      <c r="E43" s="44" t="str">
        <f t="shared" si="1"/>
        <v>Clinica Las Condes S.A. Ord</v>
      </c>
    </row>
    <row r="44" spans="1:5" x14ac:dyDescent="0.2">
      <c r="A44" s="1" t="s">
        <v>55</v>
      </c>
      <c r="B44" s="1" t="s">
        <v>461</v>
      </c>
      <c r="C44" s="1" t="s">
        <v>276</v>
      </c>
      <c r="D44" s="1" t="s">
        <v>231</v>
      </c>
      <c r="E44" s="44" t="str">
        <f t="shared" si="1"/>
        <v>Club De Polo Y Equitacion San Cristobal S.A. Ord</v>
      </c>
    </row>
    <row r="45" spans="1:5" x14ac:dyDescent="0.2">
      <c r="A45" s="1" t="s">
        <v>56</v>
      </c>
      <c r="B45" s="1" t="s">
        <v>462</v>
      </c>
      <c r="C45" s="1" t="s">
        <v>277</v>
      </c>
      <c r="D45" s="1" t="s">
        <v>231</v>
      </c>
      <c r="E45" s="44" t="str">
        <f t="shared" si="1"/>
        <v>Club Español De Valparaiso S.A. Ord</v>
      </c>
    </row>
    <row r="46" spans="1:5" x14ac:dyDescent="0.2">
      <c r="A46" s="1" t="s">
        <v>57</v>
      </c>
      <c r="B46" s="1" t="s">
        <v>463</v>
      </c>
      <c r="C46" s="1" t="s">
        <v>278</v>
      </c>
      <c r="D46" s="1" t="s">
        <v>231</v>
      </c>
      <c r="E46" s="44" t="str">
        <f t="shared" si="1"/>
        <v>Club Hipico De Santiago S.A. Ord</v>
      </c>
    </row>
    <row r="47" spans="1:5" x14ac:dyDescent="0.2">
      <c r="A47" s="1" t="s">
        <v>58</v>
      </c>
      <c r="B47" s="1" t="s">
        <v>464</v>
      </c>
      <c r="C47" s="1" t="s">
        <v>279</v>
      </c>
      <c r="D47" s="1" t="s">
        <v>232</v>
      </c>
      <c r="E47" s="44" t="str">
        <f t="shared" si="1"/>
        <v>Coca Cola Embonor S.A. A</v>
      </c>
    </row>
    <row r="48" spans="1:5" x14ac:dyDescent="0.2">
      <c r="A48" s="1" t="s">
        <v>59</v>
      </c>
      <c r="B48" s="1" t="s">
        <v>465</v>
      </c>
      <c r="C48" s="1" t="s">
        <v>279</v>
      </c>
      <c r="D48" s="1" t="s">
        <v>233</v>
      </c>
      <c r="E48" s="44" t="str">
        <f t="shared" si="1"/>
        <v>Coca Cola Embonor S.A. B</v>
      </c>
    </row>
    <row r="49" spans="1:5" x14ac:dyDescent="0.2">
      <c r="A49" s="1" t="s">
        <v>60</v>
      </c>
      <c r="B49" s="1" t="s">
        <v>466</v>
      </c>
      <c r="C49" s="1" t="s">
        <v>280</v>
      </c>
      <c r="D49" s="1" t="s">
        <v>231</v>
      </c>
      <c r="E49" s="44" t="str">
        <f t="shared" si="1"/>
        <v>Colbun S.A. Ord</v>
      </c>
    </row>
    <row r="50" spans="1:5" x14ac:dyDescent="0.2">
      <c r="A50" s="1" t="s">
        <v>61</v>
      </c>
      <c r="B50" s="1" t="s">
        <v>467</v>
      </c>
      <c r="C50" s="1" t="s">
        <v>281</v>
      </c>
      <c r="D50" s="1" t="s">
        <v>231</v>
      </c>
      <c r="E50" s="44" t="str">
        <f t="shared" si="1"/>
        <v>Colegio Britanico St. Margaret Ord</v>
      </c>
    </row>
    <row r="51" spans="1:5" x14ac:dyDescent="0.2">
      <c r="A51" s="1" t="s">
        <v>62</v>
      </c>
      <c r="B51" s="1" t="s">
        <v>468</v>
      </c>
      <c r="C51" s="1" t="s">
        <v>282</v>
      </c>
      <c r="D51" s="1" t="s">
        <v>231</v>
      </c>
      <c r="E51" s="44" t="str">
        <f t="shared" si="1"/>
        <v>Colegio La Maisonnette S.A. Ord</v>
      </c>
    </row>
    <row r="52" spans="1:5" x14ac:dyDescent="0.2">
      <c r="A52" s="1" t="s">
        <v>63</v>
      </c>
      <c r="B52" s="1" t="s">
        <v>469</v>
      </c>
      <c r="C52" s="1" t="s">
        <v>283</v>
      </c>
      <c r="D52" s="1" t="s">
        <v>231</v>
      </c>
      <c r="E52" s="44" t="str">
        <f t="shared" si="1"/>
        <v>Comp Nac. De Seguros Generales Union Española S.A. Ord</v>
      </c>
    </row>
    <row r="53" spans="1:5" x14ac:dyDescent="0.2">
      <c r="A53" s="1" t="s">
        <v>64</v>
      </c>
      <c r="B53" s="1" t="s">
        <v>470</v>
      </c>
      <c r="C53" s="1" t="s">
        <v>284</v>
      </c>
      <c r="D53" s="1" t="s">
        <v>231</v>
      </c>
      <c r="E53" s="44" t="str">
        <f t="shared" si="1"/>
        <v>Compañia Agropecuaria Copeval S.A. Ord</v>
      </c>
    </row>
    <row r="54" spans="1:5" x14ac:dyDescent="0.2">
      <c r="A54" s="1" t="s">
        <v>65</v>
      </c>
      <c r="B54" s="1" t="s">
        <v>471</v>
      </c>
      <c r="C54" s="1" t="s">
        <v>285</v>
      </c>
      <c r="D54" s="1" t="s">
        <v>231</v>
      </c>
      <c r="E54" s="44" t="str">
        <f t="shared" si="1"/>
        <v>Compañia Cervecerias Unidas S.A. Ord</v>
      </c>
    </row>
    <row r="55" spans="1:5" x14ac:dyDescent="0.2">
      <c r="A55" s="1" t="s">
        <v>66</v>
      </c>
      <c r="B55" s="1" t="s">
        <v>472</v>
      </c>
      <c r="C55" s="1" t="s">
        <v>286</v>
      </c>
      <c r="D55" s="1" t="s">
        <v>231</v>
      </c>
      <c r="E55" s="44" t="str">
        <f t="shared" si="1"/>
        <v>Compañia Chilena De Fosforos S.A. Ord</v>
      </c>
    </row>
    <row r="56" spans="1:5" x14ac:dyDescent="0.2">
      <c r="A56" s="1" t="s">
        <v>67</v>
      </c>
      <c r="B56" s="1" t="s">
        <v>473</v>
      </c>
      <c r="C56" s="1" t="s">
        <v>287</v>
      </c>
      <c r="D56" s="1" t="s">
        <v>231</v>
      </c>
      <c r="E56" s="44" t="str">
        <f t="shared" si="1"/>
        <v>Compañia De Inversiones La Española S.A. Ord</v>
      </c>
    </row>
    <row r="57" spans="1:5" x14ac:dyDescent="0.2">
      <c r="A57" s="1" t="s">
        <v>68</v>
      </c>
      <c r="B57" s="1" t="s">
        <v>474</v>
      </c>
      <c r="C57" s="1" t="s">
        <v>288</v>
      </c>
      <c r="D57" s="1" t="s">
        <v>231</v>
      </c>
      <c r="E57" s="44" t="str">
        <f t="shared" si="1"/>
        <v>Compañia Electrica Del Litoral S.A. Ord</v>
      </c>
    </row>
    <row r="58" spans="1:5" x14ac:dyDescent="0.2">
      <c r="A58" s="1" t="s">
        <v>69</v>
      </c>
      <c r="B58" s="1" t="s">
        <v>475</v>
      </c>
      <c r="C58" s="1" t="s">
        <v>289</v>
      </c>
      <c r="D58" s="1" t="s">
        <v>231</v>
      </c>
      <c r="E58" s="44" t="str">
        <f t="shared" si="1"/>
        <v>Compañia Electro Metalurgica S.A. Ord</v>
      </c>
    </row>
    <row r="59" spans="1:5" x14ac:dyDescent="0.2">
      <c r="A59" s="1" t="s">
        <v>70</v>
      </c>
      <c r="B59" s="1" t="s">
        <v>476</v>
      </c>
      <c r="C59" s="1" t="s">
        <v>290</v>
      </c>
      <c r="D59" s="1" t="s">
        <v>231</v>
      </c>
      <c r="E59" s="44" t="str">
        <f t="shared" si="1"/>
        <v>Compañia General De Electricidad S.A. Ord</v>
      </c>
    </row>
    <row r="60" spans="1:5" x14ac:dyDescent="0.2">
      <c r="A60" s="1" t="s">
        <v>71</v>
      </c>
      <c r="B60" s="1" t="s">
        <v>477</v>
      </c>
      <c r="C60" s="1" t="s">
        <v>291</v>
      </c>
      <c r="D60" s="1" t="s">
        <v>231</v>
      </c>
      <c r="E60" s="44" t="str">
        <f t="shared" si="1"/>
        <v>Compañia Industrial El Volcan S.A. Ord</v>
      </c>
    </row>
    <row r="61" spans="1:5" x14ac:dyDescent="0.2">
      <c r="A61" s="1" t="s">
        <v>72</v>
      </c>
      <c r="B61" s="1" t="s">
        <v>478</v>
      </c>
      <c r="C61" s="1" t="s">
        <v>292</v>
      </c>
      <c r="D61" s="1" t="s">
        <v>231</v>
      </c>
      <c r="E61" s="44" t="str">
        <f t="shared" si="1"/>
        <v>Compañia Maritima Chilena S.A. Ord</v>
      </c>
    </row>
    <row r="62" spans="1:5" x14ac:dyDescent="0.2">
      <c r="A62" s="1" t="s">
        <v>73</v>
      </c>
      <c r="B62" s="1" t="s">
        <v>479</v>
      </c>
      <c r="C62" s="1" t="s">
        <v>293</v>
      </c>
      <c r="D62" s="1" t="s">
        <v>231</v>
      </c>
      <c r="E62" s="44" t="str">
        <f t="shared" si="1"/>
        <v>Compañia Pesquera Camanchaca S.A. Ord</v>
      </c>
    </row>
    <row r="63" spans="1:5" x14ac:dyDescent="0.2">
      <c r="A63" s="1" t="s">
        <v>74</v>
      </c>
      <c r="B63" s="1" t="s">
        <v>480</v>
      </c>
      <c r="C63" s="1" t="s">
        <v>294</v>
      </c>
      <c r="D63" s="1" t="s">
        <v>231</v>
      </c>
      <c r="E63" s="44" t="str">
        <f t="shared" si="1"/>
        <v>Compañia Sud Americana De Vapores S.A. Ord</v>
      </c>
    </row>
    <row r="64" spans="1:5" x14ac:dyDescent="0.2">
      <c r="A64" s="1" t="s">
        <v>75</v>
      </c>
      <c r="B64" s="1" t="s">
        <v>481</v>
      </c>
      <c r="C64" s="1" t="s">
        <v>295</v>
      </c>
      <c r="D64" s="1" t="s">
        <v>231</v>
      </c>
      <c r="E64" s="44" t="str">
        <f t="shared" si="1"/>
        <v>Compañias Cic S.A. Ord</v>
      </c>
    </row>
    <row r="65" spans="1:5" x14ac:dyDescent="0.2">
      <c r="A65" s="1" t="s">
        <v>76</v>
      </c>
      <c r="B65" s="1" t="s">
        <v>482</v>
      </c>
      <c r="C65" s="1" t="s">
        <v>296</v>
      </c>
      <c r="D65" s="1" t="s">
        <v>231</v>
      </c>
      <c r="E65" s="44" t="str">
        <f t="shared" si="1"/>
        <v>Costa Verde Aeronautica S.A. Ord</v>
      </c>
    </row>
    <row r="66" spans="1:5" x14ac:dyDescent="0.2">
      <c r="A66" s="1" t="s">
        <v>77</v>
      </c>
      <c r="B66" s="1" t="s">
        <v>483</v>
      </c>
      <c r="C66" s="1" t="s">
        <v>297</v>
      </c>
      <c r="D66" s="1" t="s">
        <v>231</v>
      </c>
      <c r="E66" s="44" t="str">
        <f t="shared" si="1"/>
        <v>Cristalerias De Chile S.A. Ord</v>
      </c>
    </row>
    <row r="67" spans="1:5" x14ac:dyDescent="0.2">
      <c r="A67" s="1" t="s">
        <v>78</v>
      </c>
      <c r="B67" s="1" t="s">
        <v>484</v>
      </c>
      <c r="C67" s="1" t="s">
        <v>298</v>
      </c>
      <c r="D67" s="1" t="s">
        <v>231</v>
      </c>
      <c r="E67" s="44" t="str">
        <f t="shared" si="1"/>
        <v>Cruzados S.A.D.P. Ord</v>
      </c>
    </row>
    <row r="68" spans="1:5" x14ac:dyDescent="0.2">
      <c r="A68" s="1" t="s">
        <v>79</v>
      </c>
      <c r="B68" s="1" t="s">
        <v>485</v>
      </c>
      <c r="C68" s="1" t="s">
        <v>299</v>
      </c>
      <c r="D68" s="1" t="s">
        <v>231</v>
      </c>
      <c r="E68" s="44" t="str">
        <f t="shared" ref="E68:E131" si="2">IFERROR(CONCATENATE(C68," ",D68),"")</f>
        <v>Duncan Fox S.A. Ord</v>
      </c>
    </row>
    <row r="69" spans="1:5" x14ac:dyDescent="0.2">
      <c r="A69" s="1" t="s">
        <v>80</v>
      </c>
      <c r="B69" s="1" t="s">
        <v>486</v>
      </c>
      <c r="C69" s="1" t="s">
        <v>300</v>
      </c>
      <c r="D69" s="1" t="s">
        <v>231</v>
      </c>
      <c r="E69" s="44" t="str">
        <f t="shared" si="2"/>
        <v>Echeverria, Izquierdo S.A. Ord</v>
      </c>
    </row>
    <row r="70" spans="1:5" x14ac:dyDescent="0.2">
      <c r="A70" s="1" t="s">
        <v>81</v>
      </c>
      <c r="B70" s="1" t="s">
        <v>487</v>
      </c>
      <c r="C70" s="1" t="s">
        <v>301</v>
      </c>
      <c r="D70" s="1" t="s">
        <v>231</v>
      </c>
      <c r="E70" s="44" t="str">
        <f t="shared" si="2"/>
        <v>Electrica Puntilla S.A. Ord</v>
      </c>
    </row>
    <row r="71" spans="1:5" x14ac:dyDescent="0.2">
      <c r="A71" s="1" t="s">
        <v>82</v>
      </c>
      <c r="B71" s="1" t="s">
        <v>488</v>
      </c>
      <c r="C71" s="1" t="s">
        <v>302</v>
      </c>
      <c r="D71" s="1" t="s">
        <v>231</v>
      </c>
      <c r="E71" s="44" t="str">
        <f t="shared" si="2"/>
        <v>Electrolux De Chile S.A. Ord</v>
      </c>
    </row>
    <row r="72" spans="1:5" x14ac:dyDescent="0.2">
      <c r="A72" s="1" t="s">
        <v>83</v>
      </c>
      <c r="B72" s="1" t="s">
        <v>489</v>
      </c>
      <c r="C72" s="1" t="s">
        <v>303</v>
      </c>
      <c r="D72" s="1" t="s">
        <v>232</v>
      </c>
      <c r="E72" s="44" t="str">
        <f t="shared" si="2"/>
        <v>Embotelladora Andina S.A. A</v>
      </c>
    </row>
    <row r="73" spans="1:5" x14ac:dyDescent="0.2">
      <c r="A73" s="1" t="s">
        <v>84</v>
      </c>
      <c r="B73" s="1" t="s">
        <v>490</v>
      </c>
      <c r="C73" s="1" t="s">
        <v>303</v>
      </c>
      <c r="D73" s="1" t="s">
        <v>233</v>
      </c>
      <c r="E73" s="44" t="str">
        <f t="shared" si="2"/>
        <v>Embotelladora Andina S.A. B</v>
      </c>
    </row>
    <row r="74" spans="1:5" x14ac:dyDescent="0.2">
      <c r="A74" s="1" t="s">
        <v>85</v>
      </c>
      <c r="B74" s="1" t="s">
        <v>491</v>
      </c>
      <c r="C74" s="1" t="s">
        <v>304</v>
      </c>
      <c r="D74" s="1" t="s">
        <v>232</v>
      </c>
      <c r="E74" s="44" t="str">
        <f t="shared" si="2"/>
        <v>Emp. De Serv. Sanitarios De Los Lagos S.A. A</v>
      </c>
    </row>
    <row r="75" spans="1:5" x14ac:dyDescent="0.2">
      <c r="A75" s="1" t="s">
        <v>86</v>
      </c>
      <c r="B75" s="1" t="s">
        <v>492</v>
      </c>
      <c r="C75" s="1" t="s">
        <v>304</v>
      </c>
      <c r="D75" s="1" t="s">
        <v>233</v>
      </c>
      <c r="E75" s="44" t="str">
        <f t="shared" si="2"/>
        <v>Emp. De Serv. Sanitarios De Los Lagos S.A. B</v>
      </c>
    </row>
    <row r="76" spans="1:5" x14ac:dyDescent="0.2">
      <c r="A76" s="1" t="s">
        <v>87</v>
      </c>
      <c r="B76" s="1" t="s">
        <v>493</v>
      </c>
      <c r="C76" s="1" t="s">
        <v>305</v>
      </c>
      <c r="D76" s="1" t="s">
        <v>231</v>
      </c>
      <c r="E76" s="44" t="str">
        <f t="shared" si="2"/>
        <v>Empresa Const Moller Y Perez Cotapos S.A. Ord</v>
      </c>
    </row>
    <row r="77" spans="1:5" x14ac:dyDescent="0.2">
      <c r="A77" s="1" t="s">
        <v>88</v>
      </c>
      <c r="B77" s="1" t="s">
        <v>494</v>
      </c>
      <c r="C77" s="1" t="s">
        <v>306</v>
      </c>
      <c r="D77" s="1" t="s">
        <v>231</v>
      </c>
      <c r="E77" s="44" t="str">
        <f t="shared" si="2"/>
        <v>Empresa Electrica De Magallanes S.A. Ord</v>
      </c>
    </row>
    <row r="78" spans="1:5" x14ac:dyDescent="0.2">
      <c r="A78" s="1" t="s">
        <v>89</v>
      </c>
      <c r="B78" s="1" t="s">
        <v>495</v>
      </c>
      <c r="C78" s="1" t="s">
        <v>307</v>
      </c>
      <c r="D78" s="1" t="s">
        <v>231</v>
      </c>
      <c r="E78" s="44" t="str">
        <f t="shared" si="2"/>
        <v>Empresa Electrica Pehuenche S.A. Ord</v>
      </c>
    </row>
    <row r="79" spans="1:5" x14ac:dyDescent="0.2">
      <c r="A79" s="1" t="s">
        <v>90</v>
      </c>
      <c r="B79" s="1" t="s">
        <v>496</v>
      </c>
      <c r="C79" s="1" t="s">
        <v>308</v>
      </c>
      <c r="D79" s="1" t="s">
        <v>231</v>
      </c>
      <c r="E79" s="44" t="str">
        <f t="shared" si="2"/>
        <v>Empresa Nacional De Telecomunicaciones S.A. Ord</v>
      </c>
    </row>
    <row r="80" spans="1:5" x14ac:dyDescent="0.2">
      <c r="A80" s="1" t="s">
        <v>91</v>
      </c>
      <c r="B80" s="1" t="s">
        <v>497</v>
      </c>
      <c r="C80" s="1" t="s">
        <v>309</v>
      </c>
      <c r="D80" s="1" t="s">
        <v>231</v>
      </c>
      <c r="E80" s="44" t="str">
        <f t="shared" si="2"/>
        <v>Empresa Pesquera Eperva S.A. Ord</v>
      </c>
    </row>
    <row r="81" spans="1:5" x14ac:dyDescent="0.2">
      <c r="A81" s="1" t="s">
        <v>92</v>
      </c>
      <c r="B81" s="1" t="s">
        <v>498</v>
      </c>
      <c r="C81" s="1" t="s">
        <v>310</v>
      </c>
      <c r="D81" s="1" t="s">
        <v>231</v>
      </c>
      <c r="E81" s="44" t="str">
        <f t="shared" si="2"/>
        <v>Empresas Aquachile S.A. Ord</v>
      </c>
    </row>
    <row r="82" spans="1:5" x14ac:dyDescent="0.2">
      <c r="A82" s="1" t="s">
        <v>93</v>
      </c>
      <c r="B82" s="1" t="s">
        <v>499</v>
      </c>
      <c r="C82" s="1" t="s">
        <v>311</v>
      </c>
      <c r="D82" s="1" t="s">
        <v>231</v>
      </c>
      <c r="E82" s="44" t="str">
        <f t="shared" si="2"/>
        <v>Empresas Cabo De Hornos S.A. Ord</v>
      </c>
    </row>
    <row r="83" spans="1:5" x14ac:dyDescent="0.2">
      <c r="A83" s="1" t="s">
        <v>94</v>
      </c>
      <c r="B83" s="1" t="s">
        <v>500</v>
      </c>
      <c r="C83" s="1" t="s">
        <v>312</v>
      </c>
      <c r="D83" s="1" t="s">
        <v>231</v>
      </c>
      <c r="E83" s="44" t="str">
        <f t="shared" si="2"/>
        <v>Empresas Cmpc S.A. Ord</v>
      </c>
    </row>
    <row r="84" spans="1:5" x14ac:dyDescent="0.2">
      <c r="A84" s="1" t="s">
        <v>95</v>
      </c>
      <c r="B84" s="1" t="s">
        <v>501</v>
      </c>
      <c r="C84" s="1" t="s">
        <v>313</v>
      </c>
      <c r="D84" s="1" t="s">
        <v>231</v>
      </c>
      <c r="E84" s="44" t="str">
        <f t="shared" si="2"/>
        <v>Empresas Copec S.A. Ord</v>
      </c>
    </row>
    <row r="85" spans="1:5" x14ac:dyDescent="0.2">
      <c r="A85" s="1" t="s">
        <v>96</v>
      </c>
      <c r="B85" s="1" t="s">
        <v>502</v>
      </c>
      <c r="C85" s="1" t="s">
        <v>314</v>
      </c>
      <c r="D85" s="1" t="s">
        <v>231</v>
      </c>
      <c r="E85" s="44" t="str">
        <f t="shared" si="2"/>
        <v>Empresas Hites S.A. Ord</v>
      </c>
    </row>
    <row r="86" spans="1:5" x14ac:dyDescent="0.2">
      <c r="A86" s="1" t="s">
        <v>97</v>
      </c>
      <c r="B86" s="1" t="s">
        <v>503</v>
      </c>
      <c r="C86" s="1" t="s">
        <v>315</v>
      </c>
      <c r="D86" s="1" t="s">
        <v>231</v>
      </c>
      <c r="E86" s="44" t="str">
        <f t="shared" si="2"/>
        <v>Empresas Iansa S.A. Ord</v>
      </c>
    </row>
    <row r="87" spans="1:5" x14ac:dyDescent="0.2">
      <c r="A87" s="1" t="s">
        <v>98</v>
      </c>
      <c r="B87" s="1" t="s">
        <v>504</v>
      </c>
      <c r="C87" s="1" t="s">
        <v>316</v>
      </c>
      <c r="D87" s="1" t="s">
        <v>231</v>
      </c>
      <c r="E87" s="44" t="str">
        <f t="shared" si="2"/>
        <v>Empresas La Polar S.A. Ord</v>
      </c>
    </row>
    <row r="88" spans="1:5" x14ac:dyDescent="0.2">
      <c r="A88" s="1" t="s">
        <v>99</v>
      </c>
      <c r="B88" s="1" t="s">
        <v>505</v>
      </c>
      <c r="C88" s="1" t="s">
        <v>317</v>
      </c>
      <c r="D88" s="1" t="s">
        <v>231</v>
      </c>
      <c r="E88" s="44" t="str">
        <f t="shared" si="2"/>
        <v>Empresas Lipigas S.A. Ord</v>
      </c>
    </row>
    <row r="89" spans="1:5" x14ac:dyDescent="0.2">
      <c r="A89" s="1" t="s">
        <v>100</v>
      </c>
      <c r="B89" s="1" t="s">
        <v>506</v>
      </c>
      <c r="C89" s="1" t="s">
        <v>318</v>
      </c>
      <c r="D89" s="1" t="s">
        <v>231</v>
      </c>
      <c r="E89" s="44" t="str">
        <f t="shared" si="2"/>
        <v>Empresas Tricot S.A. Ord</v>
      </c>
    </row>
    <row r="90" spans="1:5" x14ac:dyDescent="0.2">
      <c r="A90" s="1" t="s">
        <v>101</v>
      </c>
      <c r="B90" s="1" t="s">
        <v>507</v>
      </c>
      <c r="C90" s="1" t="s">
        <v>319</v>
      </c>
      <c r="D90" s="1" t="s">
        <v>231</v>
      </c>
      <c r="E90" s="44" t="str">
        <f t="shared" si="2"/>
        <v>Enaex S.A. Ord</v>
      </c>
    </row>
    <row r="91" spans="1:5" x14ac:dyDescent="0.2">
      <c r="A91" s="1" t="s">
        <v>102</v>
      </c>
      <c r="B91" s="1" t="s">
        <v>508</v>
      </c>
      <c r="C91" s="1" t="s">
        <v>320</v>
      </c>
      <c r="D91" s="1" t="s">
        <v>231</v>
      </c>
      <c r="E91" s="44" t="str">
        <f t="shared" si="2"/>
        <v>Enel Americas S.A. Ord</v>
      </c>
    </row>
    <row r="92" spans="1:5" x14ac:dyDescent="0.2">
      <c r="A92" s="1" t="s">
        <v>103</v>
      </c>
      <c r="B92" s="1" t="s">
        <v>509</v>
      </c>
      <c r="C92" s="1" t="s">
        <v>321</v>
      </c>
      <c r="D92" s="1" t="s">
        <v>231</v>
      </c>
      <c r="E92" s="44" t="str">
        <f t="shared" si="2"/>
        <v>Enel Chile S.A. Ord</v>
      </c>
    </row>
    <row r="93" spans="1:5" x14ac:dyDescent="0.2">
      <c r="A93" s="1" t="s">
        <v>104</v>
      </c>
      <c r="B93" s="1" t="s">
        <v>510</v>
      </c>
      <c r="C93" s="1" t="s">
        <v>322</v>
      </c>
      <c r="D93" s="1" t="s">
        <v>231</v>
      </c>
      <c r="E93" s="44" t="str">
        <f t="shared" si="2"/>
        <v>Enel Distribucion Chile S.A. Ord</v>
      </c>
    </row>
    <row r="94" spans="1:5" x14ac:dyDescent="0.2">
      <c r="A94" s="1" t="s">
        <v>105</v>
      </c>
      <c r="B94" s="1" t="s">
        <v>511</v>
      </c>
      <c r="C94" s="1" t="s">
        <v>323</v>
      </c>
      <c r="D94" s="1" t="s">
        <v>231</v>
      </c>
      <c r="E94" s="44" t="str">
        <f t="shared" si="2"/>
        <v>Enel Generacion Chile S.A. Ord</v>
      </c>
    </row>
    <row r="95" spans="1:5" x14ac:dyDescent="0.2">
      <c r="A95" s="1" t="s">
        <v>106</v>
      </c>
      <c r="B95" s="1" t="s">
        <v>512</v>
      </c>
      <c r="C95" s="1" t="s">
        <v>324</v>
      </c>
      <c r="D95" s="1" t="s">
        <v>231</v>
      </c>
      <c r="E95" s="44" t="str">
        <f t="shared" si="2"/>
        <v>Energia De Casablanca S.A. Ord</v>
      </c>
    </row>
    <row r="96" spans="1:5" x14ac:dyDescent="0.2">
      <c r="A96" s="1" t="s">
        <v>107</v>
      </c>
      <c r="B96" s="1" t="s">
        <v>513</v>
      </c>
      <c r="C96" s="1" t="s">
        <v>325</v>
      </c>
      <c r="D96" s="1" t="s">
        <v>231</v>
      </c>
      <c r="E96" s="44" t="str">
        <f t="shared" si="2"/>
        <v>Energia Latina S.A. Ord</v>
      </c>
    </row>
    <row r="97" spans="1:5" x14ac:dyDescent="0.2">
      <c r="A97" s="1" t="s">
        <v>108</v>
      </c>
      <c r="B97" s="1" t="s">
        <v>514</v>
      </c>
      <c r="C97" s="1" t="s">
        <v>326</v>
      </c>
      <c r="D97" s="1" t="s">
        <v>231</v>
      </c>
      <c r="E97" s="44" t="str">
        <f t="shared" si="2"/>
        <v>Engie Energia Chile S.A. Ord</v>
      </c>
    </row>
    <row r="98" spans="1:5" x14ac:dyDescent="0.2">
      <c r="A98" s="1" t="s">
        <v>109</v>
      </c>
      <c r="B98" s="1" t="s">
        <v>515</v>
      </c>
      <c r="C98" s="1" t="s">
        <v>327</v>
      </c>
      <c r="D98" s="1" t="s">
        <v>231</v>
      </c>
      <c r="E98" s="44" t="str">
        <f t="shared" si="2"/>
        <v>Enjoy S.A. Ord</v>
      </c>
    </row>
    <row r="99" spans="1:5" x14ac:dyDescent="0.2">
      <c r="A99" s="1" t="s">
        <v>110</v>
      </c>
      <c r="B99" s="1" t="s">
        <v>516</v>
      </c>
      <c r="C99" s="1" t="s">
        <v>328</v>
      </c>
      <c r="D99" s="1" t="s">
        <v>231</v>
      </c>
      <c r="E99" s="44" t="str">
        <f t="shared" si="2"/>
        <v>Envases Del Pacifico S.A. Ord</v>
      </c>
    </row>
    <row r="100" spans="1:5" x14ac:dyDescent="0.2">
      <c r="A100" s="1" t="s">
        <v>111</v>
      </c>
      <c r="B100" s="1" t="s">
        <v>517</v>
      </c>
      <c r="C100" s="1" t="s">
        <v>329</v>
      </c>
      <c r="D100" s="1" t="s">
        <v>232</v>
      </c>
      <c r="E100" s="44" t="str">
        <f t="shared" si="2"/>
        <v>Essbio S.A. A</v>
      </c>
    </row>
    <row r="101" spans="1:5" x14ac:dyDescent="0.2">
      <c r="A101" s="1" t="s">
        <v>112</v>
      </c>
      <c r="B101" s="1" t="s">
        <v>518</v>
      </c>
      <c r="C101" s="1" t="s">
        <v>329</v>
      </c>
      <c r="D101" s="1" t="s">
        <v>233</v>
      </c>
      <c r="E101" s="44" t="str">
        <f t="shared" si="2"/>
        <v>Essbio S.A. B</v>
      </c>
    </row>
    <row r="102" spans="1:5" x14ac:dyDescent="0.2">
      <c r="A102" s="1" t="s">
        <v>113</v>
      </c>
      <c r="B102" s="1" t="s">
        <v>519</v>
      </c>
      <c r="C102" s="1" t="s">
        <v>329</v>
      </c>
      <c r="D102" s="1" t="s">
        <v>234</v>
      </c>
      <c r="E102" s="44" t="str">
        <f t="shared" si="2"/>
        <v>Essbio S.A. C</v>
      </c>
    </row>
    <row r="103" spans="1:5" x14ac:dyDescent="0.2">
      <c r="A103" s="1" t="s">
        <v>114</v>
      </c>
      <c r="B103" s="1" t="s">
        <v>520</v>
      </c>
      <c r="C103" s="1" t="s">
        <v>330</v>
      </c>
      <c r="D103" s="1" t="s">
        <v>231</v>
      </c>
      <c r="E103" s="44" t="str">
        <f t="shared" si="2"/>
        <v>Estab Industriales Quimicos Oxiquim S.A. Ord</v>
      </c>
    </row>
    <row r="104" spans="1:5" x14ac:dyDescent="0.2">
      <c r="A104" s="1" t="s">
        <v>115</v>
      </c>
      <c r="B104" s="1" t="s">
        <v>521</v>
      </c>
      <c r="C104" s="1" t="s">
        <v>331</v>
      </c>
      <c r="D104" s="1" t="s">
        <v>232</v>
      </c>
      <c r="E104" s="44" t="str">
        <f t="shared" si="2"/>
        <v>Esval S.A. A</v>
      </c>
    </row>
    <row r="105" spans="1:5" x14ac:dyDescent="0.2">
      <c r="A105" s="1" t="s">
        <v>116</v>
      </c>
      <c r="B105" s="1" t="s">
        <v>522</v>
      </c>
      <c r="C105" s="1" t="s">
        <v>331</v>
      </c>
      <c r="D105" s="1" t="s">
        <v>233</v>
      </c>
      <c r="E105" s="44" t="str">
        <f t="shared" si="2"/>
        <v>Esval S.A. B</v>
      </c>
    </row>
    <row r="106" spans="1:5" x14ac:dyDescent="0.2">
      <c r="A106" s="1" t="s">
        <v>117</v>
      </c>
      <c r="B106" s="1" t="s">
        <v>523</v>
      </c>
      <c r="C106" s="1" t="s">
        <v>331</v>
      </c>
      <c r="D106" s="1" t="s">
        <v>234</v>
      </c>
      <c r="E106" s="44" t="str">
        <f t="shared" si="2"/>
        <v>Esval S.A. C</v>
      </c>
    </row>
    <row r="107" spans="1:5" x14ac:dyDescent="0.2">
      <c r="A107" s="1" t="s">
        <v>118</v>
      </c>
      <c r="B107" s="1" t="s">
        <v>524</v>
      </c>
      <c r="C107" s="1" t="s">
        <v>332</v>
      </c>
      <c r="D107" s="1" t="s">
        <v>231</v>
      </c>
      <c r="E107" s="44" t="str">
        <f t="shared" si="2"/>
        <v>Falabella S.A. Ord</v>
      </c>
    </row>
    <row r="108" spans="1:5" x14ac:dyDescent="0.2">
      <c r="A108" s="1" t="s">
        <v>119</v>
      </c>
      <c r="B108" s="1" t="s">
        <v>525</v>
      </c>
      <c r="C108" s="1" t="s">
        <v>333</v>
      </c>
      <c r="D108" s="1" t="s">
        <v>231</v>
      </c>
      <c r="E108" s="44" t="str">
        <f t="shared" si="2"/>
        <v>Feria De Osorno S.A. Ord</v>
      </c>
    </row>
    <row r="109" spans="1:5" x14ac:dyDescent="0.2">
      <c r="A109" s="1" t="s">
        <v>120</v>
      </c>
      <c r="B109" s="1" t="s">
        <v>526</v>
      </c>
      <c r="C109" s="1" t="s">
        <v>334</v>
      </c>
      <c r="D109" s="1" t="s">
        <v>231</v>
      </c>
      <c r="E109" s="44" t="str">
        <f t="shared" si="2"/>
        <v>Ferrocarril Del Pacifico S.A. Ord</v>
      </c>
    </row>
    <row r="110" spans="1:5" x14ac:dyDescent="0.2">
      <c r="A110" s="1" t="s">
        <v>121</v>
      </c>
      <c r="B110" s="1" t="s">
        <v>527</v>
      </c>
      <c r="C110" s="1" t="s">
        <v>335</v>
      </c>
      <c r="D110" s="1" t="s">
        <v>231</v>
      </c>
      <c r="E110" s="44" t="str">
        <f t="shared" si="2"/>
        <v>Forestal Const. Y Com. Del Pacifico Sur S.A. Ord</v>
      </c>
    </row>
    <row r="111" spans="1:5" x14ac:dyDescent="0.2">
      <c r="A111" s="1" t="s">
        <v>122</v>
      </c>
      <c r="B111" s="1" t="s">
        <v>528</v>
      </c>
      <c r="C111" s="1" t="s">
        <v>336</v>
      </c>
      <c r="D111" s="1" t="s">
        <v>231</v>
      </c>
      <c r="E111" s="44" t="str">
        <f t="shared" si="2"/>
        <v>Forus S.A. Ord</v>
      </c>
    </row>
    <row r="112" spans="1:5" x14ac:dyDescent="0.2">
      <c r="A112" s="1" t="s">
        <v>123</v>
      </c>
      <c r="B112" s="1" t="s">
        <v>529</v>
      </c>
      <c r="C112" s="1" t="s">
        <v>337</v>
      </c>
      <c r="D112" s="1" t="s">
        <v>231</v>
      </c>
      <c r="E112" s="44" t="str">
        <f t="shared" si="2"/>
        <v>Fruticola Viconto S.A. Ord</v>
      </c>
    </row>
    <row r="113" spans="1:5" x14ac:dyDescent="0.2">
      <c r="A113" s="1" t="s">
        <v>124</v>
      </c>
      <c r="B113" s="1" t="s">
        <v>530</v>
      </c>
      <c r="C113" s="1" t="s">
        <v>338</v>
      </c>
      <c r="D113" s="1" t="s">
        <v>231</v>
      </c>
      <c r="E113" s="44" t="str">
        <f t="shared" si="2"/>
        <v>Gasco S.A. Ord</v>
      </c>
    </row>
    <row r="114" spans="1:5" x14ac:dyDescent="0.2">
      <c r="A114" s="1" t="s">
        <v>125</v>
      </c>
      <c r="B114" s="1" t="s">
        <v>531</v>
      </c>
      <c r="C114" s="1" t="s">
        <v>339</v>
      </c>
      <c r="D114" s="1" t="s">
        <v>231</v>
      </c>
      <c r="E114" s="44" t="str">
        <f t="shared" si="2"/>
        <v>Granadilla Country Club S.A. Ord</v>
      </c>
    </row>
    <row r="115" spans="1:5" x14ac:dyDescent="0.2">
      <c r="A115" s="1" t="s">
        <v>126</v>
      </c>
      <c r="B115" s="1" t="s">
        <v>532</v>
      </c>
      <c r="C115" s="1" t="s">
        <v>340</v>
      </c>
      <c r="D115" s="1" t="s">
        <v>231</v>
      </c>
      <c r="E115" s="44" t="str">
        <f t="shared" si="2"/>
        <v>Grupo Empresas Navieras S.A. Ord</v>
      </c>
    </row>
    <row r="116" spans="1:5" x14ac:dyDescent="0.2">
      <c r="A116" s="1" t="s">
        <v>127</v>
      </c>
      <c r="B116" s="1" t="s">
        <v>533</v>
      </c>
      <c r="C116" s="1" t="s">
        <v>341</v>
      </c>
      <c r="D116" s="1" t="s">
        <v>231</v>
      </c>
      <c r="E116" s="44" t="str">
        <f t="shared" si="2"/>
        <v>Grupo Security S.A. Ord</v>
      </c>
    </row>
    <row r="117" spans="1:5" x14ac:dyDescent="0.2">
      <c r="A117" s="1" t="s">
        <v>128</v>
      </c>
      <c r="B117" s="1" t="s">
        <v>534</v>
      </c>
      <c r="C117" s="1" t="s">
        <v>342</v>
      </c>
      <c r="D117" s="1" t="s">
        <v>231</v>
      </c>
      <c r="E117" s="44" t="str">
        <f t="shared" si="2"/>
        <v>Hipermarc S.A. Ord</v>
      </c>
    </row>
    <row r="118" spans="1:5" x14ac:dyDescent="0.2">
      <c r="A118" s="1" t="s">
        <v>129</v>
      </c>
      <c r="B118" s="1" t="s">
        <v>535</v>
      </c>
      <c r="C118" s="1" t="s">
        <v>343</v>
      </c>
      <c r="D118" s="1" t="s">
        <v>231</v>
      </c>
      <c r="E118" s="44" t="str">
        <f t="shared" si="2"/>
        <v>Hortifrut S.A. Ord</v>
      </c>
    </row>
    <row r="119" spans="1:5" x14ac:dyDescent="0.2">
      <c r="A119" s="1" t="s">
        <v>130</v>
      </c>
      <c r="B119" s="1" t="s">
        <v>536</v>
      </c>
      <c r="C119" s="1" t="s">
        <v>344</v>
      </c>
      <c r="E119" s="44" t="str">
        <f t="shared" si="2"/>
        <v xml:space="preserve">Howmet Aerospace Inc. </v>
      </c>
    </row>
    <row r="120" spans="1:5" x14ac:dyDescent="0.2">
      <c r="A120" s="1" t="s">
        <v>131</v>
      </c>
      <c r="B120" s="1" t="s">
        <v>537</v>
      </c>
      <c r="C120" s="1" t="s">
        <v>345</v>
      </c>
      <c r="D120" s="1" t="s">
        <v>231</v>
      </c>
      <c r="E120" s="44" t="str">
        <f t="shared" si="2"/>
        <v>Infodema S. A. Ord</v>
      </c>
    </row>
    <row r="121" spans="1:5" x14ac:dyDescent="0.2">
      <c r="A121" s="1" t="s">
        <v>132</v>
      </c>
      <c r="B121" s="1" t="s">
        <v>538</v>
      </c>
      <c r="C121" s="1" t="s">
        <v>346</v>
      </c>
      <c r="D121" s="1" t="s">
        <v>231</v>
      </c>
      <c r="E121" s="44" t="str">
        <f t="shared" si="2"/>
        <v>Ingevec S.A. Ord</v>
      </c>
    </row>
    <row r="122" spans="1:5" x14ac:dyDescent="0.2">
      <c r="A122" s="1" t="s">
        <v>133</v>
      </c>
      <c r="B122" s="1" t="s">
        <v>539</v>
      </c>
      <c r="C122" s="1" t="s">
        <v>347</v>
      </c>
      <c r="D122" s="1" t="s">
        <v>231</v>
      </c>
      <c r="E122" s="44" t="str">
        <f t="shared" si="2"/>
        <v>Inmob. Central De Estacionamientos Agustinas S.A. Ord</v>
      </c>
    </row>
    <row r="123" spans="1:5" x14ac:dyDescent="0.2">
      <c r="A123" s="1" t="s">
        <v>134</v>
      </c>
      <c r="B123" s="1" t="s">
        <v>540</v>
      </c>
      <c r="C123" s="1" t="s">
        <v>348</v>
      </c>
      <c r="D123" s="1" t="s">
        <v>231</v>
      </c>
      <c r="E123" s="44" t="str">
        <f t="shared" si="2"/>
        <v>Inmobiliaria Club De Campo S.A. Ord</v>
      </c>
    </row>
    <row r="124" spans="1:5" x14ac:dyDescent="0.2">
      <c r="A124" s="1" t="s">
        <v>135</v>
      </c>
      <c r="B124" s="1" t="s">
        <v>541</v>
      </c>
      <c r="C124" s="1" t="s">
        <v>349</v>
      </c>
      <c r="D124" s="1" t="s">
        <v>231</v>
      </c>
      <c r="E124" s="44" t="str">
        <f t="shared" si="2"/>
        <v>Inmobiliaria Manquehue S.A. Ord</v>
      </c>
    </row>
    <row r="125" spans="1:5" x14ac:dyDescent="0.2">
      <c r="A125" s="1" t="s">
        <v>136</v>
      </c>
      <c r="B125" s="1" t="s">
        <v>542</v>
      </c>
      <c r="C125" s="1" t="s">
        <v>350</v>
      </c>
      <c r="D125" s="1" t="s">
        <v>231</v>
      </c>
      <c r="E125" s="44" t="str">
        <f t="shared" si="2"/>
        <v>Inmobiliaria San Patricio S.A. Ord</v>
      </c>
    </row>
    <row r="126" spans="1:5" x14ac:dyDescent="0.2">
      <c r="A126" s="1" t="s">
        <v>137</v>
      </c>
      <c r="B126" s="1" t="s">
        <v>543</v>
      </c>
      <c r="C126" s="1" t="s">
        <v>351</v>
      </c>
      <c r="D126" s="1" t="s">
        <v>231</v>
      </c>
      <c r="E126" s="44" t="str">
        <f t="shared" si="2"/>
        <v>Inmobiliaria Sixterra S.A. Ord</v>
      </c>
    </row>
    <row r="127" spans="1:5" x14ac:dyDescent="0.2">
      <c r="A127" s="1" t="s">
        <v>138</v>
      </c>
      <c r="B127" s="1" t="s">
        <v>544</v>
      </c>
      <c r="C127" s="1" t="s">
        <v>352</v>
      </c>
      <c r="D127" s="1" t="s">
        <v>231</v>
      </c>
      <c r="E127" s="44" t="str">
        <f t="shared" si="2"/>
        <v>Inmobiliaria Stadio Italiano S.A. Ord</v>
      </c>
    </row>
    <row r="128" spans="1:5" x14ac:dyDescent="0.2">
      <c r="A128" s="1" t="s">
        <v>139</v>
      </c>
      <c r="B128" s="1" t="s">
        <v>545</v>
      </c>
      <c r="C128" s="1" t="s">
        <v>353</v>
      </c>
      <c r="D128" s="1" t="s">
        <v>231</v>
      </c>
      <c r="E128" s="44" t="str">
        <f t="shared" si="2"/>
        <v>Inmobiliaria Yugoslava Sociedad Anonima Ord</v>
      </c>
    </row>
    <row r="129" spans="1:5" x14ac:dyDescent="0.2">
      <c r="A129" s="1" t="s">
        <v>140</v>
      </c>
      <c r="B129" s="1" t="s">
        <v>546</v>
      </c>
      <c r="C129" s="1" t="s">
        <v>354</v>
      </c>
      <c r="D129" s="1" t="s">
        <v>233</v>
      </c>
      <c r="E129" s="44" t="str">
        <f t="shared" si="2"/>
        <v>Instituto De Diagnostico S.A. B</v>
      </c>
    </row>
    <row r="130" spans="1:5" x14ac:dyDescent="0.2">
      <c r="A130" s="1" t="s">
        <v>141</v>
      </c>
      <c r="B130" s="1" t="s">
        <v>547</v>
      </c>
      <c r="C130" s="1" t="s">
        <v>355</v>
      </c>
      <c r="D130" s="1" t="s">
        <v>231</v>
      </c>
      <c r="E130" s="44" t="str">
        <f t="shared" si="2"/>
        <v>Intasa S.A. Ord</v>
      </c>
    </row>
    <row r="131" spans="1:5" x14ac:dyDescent="0.2">
      <c r="A131" s="1" t="s">
        <v>142</v>
      </c>
      <c r="B131" s="1" t="s">
        <v>548</v>
      </c>
      <c r="C131" s="1" t="s">
        <v>356</v>
      </c>
      <c r="D131" s="1" t="s">
        <v>231</v>
      </c>
      <c r="E131" s="44" t="str">
        <f t="shared" si="2"/>
        <v>Invercap S.A. Ord</v>
      </c>
    </row>
    <row r="132" spans="1:5" x14ac:dyDescent="0.2">
      <c r="A132" s="1" t="s">
        <v>143</v>
      </c>
      <c r="B132" s="1" t="s">
        <v>549</v>
      </c>
      <c r="C132" s="1" t="s">
        <v>357</v>
      </c>
      <c r="D132" s="1" t="s">
        <v>231</v>
      </c>
      <c r="E132" s="44" t="str">
        <f t="shared" ref="E132:E195" si="3">IFERROR(CONCATENATE(C132," ",D132),"")</f>
        <v>Invermar S.A. Ord</v>
      </c>
    </row>
    <row r="133" spans="1:5" x14ac:dyDescent="0.2">
      <c r="A133" s="1" t="s">
        <v>144</v>
      </c>
      <c r="B133" s="1" t="s">
        <v>550</v>
      </c>
      <c r="C133" s="1" t="s">
        <v>358</v>
      </c>
      <c r="D133" s="1" t="s">
        <v>231</v>
      </c>
      <c r="E133" s="44" t="str">
        <f t="shared" si="3"/>
        <v>Invernova S.A. Ord</v>
      </c>
    </row>
    <row r="134" spans="1:5" x14ac:dyDescent="0.2">
      <c r="A134" s="1" t="s">
        <v>145</v>
      </c>
      <c r="B134" s="1" t="s">
        <v>551</v>
      </c>
      <c r="C134" s="1" t="s">
        <v>359</v>
      </c>
      <c r="D134" s="1" t="s">
        <v>231</v>
      </c>
      <c r="E134" s="44" t="str">
        <f t="shared" si="3"/>
        <v>Inversiones Agricolas Y Comerciales S.A. Ord</v>
      </c>
    </row>
    <row r="135" spans="1:5" x14ac:dyDescent="0.2">
      <c r="A135" s="1" t="s">
        <v>146</v>
      </c>
      <c r="B135" s="1" t="s">
        <v>552</v>
      </c>
      <c r="C135" s="1" t="s">
        <v>360</v>
      </c>
      <c r="D135" s="1" t="s">
        <v>231</v>
      </c>
      <c r="E135" s="44" t="str">
        <f t="shared" si="3"/>
        <v>Inversiones Aguas Metropolitanas S.A. Ord</v>
      </c>
    </row>
    <row r="136" spans="1:5" x14ac:dyDescent="0.2">
      <c r="A136" s="1" t="s">
        <v>147</v>
      </c>
      <c r="B136" s="1" t="s">
        <v>553</v>
      </c>
      <c r="C136" s="1" t="s">
        <v>361</v>
      </c>
      <c r="D136" s="1" t="s">
        <v>231</v>
      </c>
      <c r="E136" s="44" t="str">
        <f t="shared" si="3"/>
        <v>Inversiones Covadonga S.A. Ord</v>
      </c>
    </row>
    <row r="137" spans="1:5" x14ac:dyDescent="0.2">
      <c r="A137" s="1" t="s">
        <v>148</v>
      </c>
      <c r="B137" s="1" t="s">
        <v>554</v>
      </c>
      <c r="C137" s="1" t="s">
        <v>362</v>
      </c>
      <c r="D137" s="1" t="s">
        <v>231</v>
      </c>
      <c r="E137" s="44" t="str">
        <f t="shared" si="3"/>
        <v>Inversiones La Construccion S.A. Ord</v>
      </c>
    </row>
    <row r="138" spans="1:5" x14ac:dyDescent="0.2">
      <c r="A138" s="1" t="s">
        <v>149</v>
      </c>
      <c r="B138" s="1" t="s">
        <v>555</v>
      </c>
      <c r="C138" s="1" t="s">
        <v>363</v>
      </c>
      <c r="D138" s="1" t="s">
        <v>231</v>
      </c>
      <c r="E138" s="44" t="str">
        <f t="shared" si="3"/>
        <v>Inversiones Nueva Region S.A. Ord</v>
      </c>
    </row>
    <row r="139" spans="1:5" x14ac:dyDescent="0.2">
      <c r="A139" s="1" t="s">
        <v>150</v>
      </c>
      <c r="B139" s="1" t="s">
        <v>556</v>
      </c>
      <c r="C139" s="1" t="s">
        <v>364</v>
      </c>
      <c r="D139" s="1" t="s">
        <v>231</v>
      </c>
      <c r="E139" s="44" t="str">
        <f t="shared" si="3"/>
        <v>Inversiones Siemel S.A. Ord</v>
      </c>
    </row>
    <row r="140" spans="1:5" x14ac:dyDescent="0.2">
      <c r="A140" s="1" t="s">
        <v>151</v>
      </c>
      <c r="B140" s="1" t="s">
        <v>557</v>
      </c>
      <c r="C140" s="1" t="s">
        <v>365</v>
      </c>
      <c r="D140" s="1" t="s">
        <v>231</v>
      </c>
      <c r="E140" s="44" t="str">
        <f t="shared" si="3"/>
        <v>Inversiones Tricahue S.A. Ord</v>
      </c>
    </row>
    <row r="141" spans="1:5" x14ac:dyDescent="0.2">
      <c r="A141" s="1" t="s">
        <v>152</v>
      </c>
      <c r="B141" s="1" t="s">
        <v>558</v>
      </c>
      <c r="C141" s="1" t="s">
        <v>366</v>
      </c>
      <c r="D141" s="1" t="s">
        <v>231</v>
      </c>
      <c r="E141" s="44" t="str">
        <f t="shared" si="3"/>
        <v>Inversiones Union Española S.A. Ord</v>
      </c>
    </row>
    <row r="142" spans="1:5" x14ac:dyDescent="0.2">
      <c r="A142" s="1" t="s">
        <v>153</v>
      </c>
      <c r="B142" s="1" t="s">
        <v>559</v>
      </c>
      <c r="C142" s="1" t="s">
        <v>367</v>
      </c>
      <c r="D142" s="1" t="s">
        <v>231</v>
      </c>
      <c r="E142" s="44" t="str">
        <f t="shared" si="3"/>
        <v>Invertec Foods S.A. Ord</v>
      </c>
    </row>
    <row r="143" spans="1:5" x14ac:dyDescent="0.2">
      <c r="A143" s="1" t="s">
        <v>154</v>
      </c>
      <c r="B143" s="1" t="s">
        <v>560</v>
      </c>
      <c r="C143" s="1" t="s">
        <v>368</v>
      </c>
      <c r="D143" s="1" t="s">
        <v>231</v>
      </c>
      <c r="E143" s="44" t="str">
        <f t="shared" si="3"/>
        <v>Invexans S.A. Ord</v>
      </c>
    </row>
    <row r="144" spans="1:5" x14ac:dyDescent="0.2">
      <c r="A144" s="1" t="s">
        <v>155</v>
      </c>
      <c r="B144" s="1" t="s">
        <v>561</v>
      </c>
      <c r="C144" s="1" t="s">
        <v>369</v>
      </c>
      <c r="D144" s="1" t="s">
        <v>231</v>
      </c>
      <c r="E144" s="44" t="str">
        <f t="shared" si="3"/>
        <v>Ipal S.A. Ord</v>
      </c>
    </row>
    <row r="145" spans="1:5" x14ac:dyDescent="0.2">
      <c r="A145" s="1" t="s">
        <v>156</v>
      </c>
      <c r="B145" s="1" t="s">
        <v>562</v>
      </c>
      <c r="C145" s="1" t="s">
        <v>370</v>
      </c>
      <c r="D145" s="1" t="s">
        <v>231</v>
      </c>
      <c r="E145" s="44" t="str">
        <f t="shared" si="3"/>
        <v>Latam Airlines Group S.A. Ord</v>
      </c>
    </row>
    <row r="146" spans="1:5" x14ac:dyDescent="0.2">
      <c r="A146" s="1" t="s">
        <v>157</v>
      </c>
      <c r="B146" s="1" t="s">
        <v>563</v>
      </c>
      <c r="C146" s="1" t="s">
        <v>371</v>
      </c>
      <c r="D146" s="1" t="s">
        <v>231</v>
      </c>
      <c r="E146" s="44" t="str">
        <f t="shared" si="3"/>
        <v>Marbella Country Club S.A. Ord</v>
      </c>
    </row>
    <row r="147" spans="1:5" x14ac:dyDescent="0.2">
      <c r="A147" s="1" t="s">
        <v>158</v>
      </c>
      <c r="B147" s="1" t="s">
        <v>564</v>
      </c>
      <c r="C147" s="1" t="s">
        <v>372</v>
      </c>
      <c r="D147" s="1" t="s">
        <v>231</v>
      </c>
      <c r="E147" s="44" t="str">
        <f t="shared" si="3"/>
        <v>Maritima De Inversiones S.A. Ord</v>
      </c>
    </row>
    <row r="148" spans="1:5" x14ac:dyDescent="0.2">
      <c r="A148" s="1" t="s">
        <v>159</v>
      </c>
      <c r="B148" s="1" t="s">
        <v>565</v>
      </c>
      <c r="C148" s="1" t="s">
        <v>373</v>
      </c>
      <c r="D148" s="1" t="s">
        <v>231</v>
      </c>
      <c r="E148" s="44" t="str">
        <f t="shared" si="3"/>
        <v>Masisa S.A. Ord</v>
      </c>
    </row>
    <row r="149" spans="1:5" x14ac:dyDescent="0.2">
      <c r="A149" s="1" t="s">
        <v>160</v>
      </c>
      <c r="B149" s="1" t="s">
        <v>566</v>
      </c>
      <c r="C149" s="1" t="s">
        <v>374</v>
      </c>
      <c r="D149" s="1" t="s">
        <v>231</v>
      </c>
      <c r="E149" s="44" t="str">
        <f t="shared" si="3"/>
        <v>Melon S.A. Ord</v>
      </c>
    </row>
    <row r="150" spans="1:5" x14ac:dyDescent="0.2">
      <c r="A150" s="1" t="s">
        <v>161</v>
      </c>
      <c r="B150" s="1" t="s">
        <v>567</v>
      </c>
      <c r="C150" s="1" t="s">
        <v>375</v>
      </c>
      <c r="D150" s="1" t="s">
        <v>231</v>
      </c>
      <c r="E150" s="44" t="str">
        <f t="shared" si="3"/>
        <v>Minera Valparaiso S.A. Ord</v>
      </c>
    </row>
    <row r="151" spans="1:5" x14ac:dyDescent="0.2">
      <c r="A151" s="1" t="s">
        <v>162</v>
      </c>
      <c r="B151" s="1" t="s">
        <v>568</v>
      </c>
      <c r="C151" s="1" t="s">
        <v>376</v>
      </c>
      <c r="D151" s="1" t="s">
        <v>231</v>
      </c>
      <c r="E151" s="44" t="str">
        <f t="shared" si="3"/>
        <v>Molibdenos Y Metales S. A. Ord</v>
      </c>
    </row>
    <row r="152" spans="1:5" x14ac:dyDescent="0.2">
      <c r="A152" s="1" t="s">
        <v>163</v>
      </c>
      <c r="B152" s="1" t="s">
        <v>569</v>
      </c>
      <c r="C152" s="1" t="s">
        <v>377</v>
      </c>
      <c r="E152" s="44" t="str">
        <f t="shared" si="3"/>
        <v xml:space="preserve">Morgan Stanley </v>
      </c>
    </row>
    <row r="153" spans="1:5" x14ac:dyDescent="0.2">
      <c r="A153" s="1" t="s">
        <v>164</v>
      </c>
      <c r="B153" s="1" t="s">
        <v>570</v>
      </c>
      <c r="C153" s="1" t="s">
        <v>378</v>
      </c>
      <c r="D153" s="1" t="s">
        <v>231</v>
      </c>
      <c r="E153" s="44" t="str">
        <f t="shared" si="3"/>
        <v>Muelles De Penco S.A. Ord</v>
      </c>
    </row>
    <row r="154" spans="1:5" x14ac:dyDescent="0.2">
      <c r="A154" s="1" t="s">
        <v>165</v>
      </c>
      <c r="B154" s="1" t="s">
        <v>571</v>
      </c>
      <c r="C154" s="1" t="s">
        <v>379</v>
      </c>
      <c r="D154" s="1" t="s">
        <v>231</v>
      </c>
      <c r="E154" s="44" t="str">
        <f t="shared" si="3"/>
        <v>Multiexport Foods S.A. Ord</v>
      </c>
    </row>
    <row r="155" spans="1:5" x14ac:dyDescent="0.2">
      <c r="A155" s="1" t="s">
        <v>166</v>
      </c>
      <c r="B155" s="1" t="s">
        <v>572</v>
      </c>
      <c r="C155" s="1" t="s">
        <v>380</v>
      </c>
      <c r="D155" s="1" t="s">
        <v>231</v>
      </c>
      <c r="E155" s="44" t="str">
        <f t="shared" si="3"/>
        <v>Navarino S.A. Ord</v>
      </c>
    </row>
    <row r="156" spans="1:5" x14ac:dyDescent="0.2">
      <c r="A156" s="1" t="s">
        <v>167</v>
      </c>
      <c r="B156" s="1" t="s">
        <v>573</v>
      </c>
      <c r="C156" s="1" t="s">
        <v>381</v>
      </c>
      <c r="D156" s="1" t="s">
        <v>231</v>
      </c>
      <c r="E156" s="44" t="str">
        <f t="shared" si="3"/>
        <v>Nibsa S.A. Ord</v>
      </c>
    </row>
    <row r="157" spans="1:5" x14ac:dyDescent="0.2">
      <c r="A157" s="1" t="s">
        <v>168</v>
      </c>
      <c r="B157" s="1" t="s">
        <v>574</v>
      </c>
      <c r="C157" s="1" t="s">
        <v>382</v>
      </c>
      <c r="D157" s="1" t="s">
        <v>231</v>
      </c>
      <c r="E157" s="44" t="str">
        <f t="shared" si="3"/>
        <v>Nitratos De Chile S.A. Ord</v>
      </c>
    </row>
    <row r="158" spans="1:5" x14ac:dyDescent="0.2">
      <c r="A158" s="1" t="s">
        <v>169</v>
      </c>
      <c r="B158" s="1" t="s">
        <v>575</v>
      </c>
      <c r="C158" s="1" t="s">
        <v>383</v>
      </c>
      <c r="D158" s="1" t="s">
        <v>231</v>
      </c>
      <c r="E158" s="44" t="str">
        <f t="shared" si="3"/>
        <v>Norte Grande S.A. Ord</v>
      </c>
    </row>
    <row r="159" spans="1:5" x14ac:dyDescent="0.2">
      <c r="A159" s="1" t="s">
        <v>170</v>
      </c>
      <c r="B159" s="1" t="s">
        <v>576</v>
      </c>
      <c r="C159" s="1" t="s">
        <v>384</v>
      </c>
      <c r="D159" s="1" t="s">
        <v>231</v>
      </c>
      <c r="E159" s="44" t="str">
        <f t="shared" si="3"/>
        <v>Old Grangonian Club S.A. Ord</v>
      </c>
    </row>
    <row r="160" spans="1:5" x14ac:dyDescent="0.2">
      <c r="A160" s="1" t="s">
        <v>171</v>
      </c>
      <c r="B160" s="1" t="s">
        <v>577</v>
      </c>
      <c r="C160" s="1" t="s">
        <v>385</v>
      </c>
      <c r="D160" s="1" t="s">
        <v>231</v>
      </c>
      <c r="E160" s="44" t="str">
        <f t="shared" si="3"/>
        <v>Parque Arauco S.A. Ord</v>
      </c>
    </row>
    <row r="161" spans="1:5" x14ac:dyDescent="0.2">
      <c r="A161" s="1" t="s">
        <v>172</v>
      </c>
      <c r="B161" s="1" t="s">
        <v>578</v>
      </c>
      <c r="C161" s="1" t="s">
        <v>386</v>
      </c>
      <c r="D161" s="1" t="s">
        <v>231</v>
      </c>
      <c r="E161" s="44" t="str">
        <f t="shared" si="3"/>
        <v>Paz Corp S.A. Ord</v>
      </c>
    </row>
    <row r="162" spans="1:5" x14ac:dyDescent="0.2">
      <c r="A162" s="1" t="s">
        <v>173</v>
      </c>
      <c r="B162" s="1" t="s">
        <v>579</v>
      </c>
      <c r="C162" s="1" t="s">
        <v>387</v>
      </c>
      <c r="E162" s="44" t="str">
        <f t="shared" si="3"/>
        <v xml:space="preserve">Peruvian Precious Metals Corp </v>
      </c>
    </row>
    <row r="163" spans="1:5" x14ac:dyDescent="0.2">
      <c r="A163" s="1" t="s">
        <v>174</v>
      </c>
      <c r="B163" s="1" t="s">
        <v>580</v>
      </c>
      <c r="C163" s="1" t="s">
        <v>388</v>
      </c>
      <c r="D163" s="1" t="s">
        <v>231</v>
      </c>
      <c r="E163" s="44" t="str">
        <f t="shared" si="3"/>
        <v>Plaza S.A. Ord</v>
      </c>
    </row>
    <row r="164" spans="1:5" x14ac:dyDescent="0.2">
      <c r="A164" s="1" t="s">
        <v>175</v>
      </c>
      <c r="B164" s="1" t="s">
        <v>581</v>
      </c>
      <c r="C164" s="1" t="s">
        <v>389</v>
      </c>
      <c r="D164" s="1" t="s">
        <v>231</v>
      </c>
      <c r="E164" s="44" t="str">
        <f t="shared" si="3"/>
        <v>Portuaria Cabo Froward S.A. Ord</v>
      </c>
    </row>
    <row r="165" spans="1:5" x14ac:dyDescent="0.2">
      <c r="A165" s="1" t="s">
        <v>176</v>
      </c>
      <c r="B165" s="1" t="s">
        <v>582</v>
      </c>
      <c r="C165" s="1" t="s">
        <v>390</v>
      </c>
      <c r="D165" s="1" t="s">
        <v>232</v>
      </c>
      <c r="E165" s="44" t="str">
        <f t="shared" si="3"/>
        <v>Potasios De Chile S.A. A</v>
      </c>
    </row>
    <row r="166" spans="1:5" x14ac:dyDescent="0.2">
      <c r="A166" s="1" t="s">
        <v>177</v>
      </c>
      <c r="B166" s="1" t="s">
        <v>583</v>
      </c>
      <c r="C166" s="1" t="s">
        <v>390</v>
      </c>
      <c r="D166" s="1" t="s">
        <v>233</v>
      </c>
      <c r="E166" s="44" t="str">
        <f t="shared" si="3"/>
        <v>Potasios De Chile S.A. B</v>
      </c>
    </row>
    <row r="167" spans="1:5" x14ac:dyDescent="0.2">
      <c r="A167" s="1" t="s">
        <v>178</v>
      </c>
      <c r="B167" s="1" t="s">
        <v>584</v>
      </c>
      <c r="C167" s="1" t="s">
        <v>391</v>
      </c>
      <c r="D167" s="1" t="s">
        <v>232</v>
      </c>
      <c r="E167" s="44" t="str">
        <f t="shared" si="3"/>
        <v>Prince Of Wales Country Club S.A. Inmobiliaria A</v>
      </c>
    </row>
    <row r="168" spans="1:5" x14ac:dyDescent="0.2">
      <c r="A168" s="1" t="s">
        <v>179</v>
      </c>
      <c r="B168" s="1" t="s">
        <v>585</v>
      </c>
      <c r="C168" s="1" t="s">
        <v>391</v>
      </c>
      <c r="D168" s="1" t="s">
        <v>233</v>
      </c>
      <c r="E168" s="44" t="str">
        <f t="shared" si="3"/>
        <v>Prince Of Wales Country Club S.A. Inmobiliaria B</v>
      </c>
    </row>
    <row r="169" spans="1:5" x14ac:dyDescent="0.2">
      <c r="A169" s="1" t="s">
        <v>180</v>
      </c>
      <c r="B169" s="1" t="s">
        <v>586</v>
      </c>
      <c r="C169" s="1" t="s">
        <v>391</v>
      </c>
      <c r="D169" s="1" t="s">
        <v>235</v>
      </c>
      <c r="E169" s="44" t="str">
        <f t="shared" si="3"/>
        <v>Prince Of Wales Country Club S.A. Inmobiliaria P</v>
      </c>
    </row>
    <row r="170" spans="1:5" x14ac:dyDescent="0.2">
      <c r="A170" s="1" t="s">
        <v>181</v>
      </c>
      <c r="B170" s="1" t="s">
        <v>587</v>
      </c>
      <c r="C170" s="1" t="s">
        <v>392</v>
      </c>
      <c r="D170" s="1" t="s">
        <v>231</v>
      </c>
      <c r="E170" s="44" t="str">
        <f t="shared" si="3"/>
        <v>Puerto Ventanas S.A. Ord</v>
      </c>
    </row>
    <row r="171" spans="1:5" x14ac:dyDescent="0.2">
      <c r="A171" s="1" t="s">
        <v>182</v>
      </c>
      <c r="B171" s="1" t="s">
        <v>588</v>
      </c>
      <c r="C171" s="1" t="s">
        <v>393</v>
      </c>
      <c r="D171" s="1" t="s">
        <v>231</v>
      </c>
      <c r="E171" s="44" t="str">
        <f t="shared" si="3"/>
        <v>Puertos Y Logistica S.A. Ord</v>
      </c>
    </row>
    <row r="172" spans="1:5" x14ac:dyDescent="0.2">
      <c r="A172" s="1" t="s">
        <v>183</v>
      </c>
      <c r="B172" s="1" t="s">
        <v>589</v>
      </c>
      <c r="C172" s="1" t="s">
        <v>394</v>
      </c>
      <c r="D172" s="1" t="s">
        <v>231</v>
      </c>
      <c r="E172" s="44" t="str">
        <f t="shared" si="3"/>
        <v>Quemchi S.A. Ord</v>
      </c>
    </row>
    <row r="173" spans="1:5" x14ac:dyDescent="0.2">
      <c r="A173" s="1" t="s">
        <v>184</v>
      </c>
      <c r="B173" s="1" t="s">
        <v>590</v>
      </c>
      <c r="C173" s="1" t="s">
        <v>395</v>
      </c>
      <c r="D173" s="1" t="s">
        <v>231</v>
      </c>
      <c r="E173" s="44" t="str">
        <f t="shared" si="3"/>
        <v>Quilicura S.A. Ord</v>
      </c>
    </row>
    <row r="174" spans="1:5" x14ac:dyDescent="0.2">
      <c r="A174" s="1" t="s">
        <v>185</v>
      </c>
      <c r="B174" s="1" t="s">
        <v>591</v>
      </c>
      <c r="C174" s="1" t="s">
        <v>396</v>
      </c>
      <c r="D174" s="1" t="s">
        <v>231</v>
      </c>
      <c r="E174" s="44" t="str">
        <f t="shared" si="3"/>
        <v>Quiñenco S.A. Ord</v>
      </c>
    </row>
    <row r="175" spans="1:5" x14ac:dyDescent="0.2">
      <c r="A175" s="1" t="s">
        <v>186</v>
      </c>
      <c r="B175" s="1" t="s">
        <v>592</v>
      </c>
      <c r="C175" s="1" t="s">
        <v>397</v>
      </c>
      <c r="E175" s="44" t="str">
        <f t="shared" si="3"/>
        <v xml:space="preserve">Raytheon Technologies Corp. </v>
      </c>
    </row>
    <row r="176" spans="1:5" x14ac:dyDescent="0.2">
      <c r="A176" s="1" t="s">
        <v>187</v>
      </c>
      <c r="B176" s="1" t="s">
        <v>593</v>
      </c>
      <c r="C176" s="1" t="s">
        <v>398</v>
      </c>
      <c r="D176" s="1" t="s">
        <v>232</v>
      </c>
      <c r="E176" s="44" t="str">
        <f t="shared" si="3"/>
        <v>Rebrisa S.A. A</v>
      </c>
    </row>
    <row r="177" spans="1:5" x14ac:dyDescent="0.2">
      <c r="A177" s="1" t="s">
        <v>188</v>
      </c>
      <c r="B177" s="1" t="s">
        <v>594</v>
      </c>
      <c r="C177" s="1" t="s">
        <v>398</v>
      </c>
      <c r="D177" s="1" t="s">
        <v>233</v>
      </c>
      <c r="E177" s="44" t="str">
        <f t="shared" si="3"/>
        <v>Rebrisa S.A. B</v>
      </c>
    </row>
    <row r="178" spans="1:5" x14ac:dyDescent="0.2">
      <c r="A178" s="1" t="s">
        <v>189</v>
      </c>
      <c r="B178" s="1" t="s">
        <v>595</v>
      </c>
      <c r="C178" s="1" t="s">
        <v>399</v>
      </c>
      <c r="D178" s="1" t="s">
        <v>231</v>
      </c>
      <c r="E178" s="44" t="str">
        <f t="shared" si="3"/>
        <v>Ripley Corp S.A. Ord</v>
      </c>
    </row>
    <row r="179" spans="1:5" x14ac:dyDescent="0.2">
      <c r="A179" s="1" t="s">
        <v>190</v>
      </c>
      <c r="B179" s="1" t="s">
        <v>596</v>
      </c>
      <c r="C179" s="1" t="s">
        <v>400</v>
      </c>
      <c r="D179" s="1" t="s">
        <v>231</v>
      </c>
      <c r="E179" s="44" t="str">
        <f t="shared" si="3"/>
        <v>S. A. Inmobiliaria Sport Francais Ord</v>
      </c>
    </row>
    <row r="180" spans="1:5" x14ac:dyDescent="0.2">
      <c r="A180" s="1" t="s">
        <v>191</v>
      </c>
      <c r="B180" s="1" t="s">
        <v>597</v>
      </c>
      <c r="C180" s="1" t="s">
        <v>401</v>
      </c>
      <c r="D180" s="1" t="s">
        <v>231</v>
      </c>
      <c r="E180" s="44" t="str">
        <f t="shared" si="3"/>
        <v>Salfacorp S.A. Ord</v>
      </c>
    </row>
    <row r="181" spans="1:5" x14ac:dyDescent="0.2">
      <c r="A181" s="1" t="s">
        <v>192</v>
      </c>
      <c r="B181" s="1" t="s">
        <v>598</v>
      </c>
      <c r="C181" s="1" t="s">
        <v>402</v>
      </c>
      <c r="E181" s="44" t="str">
        <f t="shared" si="3"/>
        <v xml:space="preserve">Salmones Camanchaca S.A. </v>
      </c>
    </row>
    <row r="182" spans="1:5" x14ac:dyDescent="0.2">
      <c r="A182" s="1" t="s">
        <v>193</v>
      </c>
      <c r="B182" s="1" t="s">
        <v>599</v>
      </c>
      <c r="C182" s="1" t="s">
        <v>403</v>
      </c>
      <c r="D182" s="1" t="s">
        <v>231</v>
      </c>
      <c r="E182" s="44" t="str">
        <f t="shared" si="3"/>
        <v>Santana S.A. Ord</v>
      </c>
    </row>
    <row r="183" spans="1:5" x14ac:dyDescent="0.2">
      <c r="A183" s="1" t="s">
        <v>194</v>
      </c>
      <c r="B183" s="1" t="s">
        <v>600</v>
      </c>
      <c r="C183" s="1" t="s">
        <v>404</v>
      </c>
      <c r="D183" s="1" t="s">
        <v>231</v>
      </c>
      <c r="E183" s="44" t="str">
        <f t="shared" si="3"/>
        <v>Schwager Energy S.A. Ord</v>
      </c>
    </row>
    <row r="184" spans="1:5" x14ac:dyDescent="0.2">
      <c r="A184" s="1" t="s">
        <v>195</v>
      </c>
      <c r="B184" s="1" t="s">
        <v>601</v>
      </c>
      <c r="C184" s="1" t="s">
        <v>405</v>
      </c>
      <c r="D184" s="1" t="s">
        <v>232</v>
      </c>
      <c r="E184" s="44" t="str">
        <f t="shared" si="3"/>
        <v>Scotiabank Chile A</v>
      </c>
    </row>
    <row r="185" spans="1:5" x14ac:dyDescent="0.2">
      <c r="A185" s="1" t="s">
        <v>196</v>
      </c>
      <c r="B185" s="1" t="s">
        <v>602</v>
      </c>
      <c r="C185" s="1" t="s">
        <v>406</v>
      </c>
      <c r="D185" s="1" t="s">
        <v>231</v>
      </c>
      <c r="E185" s="44" t="str">
        <f t="shared" si="3"/>
        <v>Seguros Vida Security Prevision S.A. Ord</v>
      </c>
    </row>
    <row r="186" spans="1:5" x14ac:dyDescent="0.2">
      <c r="A186" s="1" t="s">
        <v>197</v>
      </c>
      <c r="B186" s="1" t="s">
        <v>603</v>
      </c>
      <c r="C186" s="1" t="s">
        <v>407</v>
      </c>
      <c r="D186" s="1" t="s">
        <v>231</v>
      </c>
      <c r="E186" s="44" t="str">
        <f t="shared" si="3"/>
        <v>Sigdo Koppers S.A. Ord</v>
      </c>
    </row>
    <row r="187" spans="1:5" x14ac:dyDescent="0.2">
      <c r="A187" s="1" t="s">
        <v>198</v>
      </c>
      <c r="B187" s="1" t="s">
        <v>604</v>
      </c>
      <c r="C187" s="1" t="s">
        <v>408</v>
      </c>
      <c r="D187" s="1" t="s">
        <v>231</v>
      </c>
      <c r="E187" s="44" t="str">
        <f t="shared" si="3"/>
        <v>Sipsa Sociedad Anonima Ord</v>
      </c>
    </row>
    <row r="188" spans="1:5" x14ac:dyDescent="0.2">
      <c r="A188" s="1" t="s">
        <v>199</v>
      </c>
      <c r="B188" s="1" t="s">
        <v>605</v>
      </c>
      <c r="C188" s="1" t="s">
        <v>409</v>
      </c>
      <c r="D188" s="1" t="s">
        <v>231</v>
      </c>
      <c r="E188" s="44" t="str">
        <f t="shared" si="3"/>
        <v>Smu S.A. Ord</v>
      </c>
    </row>
    <row r="189" spans="1:5" x14ac:dyDescent="0.2">
      <c r="A189" s="1" t="s">
        <v>200</v>
      </c>
      <c r="B189" s="1" t="s">
        <v>606</v>
      </c>
      <c r="C189" s="1" t="s">
        <v>410</v>
      </c>
      <c r="D189" s="1" t="s">
        <v>231</v>
      </c>
      <c r="E189" s="44" t="str">
        <f t="shared" si="3"/>
        <v>Soc. Anonima De Deportes, Club De Golf Santiago Ord</v>
      </c>
    </row>
    <row r="190" spans="1:5" x14ac:dyDescent="0.2">
      <c r="A190" s="1" t="s">
        <v>201</v>
      </c>
      <c r="B190" s="1" t="s">
        <v>607</v>
      </c>
      <c r="C190" s="1" t="s">
        <v>411</v>
      </c>
      <c r="D190" s="1" t="s">
        <v>231</v>
      </c>
      <c r="E190" s="44" t="str">
        <f t="shared" si="3"/>
        <v>Soc. De Canalistas La Foresta De Apoquindo S.A. Ord</v>
      </c>
    </row>
    <row r="191" spans="1:5" x14ac:dyDescent="0.2">
      <c r="A191" s="1" t="s">
        <v>202</v>
      </c>
      <c r="B191" s="1" t="s">
        <v>608</v>
      </c>
      <c r="C191" s="1" t="s">
        <v>412</v>
      </c>
      <c r="D191" s="1" t="s">
        <v>231</v>
      </c>
      <c r="E191" s="44" t="str">
        <f t="shared" si="3"/>
        <v>Sociedad Agricola La Rosa Sofruco S.A. Ord</v>
      </c>
    </row>
    <row r="192" spans="1:5" x14ac:dyDescent="0.2">
      <c r="A192" s="1" t="s">
        <v>203</v>
      </c>
      <c r="B192" s="1" t="s">
        <v>609</v>
      </c>
      <c r="C192" s="1" t="s">
        <v>413</v>
      </c>
      <c r="D192" s="1" t="s">
        <v>231</v>
      </c>
      <c r="E192" s="44" t="str">
        <f t="shared" si="3"/>
        <v>Sociedad Anonima Viña Santa Rita Ord</v>
      </c>
    </row>
    <row r="193" spans="1:5" x14ac:dyDescent="0.2">
      <c r="A193" s="1" t="s">
        <v>204</v>
      </c>
      <c r="B193" s="1" t="s">
        <v>610</v>
      </c>
      <c r="C193" s="1" t="s">
        <v>414</v>
      </c>
      <c r="D193" s="1" t="s">
        <v>231</v>
      </c>
      <c r="E193" s="44" t="str">
        <f t="shared" si="3"/>
        <v>Sociedad De Inversiones Campos Chilenos S.A. Ord</v>
      </c>
    </row>
    <row r="194" spans="1:5" x14ac:dyDescent="0.2">
      <c r="A194" s="1" t="s">
        <v>205</v>
      </c>
      <c r="B194" s="1" t="s">
        <v>611</v>
      </c>
      <c r="C194" s="1" t="s">
        <v>415</v>
      </c>
      <c r="D194" s="1" t="s">
        <v>231</v>
      </c>
      <c r="E194" s="44" t="str">
        <f t="shared" si="3"/>
        <v>Sociedad De Inversiones Oro Blanco S.A. Ord</v>
      </c>
    </row>
    <row r="195" spans="1:5" x14ac:dyDescent="0.2">
      <c r="A195" s="1" t="s">
        <v>206</v>
      </c>
      <c r="B195" s="1" t="s">
        <v>612</v>
      </c>
      <c r="C195" s="1" t="s">
        <v>416</v>
      </c>
      <c r="D195" s="1" t="s">
        <v>232</v>
      </c>
      <c r="E195" s="44" t="str">
        <f t="shared" si="3"/>
        <v>Sociedad De Inversiones Pampa Calichera S.A. A</v>
      </c>
    </row>
    <row r="196" spans="1:5" x14ac:dyDescent="0.2">
      <c r="A196" s="1" t="s">
        <v>207</v>
      </c>
      <c r="B196" s="1" t="s">
        <v>613</v>
      </c>
      <c r="C196" s="1" t="s">
        <v>416</v>
      </c>
      <c r="D196" s="1" t="s">
        <v>233</v>
      </c>
      <c r="E196" s="44" t="str">
        <f t="shared" ref="E196:E200" si="4">IFERROR(CONCATENATE(C196," ",D196),"")</f>
        <v>Sociedad De Inversiones Pampa Calichera S.A. B</v>
      </c>
    </row>
    <row r="197" spans="1:5" x14ac:dyDescent="0.2">
      <c r="A197" s="1" t="s">
        <v>208</v>
      </c>
      <c r="B197" s="1" t="s">
        <v>614</v>
      </c>
      <c r="C197" s="1" t="s">
        <v>417</v>
      </c>
      <c r="D197" s="1" t="s">
        <v>232</v>
      </c>
      <c r="E197" s="44" t="str">
        <f t="shared" si="4"/>
        <v>Sociedad Hipodromo Chile S.A. A</v>
      </c>
    </row>
    <row r="198" spans="1:5" x14ac:dyDescent="0.2">
      <c r="A198" s="1" t="s">
        <v>209</v>
      </c>
      <c r="B198" s="1" t="s">
        <v>615</v>
      </c>
      <c r="C198" s="1" t="s">
        <v>417</v>
      </c>
      <c r="D198" s="1" t="s">
        <v>233</v>
      </c>
      <c r="E198" s="44" t="str">
        <f t="shared" si="4"/>
        <v>Sociedad Hipodromo Chile S.A. B</v>
      </c>
    </row>
    <row r="199" spans="1:5" x14ac:dyDescent="0.2">
      <c r="A199" s="1" t="s">
        <v>210</v>
      </c>
      <c r="B199" s="1" t="s">
        <v>616</v>
      </c>
      <c r="C199" s="1" t="s">
        <v>418</v>
      </c>
      <c r="D199" s="1" t="s">
        <v>231</v>
      </c>
      <c r="E199" s="44" t="str">
        <f t="shared" si="4"/>
        <v>Sociedad Inmobiliaria Viña Del Mar S.A. Ord</v>
      </c>
    </row>
    <row r="200" spans="1:5" x14ac:dyDescent="0.2">
      <c r="A200" s="1" t="s">
        <v>211</v>
      </c>
      <c r="B200" s="1" t="s">
        <v>617</v>
      </c>
      <c r="C200" s="1" t="s">
        <v>419</v>
      </c>
      <c r="D200" s="1" t="s">
        <v>231</v>
      </c>
      <c r="E200" s="44" t="str">
        <f t="shared" si="4"/>
        <v>Sociedad Matriz Saam S.A. Ord</v>
      </c>
    </row>
    <row r="201" spans="1:5" x14ac:dyDescent="0.2">
      <c r="A201" s="1" t="s">
        <v>212</v>
      </c>
      <c r="B201" s="1" t="s">
        <v>683</v>
      </c>
      <c r="C201" s="1" t="s">
        <v>682</v>
      </c>
      <c r="D201" s="1" t="s">
        <v>231</v>
      </c>
    </row>
    <row r="202" spans="1:5" x14ac:dyDescent="0.2">
      <c r="A202" s="1" t="s">
        <v>213</v>
      </c>
    </row>
    <row r="203" spans="1:5" x14ac:dyDescent="0.2">
      <c r="A203" s="1" t="s">
        <v>214</v>
      </c>
    </row>
    <row r="204" spans="1:5" x14ac:dyDescent="0.2">
      <c r="A204" s="1" t="s">
        <v>215</v>
      </c>
    </row>
    <row r="205" spans="1:5" x14ac:dyDescent="0.2">
      <c r="A205" s="1" t="s">
        <v>216</v>
      </c>
    </row>
    <row r="206" spans="1:5" x14ac:dyDescent="0.2">
      <c r="A206" s="1" t="s">
        <v>217</v>
      </c>
    </row>
    <row r="207" spans="1:5" x14ac:dyDescent="0.2">
      <c r="A207" s="1" t="s">
        <v>218</v>
      </c>
    </row>
    <row r="208" spans="1:5" x14ac:dyDescent="0.2">
      <c r="A208" s="1" t="s">
        <v>219</v>
      </c>
    </row>
    <row r="209" spans="1:1" x14ac:dyDescent="0.2">
      <c r="A209" s="1" t="s">
        <v>220</v>
      </c>
    </row>
    <row r="210" spans="1:1" x14ac:dyDescent="0.2">
      <c r="A210" s="1" t="s">
        <v>221</v>
      </c>
    </row>
    <row r="211" spans="1:1" x14ac:dyDescent="0.2">
      <c r="A211" s="1" t="s">
        <v>222</v>
      </c>
    </row>
    <row r="212" spans="1:1" x14ac:dyDescent="0.2">
      <c r="A212" s="1" t="s">
        <v>223</v>
      </c>
    </row>
    <row r="213" spans="1:1" x14ac:dyDescent="0.2">
      <c r="A213" s="1" t="s">
        <v>224</v>
      </c>
    </row>
    <row r="214" spans="1:1" x14ac:dyDescent="0.2">
      <c r="A214" s="1" t="s">
        <v>225</v>
      </c>
    </row>
    <row r="215" spans="1:1" x14ac:dyDescent="0.2">
      <c r="A215" s="1" t="s">
        <v>226</v>
      </c>
    </row>
    <row r="216" spans="1:1" x14ac:dyDescent="0.2">
      <c r="A216" s="1" t="s">
        <v>228</v>
      </c>
    </row>
    <row r="217" spans="1:1" x14ac:dyDescent="0.2">
      <c r="A217" s="1" t="s">
        <v>227</v>
      </c>
    </row>
    <row r="218" spans="1:1" x14ac:dyDescent="0.2">
      <c r="A218" s="1" t="s">
        <v>229</v>
      </c>
    </row>
    <row r="219" spans="1:1" x14ac:dyDescent="0.2">
      <c r="A219" s="1" t="s">
        <v>230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AD8492"/>
  <sheetViews>
    <sheetView showGridLines="0" workbookViewId="0"/>
  </sheetViews>
  <sheetFormatPr baseColWidth="10" defaultColWidth="9.140625" defaultRowHeight="12.75" x14ac:dyDescent="0.2"/>
  <cols>
    <col min="1" max="1" width="14.7109375" style="1" customWidth="1"/>
    <col min="2" max="2" width="12.7109375" style="1" bestFit="1" customWidth="1"/>
    <col min="3" max="3" width="12.85546875" style="1" bestFit="1" customWidth="1"/>
    <col min="4" max="4" width="15.7109375" style="1" customWidth="1"/>
    <col min="5" max="5" width="13.28515625" style="1" bestFit="1" customWidth="1"/>
    <col min="6" max="6" width="12.5703125" style="1" bestFit="1" customWidth="1"/>
    <col min="7" max="8" width="12.7109375" style="1" bestFit="1" customWidth="1"/>
    <col min="9" max="9" width="12.85546875" style="1" bestFit="1" customWidth="1"/>
    <col min="10" max="10" width="9" style="1" customWidth="1"/>
    <col min="11" max="11" width="1.7109375" style="1" customWidth="1"/>
    <col min="12" max="12" width="18.7109375" style="1" customWidth="1"/>
    <col min="13" max="14" width="12.7109375" style="1" customWidth="1"/>
    <col min="15" max="15" width="10.7109375" style="1" customWidth="1"/>
    <col min="16" max="17" width="9.140625" style="1"/>
    <col min="18" max="18" width="13.7109375" style="1" customWidth="1"/>
    <col min="19" max="16384" width="9.140625" style="1"/>
  </cols>
  <sheetData>
    <row r="1" spans="1:30" x14ac:dyDescent="0.2">
      <c r="A1" s="28" t="s">
        <v>672</v>
      </c>
    </row>
    <row r="2" spans="1:30" x14ac:dyDescent="0.2">
      <c r="A2" s="29" t="s">
        <v>5</v>
      </c>
      <c r="B2" s="30"/>
      <c r="C2" s="31"/>
      <c r="D2" s="30"/>
      <c r="E2" s="32"/>
      <c r="F2" s="32"/>
      <c r="G2" s="33"/>
      <c r="H2" s="34"/>
      <c r="I2" s="34"/>
      <c r="J2" s="34"/>
      <c r="L2" s="29" t="s">
        <v>673</v>
      </c>
      <c r="M2" s="35"/>
    </row>
    <row r="3" spans="1:30" x14ac:dyDescent="0.2">
      <c r="D3" s="1" t="s">
        <v>3</v>
      </c>
      <c r="E3" s="38">
        <f>ROUNDDOWN(MIN(B$9:J$10000),-1)</f>
        <v>10</v>
      </c>
      <c r="L3" s="78" t="s">
        <v>669</v>
      </c>
      <c r="M3" s="79" t="s">
        <v>6</v>
      </c>
      <c r="P3" s="38"/>
    </row>
    <row r="4" spans="1:30" x14ac:dyDescent="0.2">
      <c r="A4" s="78" t="s">
        <v>671</v>
      </c>
      <c r="B4" s="79">
        <f>'Informe comparativo de Acciones'!S3</f>
        <v>43999</v>
      </c>
      <c r="D4" s="1" t="s">
        <v>4</v>
      </c>
      <c r="E4" s="38">
        <f>ROUNDUP(MAX($B$9:$J$10000),-1)</f>
        <v>160</v>
      </c>
      <c r="L4" s="78" t="s">
        <v>674</v>
      </c>
      <c r="M4" s="79">
        <f>B4</f>
        <v>43999</v>
      </c>
      <c r="P4" s="38"/>
      <c r="Q4" s="39"/>
      <c r="S4" s="40"/>
      <c r="T4" s="40"/>
      <c r="U4" s="40"/>
      <c r="V4" s="40"/>
      <c r="W4" s="40"/>
      <c r="X4" s="40"/>
      <c r="Y4" s="40"/>
      <c r="Z4" s="40"/>
    </row>
    <row r="5" spans="1:30" x14ac:dyDescent="0.2">
      <c r="A5" s="78" t="s">
        <v>670</v>
      </c>
      <c r="B5" s="79" t="str">
        <f>'Informe comparativo de Acciones'!S40</f>
        <v>2Y</v>
      </c>
      <c r="D5" s="41" t="str">
        <f>AtualizarLimitesGrafico("Informe comparativo de Acciones","Base100",E3,E4)</f>
        <v>[Informe comparativo de Acciones]Base100, Min:10, Max:160</v>
      </c>
      <c r="F5" s="42"/>
      <c r="L5" s="78" t="s">
        <v>670</v>
      </c>
      <c r="M5" s="80"/>
      <c r="Q5" s="42"/>
    </row>
    <row r="6" spans="1:30" x14ac:dyDescent="0.2">
      <c r="A6" s="78" t="s">
        <v>669</v>
      </c>
      <c r="B6" s="80" t="str">
        <f>'Informe comparativo de Acciones'!P40</f>
        <v>D</v>
      </c>
      <c r="F6" s="40"/>
      <c r="L6" s="36"/>
      <c r="M6" s="37"/>
      <c r="O6" s="40"/>
      <c r="P6" s="40"/>
      <c r="Q6" s="40"/>
    </row>
    <row r="7" spans="1:30" ht="13.5" thickBot="1" x14ac:dyDescent="0.25">
      <c r="D7" s="40"/>
      <c r="E7" s="42"/>
      <c r="F7" s="42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</row>
    <row r="8" spans="1:30" ht="13.5" thickBot="1" x14ac:dyDescent="0.25">
      <c r="A8" s="77" t="s">
        <v>668</v>
      </c>
      <c r="B8" s="77" t="str">
        <f>Base!G3</f>
        <v>ENELAM</v>
      </c>
      <c r="C8" s="77" t="str">
        <f>Base!G4</f>
        <v>FALABELLA</v>
      </c>
      <c r="D8" s="77" t="str">
        <f>Base!G5</f>
        <v>ENELCHILE</v>
      </c>
      <c r="E8" s="77" t="str">
        <f>Base!G6</f>
        <v>LTM</v>
      </c>
      <c r="F8" s="77" t="str">
        <f>Base!$G7</f>
        <v>COPEC</v>
      </c>
      <c r="G8" s="77" t="str">
        <f>Base!$G8</f>
        <v>CENCOSUD</v>
      </c>
      <c r="H8" s="77" t="str">
        <f>Base!G$9</f>
        <v>PARAUCO</v>
      </c>
      <c r="I8" s="77" t="str">
        <f>Base!$G10</f>
        <v>CCU</v>
      </c>
      <c r="J8" s="77" t="str">
        <f>'Informe comparativo de Acciones'!M40</f>
        <v>SP IPSA</v>
      </c>
      <c r="K8" s="44"/>
      <c r="L8" s="83" t="s">
        <v>675</v>
      </c>
      <c r="M8" s="84" t="str">
        <f>_xll.ECONOMATICA($L$9:$L$17,"return",$M$3,$M$4,,,,,"false",,"Retorno")</f>
        <v>Retorno</v>
      </c>
      <c r="N8" s="84" t="str">
        <f>_xll.ECONOMATICA($L$9:$L$17,"risk",$M$3,$M$4,,,,,"false",,"Riesgo")</f>
        <v>Riesgo</v>
      </c>
      <c r="O8" s="40"/>
      <c r="P8" s="40"/>
      <c r="U8" s="40"/>
      <c r="V8" s="40"/>
      <c r="W8" s="40"/>
      <c r="X8" s="40"/>
      <c r="Y8" s="40"/>
      <c r="Z8" s="40"/>
      <c r="AA8" s="40"/>
      <c r="AB8" s="40"/>
      <c r="AC8" s="40"/>
      <c r="AD8" s="40"/>
    </row>
    <row r="9" spans="1:30" x14ac:dyDescent="0.2">
      <c r="A9" s="55">
        <f>_xll.ECONOMATICA($B$8,"close",,$B$4,$B$5,$B$6,,,"true","false",,{"def.defdef=7"})</f>
        <v>43266</v>
      </c>
      <c r="B9" s="42">
        <v>100</v>
      </c>
      <c r="C9" s="42">
        <f>_xll.ECONOMATICA(C8,"close",,$B$4,$B$5,$B$6,,,"FALSE","false",,{"def.defdef=7"})</f>
        <v>100</v>
      </c>
      <c r="D9" s="42">
        <f>_xll.ECONOMATICA(D8,"close",,$B$4,$B$5,$B$6,,,"FALSE","false",,{"def.defdef=7"})</f>
        <v>100</v>
      </c>
      <c r="E9" s="42">
        <f>_xll.ECONOMATICA(E8,"close",,$B$4,$B$5,$B$6,,,"FALSE","false",,{"def.defdef=7"})</f>
        <v>100</v>
      </c>
      <c r="F9" s="42">
        <f>_xll.ECONOMATICA(F8,"close",,$B$4,$B$5,$B$6,,,"FALSE","false",,{"def.defdef=7"})</f>
        <v>100</v>
      </c>
      <c r="G9" s="42">
        <f>_xll.ECONOMATICA(G8,"close",,$B$4,$B$5,$B$6,,,"FALSE","false",,{"def.defdef=7"})</f>
        <v>100</v>
      </c>
      <c r="H9" s="42">
        <f>_xll.ECONOMATICA(H8,"close",,$B$4,$B$5,$B$6,,,"FALSE","false",,{"def.defdef=7"})</f>
        <v>100</v>
      </c>
      <c r="I9" s="42">
        <f>_xll.ECONOMATICA(I8,"close",,$B$4,$B$5,$B$6,,,"FALSE","false",,{"def.defdef=7"})</f>
        <v>100</v>
      </c>
      <c r="J9" s="42">
        <f>_xll.ECONOMATICA(J8,"close",,$B$4,$B$5,$B$6,,,"FALSE","false",,{"def.defdef=7"})</f>
        <v>100</v>
      </c>
      <c r="L9" s="81" t="str">
        <f>B8</f>
        <v>ENELAM</v>
      </c>
      <c r="M9" s="45">
        <v>13.991382861058799</v>
      </c>
      <c r="N9" s="45">
        <v>42.723288634850199</v>
      </c>
      <c r="O9" s="42"/>
      <c r="P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0" x14ac:dyDescent="0.2">
      <c r="A10" s="54">
        <v>43269</v>
      </c>
      <c r="B10" s="42">
        <v>101.436097892467</v>
      </c>
      <c r="C10" s="42">
        <v>99.007190447999207</v>
      </c>
      <c r="D10" s="42">
        <v>99.7791844545864</v>
      </c>
      <c r="E10" s="42">
        <v>98.5163003713824</v>
      </c>
      <c r="F10" s="42">
        <v>99.437307041021995</v>
      </c>
      <c r="G10" s="42">
        <v>97.216768680024003</v>
      </c>
      <c r="H10" s="42">
        <v>100.12499320705</v>
      </c>
      <c r="I10" s="42">
        <v>98.129957973840604</v>
      </c>
      <c r="J10" s="42">
        <v>99.580741347046597</v>
      </c>
      <c r="L10" s="82" t="str">
        <f>C8</f>
        <v>FALABELLA</v>
      </c>
      <c r="M10" s="42">
        <v>-43.051104698504801</v>
      </c>
      <c r="N10" s="42">
        <v>50.405811787117301</v>
      </c>
      <c r="O10" s="42"/>
      <c r="P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</row>
    <row r="11" spans="1:30" x14ac:dyDescent="0.2">
      <c r="A11" s="54">
        <v>43270</v>
      </c>
      <c r="B11" s="42">
        <v>102.70224337175</v>
      </c>
      <c r="C11" s="42">
        <v>98.298040767898797</v>
      </c>
      <c r="D11" s="42">
        <v>99.205064036417795</v>
      </c>
      <c r="E11" s="42">
        <v>99.975610417081</v>
      </c>
      <c r="F11" s="42">
        <v>98.724230654304804</v>
      </c>
      <c r="G11" s="42">
        <v>97.309158101328606</v>
      </c>
      <c r="H11" s="42">
        <v>98.021846638759598</v>
      </c>
      <c r="I11" s="42">
        <v>99.064978986978502</v>
      </c>
      <c r="J11" s="42">
        <v>99.355718046892406</v>
      </c>
      <c r="L11" s="82" t="str">
        <f>D8</f>
        <v>ENELCHILE</v>
      </c>
      <c r="M11" s="42">
        <v>3.1164877960691202</v>
      </c>
      <c r="N11" s="42">
        <v>36.447843711706803</v>
      </c>
      <c r="O11" s="42"/>
      <c r="P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</row>
    <row r="12" spans="1:30" x14ac:dyDescent="0.2">
      <c r="A12" s="54">
        <v>43271</v>
      </c>
      <c r="B12" s="42">
        <v>102.38783140713301</v>
      </c>
      <c r="C12" s="42">
        <v>98.923081997549204</v>
      </c>
      <c r="D12" s="42">
        <v>97.909612836665502</v>
      </c>
      <c r="E12" s="42">
        <v>97.922820519772401</v>
      </c>
      <c r="F12" s="42">
        <v>98.758091823430703</v>
      </c>
      <c r="G12" s="42">
        <v>97.361127150943503</v>
      </c>
      <c r="H12" s="42">
        <v>98.456605619285298</v>
      </c>
      <c r="I12" s="42">
        <v>99.028920995653607</v>
      </c>
      <c r="J12" s="42">
        <v>99.034890521317706</v>
      </c>
      <c r="L12" s="82" t="str">
        <f>E8</f>
        <v>LTM</v>
      </c>
      <c r="M12" s="42">
        <v>-79.413754334789701</v>
      </c>
      <c r="N12" s="42">
        <v>125.07340454554701</v>
      </c>
      <c r="O12" s="42"/>
      <c r="P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</row>
    <row r="13" spans="1:30" x14ac:dyDescent="0.2">
      <c r="A13" s="54">
        <v>43272</v>
      </c>
      <c r="B13" s="42">
        <v>101.30013596185</v>
      </c>
      <c r="C13" s="42">
        <v>98.1034369022818</v>
      </c>
      <c r="D13" s="42">
        <v>96.334461946040406</v>
      </c>
      <c r="E13" s="42">
        <v>95.845641039544702</v>
      </c>
      <c r="F13" s="42">
        <v>98.611692062346293</v>
      </c>
      <c r="G13" s="42">
        <v>97.251414712984101</v>
      </c>
      <c r="H13" s="42">
        <v>96.652355850324994</v>
      </c>
      <c r="I13" s="42">
        <v>100.527192698908</v>
      </c>
      <c r="J13" s="42">
        <v>98.449014632147694</v>
      </c>
      <c r="L13" s="82" t="str">
        <f>F8</f>
        <v>COPEC</v>
      </c>
      <c r="M13" s="42">
        <v>-21.093508082965901</v>
      </c>
      <c r="N13" s="42">
        <v>43.479643613100102</v>
      </c>
      <c r="O13" s="42"/>
      <c r="P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</row>
    <row r="14" spans="1:30" x14ac:dyDescent="0.2">
      <c r="A14" s="54">
        <v>43273</v>
      </c>
      <c r="B14" s="42">
        <v>100.297416723333</v>
      </c>
      <c r="C14" s="42">
        <v>97.869252589298398</v>
      </c>
      <c r="D14" s="42">
        <v>96.305019873427199</v>
      </c>
      <c r="E14" s="42">
        <v>95.124793365946999</v>
      </c>
      <c r="F14" s="42">
        <v>98.492182053509197</v>
      </c>
      <c r="G14" s="42">
        <v>96.379489548387895</v>
      </c>
      <c r="H14" s="42">
        <v>96.940383674926096</v>
      </c>
      <c r="I14" s="42">
        <v>100.133041553665</v>
      </c>
      <c r="J14" s="42">
        <v>98.259616288705701</v>
      </c>
      <c r="L14" s="82" t="str">
        <f>G8</f>
        <v>CENCOSUD</v>
      </c>
      <c r="M14" s="42">
        <v>-14.5583521211811</v>
      </c>
      <c r="N14" s="42">
        <v>47.357998511113699</v>
      </c>
      <c r="O14" s="42"/>
      <c r="P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</row>
    <row r="15" spans="1:30" x14ac:dyDescent="0.2">
      <c r="A15" s="54">
        <v>43276</v>
      </c>
      <c r="B15" s="42">
        <v>99.014276002533705</v>
      </c>
      <c r="C15" s="42">
        <v>97.311827957164496</v>
      </c>
      <c r="D15" s="42">
        <v>94.803474164567902</v>
      </c>
      <c r="E15" s="42">
        <v>91.895883580436902</v>
      </c>
      <c r="F15" s="42">
        <v>96.463499651290505</v>
      </c>
      <c r="G15" s="42">
        <v>94.087077029747903</v>
      </c>
      <c r="H15" s="42">
        <v>95.636106733465596</v>
      </c>
      <c r="I15" s="42">
        <v>99.495188123313696</v>
      </c>
      <c r="J15" s="42">
        <v>96.621840789448498</v>
      </c>
      <c r="L15" s="82" t="str">
        <f>H8</f>
        <v>PARAUCO</v>
      </c>
      <c r="M15" s="42">
        <v>-26.313941344415099</v>
      </c>
      <c r="N15" s="42">
        <v>46.978841238480499</v>
      </c>
      <c r="O15" s="42"/>
      <c r="P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</row>
    <row r="16" spans="1:30" x14ac:dyDescent="0.2">
      <c r="A16" s="54">
        <v>43277</v>
      </c>
      <c r="B16" s="42">
        <v>98.223997280583703</v>
      </c>
      <c r="C16" s="42">
        <v>97.699386503198198</v>
      </c>
      <c r="D16" s="42">
        <v>94.052701310138204</v>
      </c>
      <c r="E16" s="42">
        <v>90.123573886812693</v>
      </c>
      <c r="F16" s="42">
        <v>97.722338412422701</v>
      </c>
      <c r="G16" s="42">
        <v>93.295992608880596</v>
      </c>
      <c r="H16" s="42">
        <v>96.712135210167602</v>
      </c>
      <c r="I16" s="42">
        <v>99.513838808401502</v>
      </c>
      <c r="J16" s="42">
        <v>96.751288370112903</v>
      </c>
      <c r="L16" s="82" t="str">
        <f>I8</f>
        <v>CCU</v>
      </c>
      <c r="M16" s="42">
        <v>-33.892516461666702</v>
      </c>
      <c r="N16" s="42">
        <v>37.031210494635197</v>
      </c>
      <c r="O16" s="42"/>
      <c r="P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</row>
    <row r="17" spans="1:30" x14ac:dyDescent="0.2">
      <c r="A17" s="54">
        <v>43278</v>
      </c>
      <c r="B17" s="42">
        <v>97.399728076066793</v>
      </c>
      <c r="C17" s="42">
        <v>97.790091694681905</v>
      </c>
      <c r="D17" s="42">
        <v>92.786692182999104</v>
      </c>
      <c r="E17" s="42">
        <v>87.633126473519994</v>
      </c>
      <c r="F17" s="42">
        <v>98.9453241707524</v>
      </c>
      <c r="G17" s="42">
        <v>93.209377526189201</v>
      </c>
      <c r="H17" s="42">
        <v>96.239334818790695</v>
      </c>
      <c r="I17" s="42">
        <v>99.8445776242297</v>
      </c>
      <c r="J17" s="42">
        <v>96.455664112232597</v>
      </c>
      <c r="L17" s="82" t="str">
        <f>J8</f>
        <v>SP IPSA</v>
      </c>
      <c r="M17" s="42">
        <v>-20.490808289469001</v>
      </c>
      <c r="N17" s="42">
        <v>34.0916063049808</v>
      </c>
      <c r="O17" s="42"/>
      <c r="P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</row>
    <row r="18" spans="1:30" x14ac:dyDescent="0.2">
      <c r="A18" s="54">
        <v>43279</v>
      </c>
      <c r="B18" s="42">
        <v>96.142080217366995</v>
      </c>
      <c r="C18" s="42">
        <v>96.953954746248201</v>
      </c>
      <c r="D18" s="42">
        <v>94.302958928281399</v>
      </c>
      <c r="E18" s="42">
        <v>89.206254573073196</v>
      </c>
      <c r="F18" s="42">
        <v>97.916542176972101</v>
      </c>
      <c r="G18" s="42">
        <v>92.643492320203194</v>
      </c>
      <c r="H18" s="42">
        <v>95.690451606060407</v>
      </c>
      <c r="I18" s="42">
        <v>99.6854251113255</v>
      </c>
      <c r="J18" s="42">
        <v>96.112764761317493</v>
      </c>
      <c r="M18" s="42"/>
      <c r="N18" s="42"/>
      <c r="O18" s="42"/>
      <c r="P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</row>
    <row r="19" spans="1:30" x14ac:dyDescent="0.2">
      <c r="A19" s="54">
        <v>43280</v>
      </c>
      <c r="B19" s="42">
        <v>97.459211420617095</v>
      </c>
      <c r="C19" s="42">
        <v>98.848868658882594</v>
      </c>
      <c r="D19" s="42">
        <v>94.935963491676404</v>
      </c>
      <c r="E19" s="42">
        <v>87.832308067590901</v>
      </c>
      <c r="F19" s="42">
        <v>100.069714171812</v>
      </c>
      <c r="G19" s="42">
        <v>92.978403972694693</v>
      </c>
      <c r="H19" s="42">
        <v>99.576109994086394</v>
      </c>
      <c r="I19" s="42">
        <v>101.657424216042</v>
      </c>
      <c r="J19" s="42">
        <v>96.909300994710094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</row>
    <row r="20" spans="1:30" x14ac:dyDescent="0.2">
      <c r="A20" s="54">
        <v>43283</v>
      </c>
      <c r="B20" s="42"/>
      <c r="C20" s="42"/>
      <c r="D20" s="42"/>
      <c r="E20" s="42"/>
      <c r="F20" s="42"/>
      <c r="G20" s="42"/>
      <c r="H20" s="42"/>
      <c r="I20" s="42"/>
      <c r="J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</row>
    <row r="21" spans="1:30" x14ac:dyDescent="0.2">
      <c r="A21" s="54">
        <v>43284</v>
      </c>
      <c r="B21" s="42">
        <v>97.042828008066905</v>
      </c>
      <c r="C21" s="42">
        <v>98.998944521416007</v>
      </c>
      <c r="D21" s="42">
        <v>93.0369498012587</v>
      </c>
      <c r="E21" s="42">
        <v>87.990840356564107</v>
      </c>
      <c r="F21" s="42">
        <v>99.398466287995703</v>
      </c>
      <c r="G21" s="42">
        <v>89.918004388571703</v>
      </c>
      <c r="H21" s="42">
        <v>97.793598174117506</v>
      </c>
      <c r="I21" s="42">
        <v>98.397284460253999</v>
      </c>
      <c r="J21" s="42">
        <v>96.066242823260794</v>
      </c>
      <c r="L21" s="27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</row>
    <row r="22" spans="1:30" x14ac:dyDescent="0.2">
      <c r="A22" s="54">
        <v>43285</v>
      </c>
      <c r="B22" s="42">
        <v>96.286539768800097</v>
      </c>
      <c r="C22" s="42">
        <v>98.146315720165106</v>
      </c>
      <c r="D22" s="42">
        <v>94.229353746399298</v>
      </c>
      <c r="E22" s="42">
        <v>87.375680875848005</v>
      </c>
      <c r="F22" s="42">
        <v>99.553829299868099</v>
      </c>
      <c r="G22" s="42">
        <v>89.155791661934899</v>
      </c>
      <c r="H22" s="42">
        <v>97.407749578938805</v>
      </c>
      <c r="I22" s="42">
        <v>101.16007261339099</v>
      </c>
      <c r="J22" s="42">
        <v>95.859256851137602</v>
      </c>
      <c r="L22" s="27"/>
      <c r="M22" s="27"/>
    </row>
    <row r="23" spans="1:30" x14ac:dyDescent="0.2">
      <c r="A23" s="54">
        <v>43286</v>
      </c>
      <c r="B23" s="42">
        <v>95.003399048233405</v>
      </c>
      <c r="C23" s="42">
        <v>97.536117158248103</v>
      </c>
      <c r="D23" s="42">
        <v>94.347122037201203</v>
      </c>
      <c r="E23" s="42">
        <v>86.9569930355065</v>
      </c>
      <c r="F23" s="42">
        <v>99.751020814525006</v>
      </c>
      <c r="G23" s="42">
        <v>89.144242984242695</v>
      </c>
      <c r="H23" s="42">
        <v>98.054453562479495</v>
      </c>
      <c r="I23" s="42">
        <v>102.847337925457</v>
      </c>
      <c r="J23" s="42">
        <v>96.282851628609905</v>
      </c>
      <c r="L23" s="27"/>
      <c r="M23" s="27"/>
    </row>
    <row r="24" spans="1:30" x14ac:dyDescent="0.2">
      <c r="A24" s="54">
        <v>43287</v>
      </c>
      <c r="B24" s="42">
        <v>94.671991842216798</v>
      </c>
      <c r="C24" s="42">
        <v>97.6218747938983</v>
      </c>
      <c r="D24" s="42">
        <v>96.098925364320195</v>
      </c>
      <c r="E24" s="42">
        <v>89.729275629390003</v>
      </c>
      <c r="F24" s="42">
        <v>99.491086545051104</v>
      </c>
      <c r="G24" s="42">
        <v>88.613003810984097</v>
      </c>
      <c r="H24" s="42">
        <v>96.934949187561898</v>
      </c>
      <c r="I24" s="42">
        <v>103.457837017952</v>
      </c>
      <c r="J24" s="42">
        <v>96.605626023025295</v>
      </c>
      <c r="L24" s="27"/>
      <c r="M24" s="27"/>
    </row>
    <row r="25" spans="1:30" x14ac:dyDescent="0.2">
      <c r="A25" s="54">
        <v>43290</v>
      </c>
      <c r="B25" s="42">
        <v>96.006118286750294</v>
      </c>
      <c r="C25" s="42">
        <v>97.788442509481698</v>
      </c>
      <c r="D25" s="42">
        <v>98.056823200197002</v>
      </c>
      <c r="E25" s="42">
        <v>89.493509660940603</v>
      </c>
      <c r="F25" s="42">
        <v>100.80669256043601</v>
      </c>
      <c r="G25" s="42">
        <v>87.787273357273094</v>
      </c>
      <c r="H25" s="42">
        <v>98.804412803729093</v>
      </c>
      <c r="I25" s="42">
        <v>103.200457563507</v>
      </c>
      <c r="J25" s="42">
        <v>97.353040837217094</v>
      </c>
      <c r="L25" s="27"/>
      <c r="M25" s="27"/>
    </row>
    <row r="26" spans="1:30" x14ac:dyDescent="0.2">
      <c r="A26" s="54">
        <v>43291</v>
      </c>
      <c r="B26" s="42">
        <v>95.751189666916602</v>
      </c>
      <c r="C26" s="42">
        <v>97.616927238064804</v>
      </c>
      <c r="D26" s="42">
        <v>100.41218901798101</v>
      </c>
      <c r="E26" s="42">
        <v>89.516544267069506</v>
      </c>
      <c r="F26" s="42">
        <v>100.418285031221</v>
      </c>
      <c r="G26" s="42">
        <v>90.807252569589807</v>
      </c>
      <c r="H26" s="42">
        <v>97.837074072100194</v>
      </c>
      <c r="I26" s="42">
        <v>102.566334269941</v>
      </c>
      <c r="J26" s="42">
        <v>97.312096267007306</v>
      </c>
      <c r="L26" s="27"/>
      <c r="M26" s="27"/>
    </row>
    <row r="27" spans="1:30" x14ac:dyDescent="0.2">
      <c r="A27" s="54">
        <v>43292</v>
      </c>
      <c r="B27" s="42">
        <v>94.0771583955502</v>
      </c>
      <c r="C27" s="42">
        <v>97.7389669503318</v>
      </c>
      <c r="D27" s="42">
        <v>99.617253054631902</v>
      </c>
      <c r="E27" s="42">
        <v>88.947453998494893</v>
      </c>
      <c r="F27" s="42">
        <v>99.453241708804896</v>
      </c>
      <c r="G27" s="42">
        <v>91.488624552614098</v>
      </c>
      <c r="H27" s="42">
        <v>97.527308298507705</v>
      </c>
      <c r="I27" s="42">
        <v>102.567577649024</v>
      </c>
      <c r="J27" s="42">
        <v>96.840456789243007</v>
      </c>
      <c r="L27" s="27"/>
      <c r="M27" s="27"/>
    </row>
    <row r="28" spans="1:30" x14ac:dyDescent="0.2">
      <c r="A28" s="54">
        <v>43293</v>
      </c>
      <c r="B28" s="42">
        <v>93.932698844233499</v>
      </c>
      <c r="C28" s="42">
        <v>97.376146183814896</v>
      </c>
      <c r="D28" s="42">
        <v>97.983218018547603</v>
      </c>
      <c r="E28" s="42">
        <v>89.0978564266115</v>
      </c>
      <c r="F28" s="42">
        <v>99.526939547853502</v>
      </c>
      <c r="G28" s="42">
        <v>90.541632983018602</v>
      </c>
      <c r="H28" s="42">
        <v>96.695831748424098</v>
      </c>
      <c r="I28" s="42">
        <v>101.022057543625</v>
      </c>
      <c r="J28" s="42">
        <v>96.590630563092404</v>
      </c>
      <c r="L28" s="27"/>
      <c r="M28" s="27"/>
    </row>
    <row r="29" spans="1:30" x14ac:dyDescent="0.2">
      <c r="A29" s="54">
        <v>43294</v>
      </c>
      <c r="B29" s="42">
        <v>93.915703602950103</v>
      </c>
      <c r="C29" s="42">
        <v>97.730721023865001</v>
      </c>
      <c r="D29" s="42">
        <v>100.01472103619</v>
      </c>
      <c r="E29" s="42">
        <v>89.870193219743697</v>
      </c>
      <c r="F29" s="42">
        <v>100.119510008837</v>
      </c>
      <c r="G29" s="42">
        <v>89.675482157385005</v>
      </c>
      <c r="H29" s="42">
        <v>97.141459703329005</v>
      </c>
      <c r="I29" s="42">
        <v>102.924427423975</v>
      </c>
      <c r="J29" s="42">
        <v>96.984925422235406</v>
      </c>
      <c r="L29" s="27"/>
      <c r="M29" s="27"/>
    </row>
    <row r="30" spans="1:30" x14ac:dyDescent="0.2">
      <c r="A30" s="54">
        <v>43297</v>
      </c>
      <c r="B30" s="42"/>
      <c r="C30" s="42"/>
      <c r="D30" s="42"/>
      <c r="E30" s="42"/>
      <c r="F30" s="42"/>
      <c r="G30" s="42"/>
      <c r="H30" s="42"/>
      <c r="I30" s="42"/>
      <c r="J30" s="42"/>
      <c r="L30" s="27"/>
      <c r="M30" s="27"/>
    </row>
    <row r="31" spans="1:30" x14ac:dyDescent="0.2">
      <c r="A31" s="54">
        <v>43298</v>
      </c>
      <c r="B31" s="42">
        <v>95.972127804067</v>
      </c>
      <c r="C31" s="42">
        <v>98.3986410713987</v>
      </c>
      <c r="D31" s="42">
        <v>99.867510672658696</v>
      </c>
      <c r="E31" s="42">
        <v>93.836210400797398</v>
      </c>
      <c r="F31" s="42">
        <v>100.13942834373999</v>
      </c>
      <c r="G31" s="42">
        <v>91.979443353833602</v>
      </c>
      <c r="H31" s="42">
        <v>97.760991250630497</v>
      </c>
      <c r="I31" s="42">
        <v>104.806903240271</v>
      </c>
      <c r="J31" s="42">
        <v>97.8315135502489</v>
      </c>
      <c r="L31" s="27"/>
      <c r="M31" s="27"/>
    </row>
    <row r="32" spans="1:30" x14ac:dyDescent="0.2">
      <c r="A32" s="54">
        <v>43299</v>
      </c>
      <c r="B32" s="42">
        <v>96.549966009450102</v>
      </c>
      <c r="C32" s="42">
        <v>98.167755129048601</v>
      </c>
      <c r="D32" s="42">
        <v>101.31017223594201</v>
      </c>
      <c r="E32" s="42">
        <v>94.967616053763805</v>
      </c>
      <c r="F32" s="42">
        <v>100.278856687481</v>
      </c>
      <c r="G32" s="42">
        <v>92.689687030739194</v>
      </c>
      <c r="H32" s="42">
        <v>99.6630617901683</v>
      </c>
      <c r="I32" s="42">
        <v>104.267276751343</v>
      </c>
      <c r="J32" s="42">
        <v>98.302515040035402</v>
      </c>
      <c r="L32" s="27"/>
      <c r="M32" s="27"/>
    </row>
    <row r="33" spans="1:13" x14ac:dyDescent="0.2">
      <c r="A33" s="54">
        <v>43300</v>
      </c>
      <c r="B33" s="42">
        <v>96.227056424133494</v>
      </c>
      <c r="C33" s="42">
        <v>97.475097301881803</v>
      </c>
      <c r="D33" s="42">
        <v>100.456352127017</v>
      </c>
      <c r="E33" s="42">
        <v>93.925638871500297</v>
      </c>
      <c r="F33" s="42">
        <v>99.541878298856304</v>
      </c>
      <c r="G33" s="42">
        <v>94.445086037740097</v>
      </c>
      <c r="H33" s="42">
        <v>99.152219988056501</v>
      </c>
      <c r="I33" s="42">
        <v>105.836421057815</v>
      </c>
      <c r="J33" s="42">
        <v>98.188092168071293</v>
      </c>
      <c r="L33" s="27"/>
      <c r="M33" s="27"/>
    </row>
    <row r="34" spans="1:13" x14ac:dyDescent="0.2">
      <c r="A34" s="54">
        <v>43301</v>
      </c>
      <c r="B34" s="42">
        <v>96.651937457383596</v>
      </c>
      <c r="C34" s="42">
        <v>98.144666534732096</v>
      </c>
      <c r="D34" s="42">
        <v>101.619313999661</v>
      </c>
      <c r="E34" s="42">
        <v>96.361887211794993</v>
      </c>
      <c r="F34" s="42">
        <v>100.557713375078</v>
      </c>
      <c r="G34" s="42">
        <v>97.031989837181797</v>
      </c>
      <c r="H34" s="42">
        <v>100.260855388362</v>
      </c>
      <c r="I34" s="42">
        <v>105.566607813351</v>
      </c>
      <c r="J34" s="42">
        <v>99.265235262806499</v>
      </c>
      <c r="L34" s="27"/>
      <c r="M34" s="27"/>
    </row>
    <row r="35" spans="1:13" x14ac:dyDescent="0.2">
      <c r="A35" s="54">
        <v>43304</v>
      </c>
      <c r="B35" s="42">
        <v>96.329027872183403</v>
      </c>
      <c r="C35" s="42">
        <v>98.157860017148806</v>
      </c>
      <c r="D35" s="42">
        <v>101.01575150887901</v>
      </c>
      <c r="E35" s="42">
        <v>95.065174385556006</v>
      </c>
      <c r="F35" s="42">
        <v>100.68718255136601</v>
      </c>
      <c r="G35" s="42">
        <v>97.216768680024003</v>
      </c>
      <c r="H35" s="42">
        <v>100.478234878625</v>
      </c>
      <c r="I35" s="42">
        <v>105.30798497994</v>
      </c>
      <c r="J35" s="42">
        <v>98.853307073819494</v>
      </c>
      <c r="L35" s="27"/>
      <c r="M35" s="27"/>
    </row>
    <row r="36" spans="1:13" x14ac:dyDescent="0.2">
      <c r="A36" s="54">
        <v>43305</v>
      </c>
      <c r="B36" s="42">
        <v>97.102311352733494</v>
      </c>
      <c r="C36" s="42">
        <v>98.255161949899005</v>
      </c>
      <c r="D36" s="42">
        <v>102.134550272254</v>
      </c>
      <c r="E36" s="42">
        <v>98.096257554017896</v>
      </c>
      <c r="F36" s="42">
        <v>100.8863658997</v>
      </c>
      <c r="G36" s="42">
        <v>97.828848596895099</v>
      </c>
      <c r="H36" s="42">
        <v>100.59235911094601</v>
      </c>
      <c r="I36" s="42">
        <v>107.144455773057</v>
      </c>
      <c r="J36" s="42">
        <v>99.631952222785898</v>
      </c>
      <c r="L36" s="27"/>
      <c r="M36" s="27"/>
    </row>
    <row r="37" spans="1:13" x14ac:dyDescent="0.2">
      <c r="A37" s="54">
        <v>43306</v>
      </c>
      <c r="B37" s="42">
        <v>96.796397008816697</v>
      </c>
      <c r="C37" s="42">
        <v>97.8115311035654</v>
      </c>
      <c r="D37" s="42">
        <v>102.23759752674999</v>
      </c>
      <c r="E37" s="42">
        <v>102.051434920519</v>
      </c>
      <c r="F37" s="42">
        <v>101.493875111919</v>
      </c>
      <c r="G37" s="42">
        <v>98.273472687462302</v>
      </c>
      <c r="H37" s="42">
        <v>99.798923971597105</v>
      </c>
      <c r="I37" s="42">
        <v>106.502872205456</v>
      </c>
      <c r="J37" s="42">
        <v>99.774079129216304</v>
      </c>
      <c r="L37" s="27"/>
      <c r="M37" s="27"/>
    </row>
    <row r="38" spans="1:13" x14ac:dyDescent="0.2">
      <c r="A38" s="54">
        <v>43307</v>
      </c>
      <c r="B38" s="42">
        <v>96.329027872183403</v>
      </c>
      <c r="C38" s="42">
        <v>97.503133452148205</v>
      </c>
      <c r="D38" s="42">
        <v>101.162961872295</v>
      </c>
      <c r="E38" s="42">
        <v>101.330587246921</v>
      </c>
      <c r="F38" s="42">
        <v>101.553630116512</v>
      </c>
      <c r="G38" s="42">
        <v>99.451437810435905</v>
      </c>
      <c r="H38" s="42">
        <v>99.429378838161895</v>
      </c>
      <c r="I38" s="42">
        <v>106.911943898769</v>
      </c>
      <c r="J38" s="42">
        <v>99.494770180201201</v>
      </c>
      <c r="L38" s="27"/>
      <c r="M38" s="27"/>
    </row>
    <row r="39" spans="1:13" x14ac:dyDescent="0.2">
      <c r="A39" s="54">
        <v>43308</v>
      </c>
      <c r="B39" s="42">
        <v>94.901427600183496</v>
      </c>
      <c r="C39" s="42">
        <v>96.602678277064101</v>
      </c>
      <c r="D39" s="42">
        <v>98.410128072835505</v>
      </c>
      <c r="E39" s="42">
        <v>98.115227229660405</v>
      </c>
      <c r="F39" s="42">
        <v>100.78677422553299</v>
      </c>
      <c r="G39" s="42">
        <v>97.228317357716193</v>
      </c>
      <c r="H39" s="42">
        <v>96.625183413969395</v>
      </c>
      <c r="I39" s="42">
        <v>106.909457140719</v>
      </c>
      <c r="J39" s="42">
        <v>98.1571817413205</v>
      </c>
      <c r="L39" s="27"/>
      <c r="M39" s="27"/>
    </row>
    <row r="40" spans="1:13" x14ac:dyDescent="0.2">
      <c r="A40" s="54">
        <v>43311</v>
      </c>
      <c r="B40" s="42">
        <v>95.666213460033802</v>
      </c>
      <c r="C40" s="42">
        <v>97.301932845264702</v>
      </c>
      <c r="D40" s="42">
        <v>98.380686000222298</v>
      </c>
      <c r="E40" s="42">
        <v>96.970271808328107</v>
      </c>
      <c r="F40" s="42">
        <v>100.826610895107</v>
      </c>
      <c r="G40" s="42">
        <v>98.845132232410805</v>
      </c>
      <c r="H40" s="42">
        <v>97.4403565024259</v>
      </c>
      <c r="I40" s="42">
        <v>107.135752119939</v>
      </c>
      <c r="J40" s="42">
        <v>98.398024950060105</v>
      </c>
      <c r="L40" s="27"/>
      <c r="M40" s="27"/>
    </row>
    <row r="41" spans="1:13" x14ac:dyDescent="0.2">
      <c r="A41" s="54">
        <v>43312</v>
      </c>
      <c r="B41" s="42">
        <v>95.691706322133498</v>
      </c>
      <c r="C41" s="42">
        <v>97.808232733048499</v>
      </c>
      <c r="D41" s="42">
        <v>99.735021345433793</v>
      </c>
      <c r="E41" s="42">
        <v>98.399772363947704</v>
      </c>
      <c r="F41" s="42">
        <v>101.932078478159</v>
      </c>
      <c r="G41" s="42">
        <v>100.88347384217199</v>
      </c>
      <c r="H41" s="42">
        <v>97.739253301522695</v>
      </c>
      <c r="I41" s="42">
        <v>107.83328774268701</v>
      </c>
      <c r="J41" s="42">
        <v>99.344016725546695</v>
      </c>
      <c r="L41" s="27"/>
      <c r="M41" s="27"/>
    </row>
    <row r="42" spans="1:13" x14ac:dyDescent="0.2">
      <c r="A42" s="54">
        <v>43313</v>
      </c>
      <c r="B42" s="42">
        <v>95.156356220133603</v>
      </c>
      <c r="C42" s="42">
        <v>92.326340787694804</v>
      </c>
      <c r="D42" s="42">
        <v>99.676137199974605</v>
      </c>
      <c r="E42" s="42">
        <v>96.738570770481601</v>
      </c>
      <c r="F42" s="42">
        <v>101.892241808469</v>
      </c>
      <c r="G42" s="42">
        <v>97.014666820643498</v>
      </c>
      <c r="H42" s="42">
        <v>97.684908428927898</v>
      </c>
      <c r="I42" s="42">
        <v>109.417352597462</v>
      </c>
      <c r="J42" s="42">
        <v>98.684677158948006</v>
      </c>
      <c r="L42" s="27"/>
      <c r="M42" s="27"/>
    </row>
    <row r="43" spans="1:13" x14ac:dyDescent="0.2">
      <c r="A43" s="54">
        <v>43314</v>
      </c>
      <c r="B43" s="42">
        <v>93.626784500316703</v>
      </c>
      <c r="C43" s="42">
        <v>91.905798535561203</v>
      </c>
      <c r="D43" s="42">
        <v>99.852789636235698</v>
      </c>
      <c r="E43" s="42">
        <v>95.913389881025097</v>
      </c>
      <c r="F43" s="42">
        <v>100.936161736725</v>
      </c>
      <c r="G43" s="42">
        <v>98.082919505774001</v>
      </c>
      <c r="H43" s="42">
        <v>97.038204445503695</v>
      </c>
      <c r="I43" s="42">
        <v>109.664785019821</v>
      </c>
      <c r="J43" s="42">
        <v>98.459873224259397</v>
      </c>
      <c r="L43" s="27"/>
      <c r="M43" s="27"/>
    </row>
    <row r="44" spans="1:13" x14ac:dyDescent="0.2">
      <c r="A44" s="54">
        <v>43315</v>
      </c>
      <c r="B44" s="42">
        <v>94.544527532183594</v>
      </c>
      <c r="C44" s="42">
        <v>92.426941091078305</v>
      </c>
      <c r="D44" s="42">
        <v>100.338583836216</v>
      </c>
      <c r="E44" s="42">
        <v>98.000054199132094</v>
      </c>
      <c r="F44" s="42">
        <v>100.52783587283901</v>
      </c>
      <c r="G44" s="42">
        <v>96.766370250610606</v>
      </c>
      <c r="H44" s="42">
        <v>96.706700722919805</v>
      </c>
      <c r="I44" s="42">
        <v>109.540447119158</v>
      </c>
      <c r="J44" s="42">
        <v>98.8117665605387</v>
      </c>
      <c r="L44" s="27"/>
      <c r="M44" s="27"/>
    </row>
    <row r="45" spans="1:13" x14ac:dyDescent="0.2">
      <c r="A45" s="54">
        <v>43318</v>
      </c>
      <c r="B45" s="42">
        <v>93.754248810233506</v>
      </c>
      <c r="C45" s="42">
        <v>92.027838247944601</v>
      </c>
      <c r="D45" s="42">
        <v>100.10304725437901</v>
      </c>
      <c r="E45" s="42">
        <v>96.295493346988195</v>
      </c>
      <c r="F45" s="42">
        <v>100.62742754689</v>
      </c>
      <c r="G45" s="42">
        <v>97.799976902664596</v>
      </c>
      <c r="H45" s="42">
        <v>96.652355850324994</v>
      </c>
      <c r="I45" s="42">
        <v>108.64770099218001</v>
      </c>
      <c r="J45" s="42">
        <v>98.093487140722601</v>
      </c>
      <c r="L45" s="27"/>
      <c r="M45" s="27"/>
    </row>
    <row r="46" spans="1:13" x14ac:dyDescent="0.2">
      <c r="A46" s="54">
        <v>43319</v>
      </c>
      <c r="B46" s="42">
        <v>92.411624745000196</v>
      </c>
      <c r="C46" s="42">
        <v>91.666666666744305</v>
      </c>
      <c r="D46" s="42">
        <v>98.601501545519596</v>
      </c>
      <c r="E46" s="42">
        <v>94.347036665654699</v>
      </c>
      <c r="F46" s="42">
        <v>100.607509212103</v>
      </c>
      <c r="G46" s="42">
        <v>96.269777110544993</v>
      </c>
      <c r="H46" s="42">
        <v>97.282756372005693</v>
      </c>
      <c r="I46" s="42">
        <v>107.472707830719</v>
      </c>
      <c r="J46" s="42">
        <v>97.404862280120099</v>
      </c>
      <c r="L46" s="27"/>
      <c r="M46" s="27"/>
    </row>
    <row r="47" spans="1:13" x14ac:dyDescent="0.2">
      <c r="A47" s="54">
        <v>43320</v>
      </c>
      <c r="B47" s="42">
        <v>90.618626784416804</v>
      </c>
      <c r="C47" s="42">
        <v>91.528135101310895</v>
      </c>
      <c r="D47" s="42">
        <v>98.115707345772506</v>
      </c>
      <c r="E47" s="42">
        <v>91.607273515546694</v>
      </c>
      <c r="F47" s="42">
        <v>100.756896723295</v>
      </c>
      <c r="G47" s="42">
        <v>94.658736574812806</v>
      </c>
      <c r="H47" s="42">
        <v>97.842508559348104</v>
      </c>
      <c r="I47" s="42">
        <v>107.558500982239</v>
      </c>
      <c r="J47" s="42">
        <v>97.238510110415504</v>
      </c>
      <c r="L47" s="27"/>
      <c r="M47" s="27"/>
    </row>
    <row r="48" spans="1:13" x14ac:dyDescent="0.2">
      <c r="A48" s="54">
        <v>43321</v>
      </c>
      <c r="B48" s="42">
        <v>90.440176750416896</v>
      </c>
      <c r="C48" s="42">
        <v>91.223035820410601</v>
      </c>
      <c r="D48" s="42">
        <v>97.571029000449897</v>
      </c>
      <c r="E48" s="42">
        <v>88.521991273970301</v>
      </c>
      <c r="F48" s="42">
        <v>99.890449158381699</v>
      </c>
      <c r="G48" s="42">
        <v>93.538514840183794</v>
      </c>
      <c r="H48" s="42">
        <v>97.516439324011998</v>
      </c>
      <c r="I48" s="42">
        <v>108.478601447423</v>
      </c>
      <c r="J48" s="42">
        <v>96.782047069049398</v>
      </c>
      <c r="L48" s="27"/>
      <c r="M48" s="27"/>
    </row>
    <row r="49" spans="1:13" x14ac:dyDescent="0.2">
      <c r="A49" s="54">
        <v>43322</v>
      </c>
      <c r="B49" s="42">
        <v>89.2505098572001</v>
      </c>
      <c r="C49" s="42">
        <v>89.275347977993107</v>
      </c>
      <c r="D49" s="42">
        <v>96.893861327669597</v>
      </c>
      <c r="E49" s="42">
        <v>88.664263841114007</v>
      </c>
      <c r="F49" s="42">
        <v>99.539886465412593</v>
      </c>
      <c r="G49" s="42">
        <v>93.584709550719694</v>
      </c>
      <c r="H49" s="42">
        <v>96.733873159159003</v>
      </c>
      <c r="I49" s="42">
        <v>108.164026558632</v>
      </c>
      <c r="J49" s="42">
        <v>96.287743479246302</v>
      </c>
      <c r="L49" s="27"/>
      <c r="M49" s="27"/>
    </row>
    <row r="50" spans="1:13" x14ac:dyDescent="0.2">
      <c r="A50" s="54">
        <v>43325</v>
      </c>
      <c r="B50" s="42">
        <v>88.307273963233499</v>
      </c>
      <c r="C50" s="42">
        <v>89.171449304092704</v>
      </c>
      <c r="D50" s="42">
        <v>96.275577800581203</v>
      </c>
      <c r="E50" s="42">
        <v>87.173789328197003</v>
      </c>
      <c r="F50" s="42">
        <v>99.382531620212802</v>
      </c>
      <c r="G50" s="42">
        <v>92.452939138398506</v>
      </c>
      <c r="H50" s="42">
        <v>97.288190859253504</v>
      </c>
      <c r="I50" s="42">
        <v>107.907890483155</v>
      </c>
      <c r="J50" s="42">
        <v>95.560852135415203</v>
      </c>
      <c r="L50" s="27"/>
      <c r="M50" s="27"/>
    </row>
    <row r="51" spans="1:13" x14ac:dyDescent="0.2">
      <c r="A51" s="54">
        <v>43326</v>
      </c>
      <c r="B51" s="42">
        <v>90.074779061833397</v>
      </c>
      <c r="C51" s="42">
        <v>89.501286364509696</v>
      </c>
      <c r="D51" s="42">
        <v>96.599440600490198</v>
      </c>
      <c r="E51" s="42">
        <v>88.497601690934999</v>
      </c>
      <c r="F51" s="42">
        <v>100.667264216696</v>
      </c>
      <c r="G51" s="42">
        <v>93.550063517759597</v>
      </c>
      <c r="H51" s="42">
        <v>95.456768653937601</v>
      </c>
      <c r="I51" s="42">
        <v>109.382537985337</v>
      </c>
      <c r="J51" s="42">
        <v>96.375489678583094</v>
      </c>
      <c r="L51" s="27"/>
      <c r="M51" s="27"/>
    </row>
    <row r="52" spans="1:13" x14ac:dyDescent="0.2">
      <c r="A52" s="54">
        <v>43327</v>
      </c>
      <c r="B52" s="42"/>
      <c r="C52" s="42"/>
      <c r="D52" s="42"/>
      <c r="E52" s="42"/>
      <c r="F52" s="42"/>
      <c r="G52" s="42"/>
      <c r="H52" s="42"/>
      <c r="I52" s="42"/>
      <c r="J52" s="42"/>
      <c r="L52" s="27"/>
      <c r="M52" s="27"/>
    </row>
    <row r="53" spans="1:13" x14ac:dyDescent="0.2">
      <c r="A53" s="54">
        <v>43328</v>
      </c>
      <c r="B53" s="42">
        <v>89.208021753816894</v>
      </c>
      <c r="C53" s="42">
        <v>89.252259383909404</v>
      </c>
      <c r="D53" s="42">
        <v>96.422788164229104</v>
      </c>
      <c r="E53" s="42">
        <v>87.761849272414096</v>
      </c>
      <c r="F53" s="42">
        <v>101.62334428832401</v>
      </c>
      <c r="G53" s="42">
        <v>93.57893521199</v>
      </c>
      <c r="H53" s="42">
        <v>95.016575186280505</v>
      </c>
      <c r="I53" s="42">
        <v>109.330316066975</v>
      </c>
      <c r="J53" s="42">
        <v>96.086292829713798</v>
      </c>
      <c r="L53" s="27"/>
      <c r="M53" s="27"/>
    </row>
    <row r="54" spans="1:13" x14ac:dyDescent="0.2">
      <c r="A54" s="54">
        <v>43329</v>
      </c>
      <c r="B54" s="42">
        <v>90.083276682416894</v>
      </c>
      <c r="C54" s="42">
        <v>89.133518042159295</v>
      </c>
      <c r="D54" s="42">
        <v>95.613131164223901</v>
      </c>
      <c r="E54" s="42">
        <v>86.749681580346106</v>
      </c>
      <c r="F54" s="42">
        <v>101.215018424322</v>
      </c>
      <c r="G54" s="42">
        <v>92.6203949648188</v>
      </c>
      <c r="H54" s="42">
        <v>95.157871854840806</v>
      </c>
      <c r="I54" s="42">
        <v>109.607589585474</v>
      </c>
      <c r="J54" s="42">
        <v>95.840237862430499</v>
      </c>
      <c r="L54" s="27"/>
      <c r="M54" s="27"/>
    </row>
    <row r="55" spans="1:13" x14ac:dyDescent="0.2">
      <c r="A55" s="54">
        <v>43332</v>
      </c>
      <c r="B55" s="42">
        <v>90.950033990433397</v>
      </c>
      <c r="C55" s="42">
        <v>89.237416716176099</v>
      </c>
      <c r="D55" s="42">
        <v>95.966436036862405</v>
      </c>
      <c r="E55" s="42">
        <v>85.611501043313197</v>
      </c>
      <c r="F55" s="42">
        <v>100.896325067151</v>
      </c>
      <c r="G55" s="42">
        <v>93.665550294448593</v>
      </c>
      <c r="H55" s="42">
        <v>94.728547361563002</v>
      </c>
      <c r="I55" s="42">
        <v>110.696789595531</v>
      </c>
      <c r="J55" s="42">
        <v>95.815742048318498</v>
      </c>
      <c r="L55" s="27"/>
      <c r="M55" s="27"/>
    </row>
    <row r="56" spans="1:13" x14ac:dyDescent="0.2">
      <c r="A56" s="54">
        <v>43333</v>
      </c>
      <c r="B56" s="42">
        <v>91.111488783033593</v>
      </c>
      <c r="C56" s="42">
        <v>89.786595421843202</v>
      </c>
      <c r="D56" s="42">
        <v>97.129397909506196</v>
      </c>
      <c r="E56" s="42">
        <v>83.412373648490799</v>
      </c>
      <c r="F56" s="42">
        <v>101.473956777132</v>
      </c>
      <c r="G56" s="42">
        <v>93.503868807107196</v>
      </c>
      <c r="H56" s="42">
        <v>92.940601054346203</v>
      </c>
      <c r="I56" s="42">
        <v>112.100564494031</v>
      </c>
      <c r="J56" s="42">
        <v>95.993245297577204</v>
      </c>
      <c r="L56" s="27"/>
      <c r="M56" s="27"/>
    </row>
    <row r="57" spans="1:13" x14ac:dyDescent="0.2">
      <c r="A57" s="54">
        <v>43334</v>
      </c>
      <c r="B57" s="42">
        <v>90.814072059816695</v>
      </c>
      <c r="C57" s="42">
        <v>91.213140708510807</v>
      </c>
      <c r="D57" s="42">
        <v>97.541586927603902</v>
      </c>
      <c r="E57" s="42">
        <v>82.717270534718395</v>
      </c>
      <c r="F57" s="42">
        <v>102.529628522927</v>
      </c>
      <c r="G57" s="42">
        <v>95.184201408992493</v>
      </c>
      <c r="H57" s="42">
        <v>93.103635672014207</v>
      </c>
      <c r="I57" s="42">
        <v>112.101807873114</v>
      </c>
      <c r="J57" s="42">
        <v>96.416803514235696</v>
      </c>
      <c r="L57" s="27"/>
      <c r="M57" s="27"/>
    </row>
    <row r="58" spans="1:13" x14ac:dyDescent="0.2">
      <c r="A58" s="54">
        <v>43335</v>
      </c>
      <c r="B58" s="42">
        <v>90.4911624743836</v>
      </c>
      <c r="C58" s="42">
        <v>92.166369813377997</v>
      </c>
      <c r="D58" s="42">
        <v>97.453260709415204</v>
      </c>
      <c r="E58" s="42">
        <v>81.751172054908196</v>
      </c>
      <c r="F58" s="42">
        <v>102.270690170233</v>
      </c>
      <c r="G58" s="42">
        <v>95.778958309325404</v>
      </c>
      <c r="H58" s="42">
        <v>93.647084397613099</v>
      </c>
      <c r="I58" s="42">
        <v>113.621217019274</v>
      </c>
      <c r="J58" s="42">
        <v>96.318820258253297</v>
      </c>
      <c r="L58" s="27"/>
      <c r="M58" s="27"/>
    </row>
    <row r="59" spans="1:13" x14ac:dyDescent="0.2">
      <c r="A59" s="54">
        <v>43336</v>
      </c>
      <c r="B59" s="42">
        <v>89.819850441766903</v>
      </c>
      <c r="C59" s="42">
        <v>92.341183455428094</v>
      </c>
      <c r="D59" s="42">
        <v>97.644634182099296</v>
      </c>
      <c r="E59" s="42">
        <v>81.564185252529597</v>
      </c>
      <c r="F59" s="42">
        <v>102.58938352752</v>
      </c>
      <c r="G59" s="42">
        <v>95.675020210212097</v>
      </c>
      <c r="H59" s="42">
        <v>93.462311830953695</v>
      </c>
      <c r="I59" s="42">
        <v>113.24944669648499</v>
      </c>
      <c r="J59" s="42">
        <v>96.150822847266696</v>
      </c>
      <c r="L59" s="27"/>
      <c r="M59" s="27"/>
    </row>
    <row r="60" spans="1:13" x14ac:dyDescent="0.2">
      <c r="A60" s="54">
        <v>43339</v>
      </c>
      <c r="B60" s="42">
        <v>89.590414683800205</v>
      </c>
      <c r="C60" s="42">
        <v>91.834883567527896</v>
      </c>
      <c r="D60" s="42">
        <v>98.469012218411095</v>
      </c>
      <c r="E60" s="42">
        <v>83.301265548332594</v>
      </c>
      <c r="F60" s="42">
        <v>102.86824021500099</v>
      </c>
      <c r="G60" s="42">
        <v>96.414135581464507</v>
      </c>
      <c r="H60" s="42">
        <v>93.027552850427995</v>
      </c>
      <c r="I60" s="42">
        <v>115.18165767286</v>
      </c>
      <c r="J60" s="42">
        <v>96.543304284918094</v>
      </c>
      <c r="L60" s="27"/>
      <c r="M60" s="27"/>
    </row>
    <row r="61" spans="1:13" x14ac:dyDescent="0.2">
      <c r="A61" s="54">
        <v>43340</v>
      </c>
      <c r="B61" s="42">
        <v>89.369476546533406</v>
      </c>
      <c r="C61" s="42">
        <v>91.759021043661093</v>
      </c>
      <c r="D61" s="42">
        <v>97.880170763935894</v>
      </c>
      <c r="E61" s="42">
        <v>84.8472941112705</v>
      </c>
      <c r="F61" s="42">
        <v>103.44587192498101</v>
      </c>
      <c r="G61" s="42">
        <v>95.363205912988604</v>
      </c>
      <c r="H61" s="42">
        <v>93.652518884977297</v>
      </c>
      <c r="I61" s="42">
        <v>114.778802874847</v>
      </c>
      <c r="J61" s="42">
        <v>96.7253776486032</v>
      </c>
      <c r="L61" s="27"/>
      <c r="M61" s="27"/>
    </row>
    <row r="62" spans="1:13" x14ac:dyDescent="0.2">
      <c r="A62" s="54">
        <v>43341</v>
      </c>
      <c r="B62" s="42">
        <v>89.802855200599893</v>
      </c>
      <c r="C62" s="42">
        <v>90.878356092027403</v>
      </c>
      <c r="D62" s="42">
        <v>98.410128072835505</v>
      </c>
      <c r="E62" s="42">
        <v>87.931221376056797</v>
      </c>
      <c r="F62" s="42">
        <v>104.113136141677</v>
      </c>
      <c r="G62" s="42">
        <v>93.457674096338494</v>
      </c>
      <c r="H62" s="42">
        <v>93.706863757455693</v>
      </c>
      <c r="I62" s="42">
        <v>113.146246238844</v>
      </c>
      <c r="J62" s="42">
        <v>96.845845868228906</v>
      </c>
      <c r="L62" s="27"/>
      <c r="M62" s="27"/>
    </row>
    <row r="63" spans="1:13" x14ac:dyDescent="0.2">
      <c r="A63" s="54">
        <v>43342</v>
      </c>
      <c r="B63" s="42">
        <v>85.248130523366896</v>
      </c>
      <c r="C63" s="42">
        <v>88.924071508692606</v>
      </c>
      <c r="D63" s="42">
        <v>97.526865891297305</v>
      </c>
      <c r="E63" s="42">
        <v>85.765968402032698</v>
      </c>
      <c r="F63" s="42">
        <v>104.232646150631</v>
      </c>
      <c r="G63" s="42">
        <v>91.459752858383595</v>
      </c>
      <c r="H63" s="42">
        <v>92.581924895406701</v>
      </c>
      <c r="I63" s="42">
        <v>109.330316066975</v>
      </c>
      <c r="J63" s="42">
        <v>95.873142687138198</v>
      </c>
      <c r="L63" s="27"/>
      <c r="M63" s="27"/>
    </row>
    <row r="64" spans="1:13" x14ac:dyDescent="0.2">
      <c r="A64" s="54">
        <v>43343</v>
      </c>
      <c r="B64" s="42">
        <v>85.944935417966903</v>
      </c>
      <c r="C64" s="42">
        <v>89.267102051526294</v>
      </c>
      <c r="D64" s="42">
        <v>97.953775945818094</v>
      </c>
      <c r="E64" s="42">
        <v>86.415002303547197</v>
      </c>
      <c r="F64" s="42">
        <v>103.505626929458</v>
      </c>
      <c r="G64" s="42">
        <v>93.180505832075099</v>
      </c>
      <c r="H64" s="42">
        <v>92.522145535564107</v>
      </c>
      <c r="I64" s="42">
        <v>111.526123392861</v>
      </c>
      <c r="J64" s="42">
        <v>96.345875336322905</v>
      </c>
      <c r="L64" s="27"/>
      <c r="M64" s="27"/>
    </row>
    <row r="65" spans="1:13" x14ac:dyDescent="0.2">
      <c r="A65" s="54">
        <v>43346</v>
      </c>
      <c r="B65" s="42">
        <v>86.080897348700105</v>
      </c>
      <c r="C65" s="42">
        <v>88.066495151375406</v>
      </c>
      <c r="D65" s="42">
        <v>97.188282054965399</v>
      </c>
      <c r="E65" s="42">
        <v>84.493645158712795</v>
      </c>
      <c r="F65" s="42">
        <v>102.03167015221</v>
      </c>
      <c r="G65" s="42">
        <v>91.534819263149998</v>
      </c>
      <c r="H65" s="42">
        <v>93.750339655554896</v>
      </c>
      <c r="I65" s="42">
        <v>111.454007410561</v>
      </c>
      <c r="J65" s="42">
        <v>95.722694516181903</v>
      </c>
      <c r="L65" s="27"/>
      <c r="M65" s="27"/>
    </row>
    <row r="66" spans="1:13" x14ac:dyDescent="0.2">
      <c r="A66" s="54">
        <v>43347</v>
      </c>
      <c r="B66" s="42">
        <v>83.8375254927669</v>
      </c>
      <c r="C66" s="42">
        <v>86.479978890391095</v>
      </c>
      <c r="D66" s="42">
        <v>97.011629618704305</v>
      </c>
      <c r="E66" s="42">
        <v>82.648166716448003</v>
      </c>
      <c r="F66" s="42">
        <v>102.03167015221</v>
      </c>
      <c r="G66" s="42">
        <v>87.816145051503597</v>
      </c>
      <c r="H66" s="42">
        <v>92.549317971919706</v>
      </c>
      <c r="I66" s="42">
        <v>109.35269688907999</v>
      </c>
      <c r="J66" s="42">
        <v>94.565358707215594</v>
      </c>
      <c r="L66" s="27"/>
      <c r="M66" s="27"/>
    </row>
    <row r="67" spans="1:13" x14ac:dyDescent="0.2">
      <c r="A67" s="54">
        <v>43348</v>
      </c>
      <c r="B67" s="42">
        <v>82.792318150866805</v>
      </c>
      <c r="C67" s="42">
        <v>86.639949864824302</v>
      </c>
      <c r="D67" s="42">
        <v>96.923303400515607</v>
      </c>
      <c r="E67" s="42">
        <v>80.286442101816604</v>
      </c>
      <c r="F67" s="42">
        <v>102.200975998305</v>
      </c>
      <c r="G67" s="42">
        <v>87.429264349280899</v>
      </c>
      <c r="H67" s="42">
        <v>89.864681267412394</v>
      </c>
      <c r="I67" s="42">
        <v>107.706463084207</v>
      </c>
      <c r="J67" s="42">
        <v>93.915671222610399</v>
      </c>
      <c r="L67" s="27"/>
      <c r="M67" s="27"/>
    </row>
    <row r="68" spans="1:13" x14ac:dyDescent="0.2">
      <c r="A68" s="54">
        <v>43349</v>
      </c>
      <c r="B68" s="42">
        <v>83.659075458766907</v>
      </c>
      <c r="C68" s="42">
        <v>86.443696813890696</v>
      </c>
      <c r="D68" s="42">
        <v>96.673045782372398</v>
      </c>
      <c r="E68" s="42">
        <v>81.4571420829743</v>
      </c>
      <c r="F68" s="42">
        <v>102.071506822016</v>
      </c>
      <c r="G68" s="42">
        <v>87.856565423309803</v>
      </c>
      <c r="H68" s="42">
        <v>89.6364328026539</v>
      </c>
      <c r="I68" s="42">
        <v>109.74560465524</v>
      </c>
      <c r="J68" s="42">
        <v>94.501194298965899</v>
      </c>
      <c r="L68" s="27"/>
      <c r="M68" s="27"/>
    </row>
    <row r="69" spans="1:13" x14ac:dyDescent="0.2">
      <c r="A69" s="54">
        <v>43350</v>
      </c>
      <c r="B69" s="42">
        <v>84.925220937933801</v>
      </c>
      <c r="C69" s="42">
        <v>86.870835807058</v>
      </c>
      <c r="D69" s="42">
        <v>96.098925364320195</v>
      </c>
      <c r="E69" s="42">
        <v>83.886615538969593</v>
      </c>
      <c r="F69" s="42">
        <v>101.473956777132</v>
      </c>
      <c r="G69" s="42">
        <v>88.151056703994996</v>
      </c>
      <c r="H69" s="42">
        <v>91.408075648127095</v>
      </c>
      <c r="I69" s="42">
        <v>112.06823663983999</v>
      </c>
      <c r="J69" s="42">
        <v>95.389990176772699</v>
      </c>
      <c r="L69" s="27"/>
      <c r="M69" s="27"/>
    </row>
    <row r="70" spans="1:13" x14ac:dyDescent="0.2">
      <c r="A70" s="54">
        <v>43353</v>
      </c>
      <c r="B70" s="42">
        <v>84.321889870683705</v>
      </c>
      <c r="C70" s="42">
        <v>86.644897420541398</v>
      </c>
      <c r="D70" s="42">
        <v>96.422788164229104</v>
      </c>
      <c r="E70" s="42">
        <v>81.790466382983098</v>
      </c>
      <c r="F70" s="42">
        <v>101.50383427925399</v>
      </c>
      <c r="G70" s="42">
        <v>86.8056357547175</v>
      </c>
      <c r="H70" s="42">
        <v>92.891690669115604</v>
      </c>
      <c r="I70" s="42">
        <v>111.876756272744</v>
      </c>
      <c r="J70" s="42">
        <v>95.130224865744793</v>
      </c>
      <c r="L70" s="27"/>
      <c r="M70" s="27"/>
    </row>
    <row r="71" spans="1:13" x14ac:dyDescent="0.2">
      <c r="A71" s="54">
        <v>43354</v>
      </c>
      <c r="B71" s="42">
        <v>84.347382732667</v>
      </c>
      <c r="C71" s="42">
        <v>86.872484992491096</v>
      </c>
      <c r="D71" s="42">
        <v>96.923303400515607</v>
      </c>
      <c r="E71" s="42">
        <v>79.980217338306801</v>
      </c>
      <c r="F71" s="42">
        <v>101.29469176358501</v>
      </c>
      <c r="G71" s="42">
        <v>87.544751125969896</v>
      </c>
      <c r="H71" s="42">
        <v>92.359110917896004</v>
      </c>
      <c r="I71" s="42">
        <v>112.48352522810499</v>
      </c>
      <c r="J71" s="42">
        <v>95.284329128335202</v>
      </c>
      <c r="L71" s="27"/>
      <c r="M71" s="27"/>
    </row>
    <row r="72" spans="1:13" x14ac:dyDescent="0.2">
      <c r="A72" s="54">
        <v>43355</v>
      </c>
      <c r="B72" s="42">
        <v>84.891230455366895</v>
      </c>
      <c r="C72" s="42">
        <v>89.634870374109596</v>
      </c>
      <c r="D72" s="42">
        <v>95.716178418951998</v>
      </c>
      <c r="E72" s="42">
        <v>81.313514538924196</v>
      </c>
      <c r="F72" s="42">
        <v>102.68897520157</v>
      </c>
      <c r="G72" s="42">
        <v>90.466566578135797</v>
      </c>
      <c r="H72" s="42">
        <v>92.652573229745002</v>
      </c>
      <c r="I72" s="42">
        <v>112.85032203514101</v>
      </c>
      <c r="J72" s="42">
        <v>96.199448866187595</v>
      </c>
      <c r="L72" s="27"/>
      <c r="M72" s="27"/>
    </row>
    <row r="73" spans="1:13" x14ac:dyDescent="0.2">
      <c r="A73" s="54">
        <v>43356</v>
      </c>
      <c r="B73" s="42">
        <v>87.100611828616806</v>
      </c>
      <c r="C73" s="42">
        <v>93.360379972262294</v>
      </c>
      <c r="D73" s="42">
        <v>97.085234800353604</v>
      </c>
      <c r="E73" s="42">
        <v>84.848649088060498</v>
      </c>
      <c r="F73" s="42">
        <v>104.172891146154</v>
      </c>
      <c r="G73" s="42">
        <v>92.245062940288307</v>
      </c>
      <c r="H73" s="42">
        <v>92.587359382654498</v>
      </c>
      <c r="I73" s="42">
        <v>113.234526148299</v>
      </c>
      <c r="J73" s="42">
        <v>98.035538088181099</v>
      </c>
      <c r="L73" s="27"/>
      <c r="M73" s="27"/>
    </row>
    <row r="74" spans="1:13" x14ac:dyDescent="0.2">
      <c r="A74" s="54">
        <v>43357</v>
      </c>
      <c r="B74" s="42">
        <v>88.638681169250006</v>
      </c>
      <c r="C74" s="42">
        <v>90.372056204127105</v>
      </c>
      <c r="D74" s="42">
        <v>97.232445164118005</v>
      </c>
      <c r="E74" s="42">
        <v>84.5641039538896</v>
      </c>
      <c r="F74" s="42">
        <v>103.79444278439</v>
      </c>
      <c r="G74" s="42">
        <v>91.638757362263306</v>
      </c>
      <c r="H74" s="42">
        <v>93.527525678044199</v>
      </c>
      <c r="I74" s="42">
        <v>113.113918384537</v>
      </c>
      <c r="J74" s="42">
        <v>97.881799434777307</v>
      </c>
      <c r="L74" s="27"/>
      <c r="M74" s="27"/>
    </row>
    <row r="75" spans="1:13" x14ac:dyDescent="0.2">
      <c r="A75" s="54">
        <v>43360</v>
      </c>
      <c r="B75" s="42"/>
      <c r="C75" s="42"/>
      <c r="D75" s="42"/>
      <c r="E75" s="42"/>
      <c r="F75" s="42"/>
      <c r="G75" s="42"/>
      <c r="H75" s="42"/>
      <c r="I75" s="42"/>
      <c r="J75" s="42"/>
      <c r="L75" s="27"/>
      <c r="M75" s="27"/>
    </row>
    <row r="76" spans="1:13" x14ac:dyDescent="0.2">
      <c r="A76" s="54">
        <v>43361</v>
      </c>
      <c r="B76" s="42"/>
      <c r="C76" s="42"/>
      <c r="D76" s="42"/>
      <c r="E76" s="42"/>
      <c r="F76" s="42"/>
      <c r="G76" s="42"/>
      <c r="H76" s="42"/>
      <c r="I76" s="42"/>
      <c r="J76" s="42"/>
      <c r="L76" s="27"/>
      <c r="M76" s="27"/>
    </row>
    <row r="77" spans="1:13" x14ac:dyDescent="0.2">
      <c r="A77" s="54">
        <v>43362</v>
      </c>
      <c r="B77" s="42"/>
      <c r="C77" s="42"/>
      <c r="D77" s="42"/>
      <c r="E77" s="42"/>
      <c r="F77" s="42"/>
      <c r="G77" s="42"/>
      <c r="H77" s="42"/>
      <c r="I77" s="42"/>
      <c r="J77" s="42"/>
      <c r="L77" s="27"/>
      <c r="M77" s="27"/>
    </row>
    <row r="78" spans="1:13" x14ac:dyDescent="0.2">
      <c r="A78" s="54">
        <v>43363</v>
      </c>
      <c r="B78" s="42">
        <v>91.187967369100093</v>
      </c>
      <c r="C78" s="42">
        <v>92.542384062311598</v>
      </c>
      <c r="D78" s="42">
        <v>97.232445164118005</v>
      </c>
      <c r="E78" s="42">
        <v>88.015229939599493</v>
      </c>
      <c r="F78" s="42">
        <v>104.222686983296</v>
      </c>
      <c r="G78" s="42">
        <v>93.440351079800195</v>
      </c>
      <c r="H78" s="42">
        <v>94.342698766384302</v>
      </c>
      <c r="I78" s="42">
        <v>115.18041429389299</v>
      </c>
      <c r="J78" s="42">
        <v>99.558665865799398</v>
      </c>
      <c r="L78" s="27"/>
      <c r="M78" s="27"/>
    </row>
    <row r="79" spans="1:13" x14ac:dyDescent="0.2">
      <c r="A79" s="54">
        <v>43364</v>
      </c>
      <c r="B79" s="42">
        <v>92.199184228316895</v>
      </c>
      <c r="C79" s="42">
        <v>91.948677353328094</v>
      </c>
      <c r="D79" s="42">
        <v>98.380686000222298</v>
      </c>
      <c r="E79" s="42">
        <v>87.919026584597304</v>
      </c>
      <c r="F79" s="42">
        <v>103.973707797937</v>
      </c>
      <c r="G79" s="42">
        <v>95.426723640062804</v>
      </c>
      <c r="H79" s="42">
        <v>94.886147491983095</v>
      </c>
      <c r="I79" s="42">
        <v>117.163603809779</v>
      </c>
      <c r="J79" s="42">
        <v>99.844572232104795</v>
      </c>
      <c r="L79" s="27"/>
      <c r="M79" s="27"/>
    </row>
    <row r="80" spans="1:13" x14ac:dyDescent="0.2">
      <c r="A80" s="54">
        <v>43367</v>
      </c>
      <c r="B80" s="42">
        <v>90.244731475017005</v>
      </c>
      <c r="C80" s="42">
        <v>91.198298040661001</v>
      </c>
      <c r="D80" s="42">
        <v>98.130428382079103</v>
      </c>
      <c r="E80" s="42">
        <v>86.939378336654002</v>
      </c>
      <c r="F80" s="42">
        <v>103.64505527319901</v>
      </c>
      <c r="G80" s="42">
        <v>94.3931169881253</v>
      </c>
      <c r="H80" s="42">
        <v>94.190533123211907</v>
      </c>
      <c r="I80" s="42">
        <v>114.84345858311301</v>
      </c>
      <c r="J80" s="42">
        <v>98.452149730641395</v>
      </c>
      <c r="L80" s="27"/>
      <c r="M80" s="27"/>
    </row>
    <row r="81" spans="1:13" x14ac:dyDescent="0.2">
      <c r="A81" s="54">
        <v>43368</v>
      </c>
      <c r="B81" s="42">
        <v>89.131543167866795</v>
      </c>
      <c r="C81" s="42">
        <v>91.274160564760706</v>
      </c>
      <c r="D81" s="42">
        <v>98.469012218411095</v>
      </c>
      <c r="E81" s="42">
        <v>85.615565973799704</v>
      </c>
      <c r="F81" s="42">
        <v>103.017627726193</v>
      </c>
      <c r="G81" s="42">
        <v>93.757939715869696</v>
      </c>
      <c r="H81" s="42">
        <v>93.522091190796303</v>
      </c>
      <c r="I81" s="42">
        <v>114.550021137577</v>
      </c>
      <c r="J81" s="42">
        <v>97.993858643458196</v>
      </c>
      <c r="L81" s="27"/>
      <c r="M81" s="27"/>
    </row>
    <row r="82" spans="1:13" x14ac:dyDescent="0.2">
      <c r="A82" s="54">
        <v>43369</v>
      </c>
      <c r="B82" s="42">
        <v>87.499999999883599</v>
      </c>
      <c r="C82" s="42">
        <v>89.217626492492897</v>
      </c>
      <c r="D82" s="42">
        <v>97.850728691089898</v>
      </c>
      <c r="E82" s="42">
        <v>85.894691200810499</v>
      </c>
      <c r="F82" s="42">
        <v>102.48979185323699</v>
      </c>
      <c r="G82" s="42">
        <v>92.008315047947704</v>
      </c>
      <c r="H82" s="42">
        <v>94.027498505543903</v>
      </c>
      <c r="I82" s="42">
        <v>114.33989008527701</v>
      </c>
      <c r="J82" s="42">
        <v>97.504856386454804</v>
      </c>
      <c r="L82" s="27"/>
      <c r="M82" s="27"/>
    </row>
    <row r="83" spans="1:13" x14ac:dyDescent="0.2">
      <c r="A83" s="54">
        <v>43370</v>
      </c>
      <c r="B83" s="42">
        <v>87.499999999883599</v>
      </c>
      <c r="C83" s="42">
        <v>88.526617850759095</v>
      </c>
      <c r="D83" s="42">
        <v>97.821286618476705</v>
      </c>
      <c r="E83" s="42">
        <v>86.699547437718095</v>
      </c>
      <c r="F83" s="42">
        <v>102.927995219477</v>
      </c>
      <c r="G83" s="42">
        <v>91.298071370925797</v>
      </c>
      <c r="H83" s="42">
        <v>93.619911961373901</v>
      </c>
      <c r="I83" s="42">
        <v>113.85497227264599</v>
      </c>
      <c r="J83" s="42">
        <v>97.318212908226997</v>
      </c>
      <c r="L83" s="27"/>
      <c r="M83" s="27"/>
    </row>
    <row r="84" spans="1:13" x14ac:dyDescent="0.2">
      <c r="A84" s="54">
        <v>43371</v>
      </c>
      <c r="B84" s="42">
        <v>86.097892589983502</v>
      </c>
      <c r="C84" s="42">
        <v>88.297381093842006</v>
      </c>
      <c r="D84" s="42">
        <v>97.512144854990794</v>
      </c>
      <c r="E84" s="42">
        <v>84.7659955014242</v>
      </c>
      <c r="F84" s="42">
        <v>101.20505925687</v>
      </c>
      <c r="G84" s="42">
        <v>90.299110751948305</v>
      </c>
      <c r="H84" s="42">
        <v>92.658007716992898</v>
      </c>
      <c r="I84" s="42">
        <v>114.002934374497</v>
      </c>
      <c r="J84" s="42">
        <v>96.585349338827697</v>
      </c>
      <c r="L84" s="27"/>
      <c r="M84" s="27"/>
    </row>
    <row r="85" spans="1:13" x14ac:dyDescent="0.2">
      <c r="A85" s="54">
        <v>43374</v>
      </c>
      <c r="B85" s="42">
        <v>86.165873555350103</v>
      </c>
      <c r="C85" s="42">
        <v>88.068144336808501</v>
      </c>
      <c r="D85" s="42">
        <v>97.497423818451395</v>
      </c>
      <c r="E85" s="42">
        <v>82.580417874851307</v>
      </c>
      <c r="F85" s="42">
        <v>101.712976795156</v>
      </c>
      <c r="G85" s="42">
        <v>89.883358355495105</v>
      </c>
      <c r="H85" s="42">
        <v>93.353622085880502</v>
      </c>
      <c r="I85" s="42">
        <v>115.354487354867</v>
      </c>
      <c r="J85" s="42">
        <v>96.856814143247902</v>
      </c>
      <c r="L85" s="27"/>
      <c r="M85" s="27"/>
    </row>
    <row r="86" spans="1:13" x14ac:dyDescent="0.2">
      <c r="A86" s="54">
        <v>43375</v>
      </c>
      <c r="B86" s="42">
        <v>87.398028551950105</v>
      </c>
      <c r="C86" s="42">
        <v>88.348505838192096</v>
      </c>
      <c r="D86" s="42">
        <v>97.453260709415204</v>
      </c>
      <c r="E86" s="42">
        <v>86.316088994848499</v>
      </c>
      <c r="F86" s="42">
        <v>101.56358928384699</v>
      </c>
      <c r="G86" s="42">
        <v>90.553181660710806</v>
      </c>
      <c r="H86" s="42">
        <v>93.424270420218804</v>
      </c>
      <c r="I86" s="42">
        <v>117.217069106991</v>
      </c>
      <c r="J86" s="42">
        <v>97.315836448688103</v>
      </c>
      <c r="L86" s="27"/>
      <c r="M86" s="27"/>
    </row>
    <row r="87" spans="1:13" x14ac:dyDescent="0.2">
      <c r="A87" s="54">
        <v>43376</v>
      </c>
      <c r="B87" s="42">
        <v>88.281781101133703</v>
      </c>
      <c r="C87" s="42">
        <v>88.597532818792402</v>
      </c>
      <c r="D87" s="42">
        <v>97.026350655010901</v>
      </c>
      <c r="E87" s="42">
        <v>87.669710848014802</v>
      </c>
      <c r="F87" s="42">
        <v>102.091425156686</v>
      </c>
      <c r="G87" s="42">
        <v>91.009354428970298</v>
      </c>
      <c r="H87" s="42">
        <v>93.190587468096098</v>
      </c>
      <c r="I87" s="42">
        <v>116.34173028625101</v>
      </c>
      <c r="J87" s="42">
        <v>97.670477337902398</v>
      </c>
      <c r="L87" s="27"/>
      <c r="M87" s="27"/>
    </row>
    <row r="88" spans="1:13" x14ac:dyDescent="0.2">
      <c r="A88" s="54">
        <v>43377</v>
      </c>
      <c r="B88" s="42">
        <v>87.245071379933506</v>
      </c>
      <c r="C88" s="42">
        <v>87.711920311325201</v>
      </c>
      <c r="D88" s="42">
        <v>96.555277491337606</v>
      </c>
      <c r="E88" s="42">
        <v>87.256442914833301</v>
      </c>
      <c r="F88" s="42">
        <v>101.872323473566</v>
      </c>
      <c r="G88" s="42">
        <v>89.698579512769399</v>
      </c>
      <c r="H88" s="42">
        <v>92.456931688590004</v>
      </c>
      <c r="I88" s="42">
        <v>117.85989605356001</v>
      </c>
      <c r="J88" s="42">
        <v>97.3640968584223</v>
      </c>
      <c r="L88" s="27"/>
      <c r="M88" s="27"/>
    </row>
    <row r="89" spans="1:13" x14ac:dyDescent="0.2">
      <c r="A89" s="54">
        <v>43378</v>
      </c>
      <c r="B89" s="42">
        <v>86.293337865383407</v>
      </c>
      <c r="C89" s="42">
        <v>85.812058842973798</v>
      </c>
      <c r="D89" s="42">
        <v>94.612100691883796</v>
      </c>
      <c r="E89" s="42">
        <v>85.775453239795795</v>
      </c>
      <c r="F89" s="42">
        <v>100.507917538052</v>
      </c>
      <c r="G89" s="42">
        <v>89.646610463154502</v>
      </c>
      <c r="H89" s="42">
        <v>90.212488451739802</v>
      </c>
      <c r="I89" s="42">
        <v>115.57705219707</v>
      </c>
      <c r="J89" s="42">
        <v>96.155210157274297</v>
      </c>
      <c r="L89" s="27"/>
      <c r="M89" s="27"/>
    </row>
    <row r="90" spans="1:13" x14ac:dyDescent="0.2">
      <c r="A90" s="54">
        <v>43381</v>
      </c>
      <c r="B90" s="42">
        <v>89.683888511150101</v>
      </c>
      <c r="C90" s="42">
        <v>87.660795566975096</v>
      </c>
      <c r="D90" s="42">
        <v>94.096864419174395</v>
      </c>
      <c r="E90" s="42">
        <v>91.234654887346593</v>
      </c>
      <c r="F90" s="42">
        <v>101.912160143373</v>
      </c>
      <c r="G90" s="42">
        <v>92.539554221089901</v>
      </c>
      <c r="H90" s="42">
        <v>90.886364871519604</v>
      </c>
      <c r="I90" s="42">
        <v>115.432820232236</v>
      </c>
      <c r="J90" s="42">
        <v>97.387313040206195</v>
      </c>
      <c r="L90" s="27"/>
      <c r="M90" s="27"/>
    </row>
    <row r="91" spans="1:13" x14ac:dyDescent="0.2">
      <c r="A91" s="54">
        <v>43382</v>
      </c>
      <c r="B91" s="42">
        <v>88.171312032616697</v>
      </c>
      <c r="C91" s="42">
        <v>87.233656573691405</v>
      </c>
      <c r="D91" s="42">
        <v>93.728838510112794</v>
      </c>
      <c r="E91" s="42">
        <v>89.940652014920502</v>
      </c>
      <c r="F91" s="42">
        <v>101.812568469089</v>
      </c>
      <c r="G91" s="42">
        <v>91.367363436962506</v>
      </c>
      <c r="H91" s="42">
        <v>91.125482310773805</v>
      </c>
      <c r="I91" s="42">
        <v>115.869246263639</v>
      </c>
      <c r="J91" s="42">
        <v>97.031392519012996</v>
      </c>
      <c r="L91" s="27"/>
      <c r="M91" s="27"/>
    </row>
    <row r="92" spans="1:13" x14ac:dyDescent="0.2">
      <c r="A92" s="54">
        <v>43383</v>
      </c>
      <c r="B92" s="42">
        <v>86.964649897883604</v>
      </c>
      <c r="C92" s="42">
        <v>87.052246190374703</v>
      </c>
      <c r="D92" s="42">
        <v>93.154718092177106</v>
      </c>
      <c r="E92" s="42">
        <v>88.900029809563407</v>
      </c>
      <c r="F92" s="42">
        <v>99.601633303333102</v>
      </c>
      <c r="G92" s="42">
        <v>89.548446702887304</v>
      </c>
      <c r="H92" s="42">
        <v>90.875495897023896</v>
      </c>
      <c r="I92" s="42">
        <v>114.004177753581</v>
      </c>
      <c r="J92" s="42">
        <v>95.656336452811999</v>
      </c>
      <c r="L92" s="27"/>
      <c r="M92" s="27"/>
    </row>
    <row r="93" spans="1:13" x14ac:dyDescent="0.2">
      <c r="A93" s="54">
        <v>43384</v>
      </c>
      <c r="B93" s="42">
        <v>85.239632902783299</v>
      </c>
      <c r="C93" s="42">
        <v>86.418959034257597</v>
      </c>
      <c r="D93" s="42">
        <v>92.183129692217307</v>
      </c>
      <c r="E93" s="42">
        <v>87.364841061178595</v>
      </c>
      <c r="F93" s="42">
        <v>98.333831291645794</v>
      </c>
      <c r="G93" s="42">
        <v>89.438734265044303</v>
      </c>
      <c r="H93" s="42">
        <v>90.283136786078103</v>
      </c>
      <c r="I93" s="42">
        <v>112.09683435701299</v>
      </c>
      <c r="J93" s="42">
        <v>94.489860414760201</v>
      </c>
      <c r="L93" s="27"/>
      <c r="M93" s="27"/>
    </row>
    <row r="94" spans="1:13" x14ac:dyDescent="0.2">
      <c r="A94" s="54">
        <v>43385</v>
      </c>
      <c r="B94" s="42">
        <v>85.486063902033493</v>
      </c>
      <c r="C94" s="42">
        <v>85.800514545757295</v>
      </c>
      <c r="D94" s="42">
        <v>91.903430001344503</v>
      </c>
      <c r="E94" s="42">
        <v>85.477358337142505</v>
      </c>
      <c r="F94" s="42">
        <v>97.915546260308503</v>
      </c>
      <c r="G94" s="42">
        <v>88.070215960266097</v>
      </c>
      <c r="H94" s="42">
        <v>90.353785120416404</v>
      </c>
      <c r="I94" s="42">
        <v>109.54542063514199</v>
      </c>
      <c r="J94" s="42">
        <v>94.052591854473604</v>
      </c>
      <c r="L94" s="27"/>
      <c r="M94" s="27"/>
    </row>
    <row r="95" spans="1:13" x14ac:dyDescent="0.2">
      <c r="A95" s="54">
        <v>43388</v>
      </c>
      <c r="B95" s="42"/>
      <c r="C95" s="42"/>
      <c r="D95" s="42"/>
      <c r="E95" s="42"/>
      <c r="F95" s="42"/>
      <c r="G95" s="42"/>
      <c r="H95" s="42"/>
      <c r="I95" s="42"/>
      <c r="J95" s="42"/>
      <c r="L95" s="27"/>
      <c r="M95" s="27"/>
    </row>
    <row r="96" spans="1:13" x14ac:dyDescent="0.2">
      <c r="A96" s="54">
        <v>43389</v>
      </c>
      <c r="B96" s="42">
        <v>88.060842963866904</v>
      </c>
      <c r="C96" s="42">
        <v>86.316767066367902</v>
      </c>
      <c r="D96" s="42">
        <v>92.595318710431499</v>
      </c>
      <c r="E96" s="42">
        <v>85.627760765375598</v>
      </c>
      <c r="F96" s="42">
        <v>97.545065232436201</v>
      </c>
      <c r="G96" s="42">
        <v>86.701697655720594</v>
      </c>
      <c r="H96" s="42">
        <v>88.212597141391598</v>
      </c>
      <c r="I96" s="42">
        <v>110.650784572237</v>
      </c>
      <c r="J96" s="42">
        <v>94.040892361313993</v>
      </c>
      <c r="L96" s="27"/>
      <c r="M96" s="27"/>
    </row>
    <row r="97" spans="1:13" x14ac:dyDescent="0.2">
      <c r="A97" s="54">
        <v>43390</v>
      </c>
      <c r="B97" s="42">
        <v>89.292997960466906</v>
      </c>
      <c r="C97" s="42">
        <v>87.032295227982104</v>
      </c>
      <c r="D97" s="42">
        <v>92.595318710431499</v>
      </c>
      <c r="E97" s="42">
        <v>85.130484268767802</v>
      </c>
      <c r="F97" s="42">
        <v>96.288218304747701</v>
      </c>
      <c r="G97" s="42">
        <v>87.019286291673794</v>
      </c>
      <c r="H97" s="42">
        <v>88.256073039607102</v>
      </c>
      <c r="I97" s="42">
        <v>109.574018352199</v>
      </c>
      <c r="J97" s="42">
        <v>93.983308917842805</v>
      </c>
      <c r="L97" s="27"/>
      <c r="M97" s="27"/>
    </row>
    <row r="98" spans="1:13" x14ac:dyDescent="0.2">
      <c r="A98" s="54">
        <v>43391</v>
      </c>
      <c r="B98" s="42">
        <v>88.978585995850196</v>
      </c>
      <c r="C98" s="42">
        <v>87.9093942651525</v>
      </c>
      <c r="D98" s="42">
        <v>92.904460473917396</v>
      </c>
      <c r="E98" s="42">
        <v>83.478767513064696</v>
      </c>
      <c r="F98" s="42">
        <v>95.440693157957895</v>
      </c>
      <c r="G98" s="42">
        <v>87.256034184014396</v>
      </c>
      <c r="H98" s="42">
        <v>87.696320852148304</v>
      </c>
      <c r="I98" s="42">
        <v>109.307935244869</v>
      </c>
      <c r="J98" s="42">
        <v>93.578762377961496</v>
      </c>
      <c r="L98" s="27"/>
      <c r="M98" s="27"/>
    </row>
    <row r="99" spans="1:13" x14ac:dyDescent="0.2">
      <c r="A99" s="54">
        <v>43392</v>
      </c>
      <c r="B99" s="42">
        <v>88.485723997233407</v>
      </c>
      <c r="C99" s="42">
        <v>87.172433232073701</v>
      </c>
      <c r="D99" s="42">
        <v>91.991756219533301</v>
      </c>
      <c r="E99" s="42">
        <v>81.747107124538203</v>
      </c>
      <c r="F99" s="42">
        <v>94.984563290490797</v>
      </c>
      <c r="G99" s="42">
        <v>87.319551911321497</v>
      </c>
      <c r="H99" s="42">
        <v>86.218140318524107</v>
      </c>
      <c r="I99" s="42">
        <v>110.579911968787</v>
      </c>
      <c r="J99" s="42">
        <v>93.572912631323604</v>
      </c>
      <c r="L99" s="27"/>
      <c r="M99" s="27"/>
    </row>
    <row r="100" spans="1:13" x14ac:dyDescent="0.2">
      <c r="A100" s="54">
        <v>43395</v>
      </c>
      <c r="B100" s="42">
        <v>90.916043507633702</v>
      </c>
      <c r="C100" s="42">
        <v>86.799831009586299</v>
      </c>
      <c r="D100" s="42">
        <v>92.271455910406104</v>
      </c>
      <c r="E100" s="42">
        <v>81.270155280246399</v>
      </c>
      <c r="F100" s="42">
        <v>95.465591076528696</v>
      </c>
      <c r="G100" s="42">
        <v>87.608268853276996</v>
      </c>
      <c r="H100" s="42">
        <v>87.478941361885504</v>
      </c>
      <c r="I100" s="42">
        <v>111.09342749859201</v>
      </c>
      <c r="J100" s="42">
        <v>93.641829958651201</v>
      </c>
      <c r="L100" s="27"/>
      <c r="M100" s="27"/>
    </row>
    <row r="101" spans="1:13" x14ac:dyDescent="0.2">
      <c r="A101" s="54">
        <v>43396</v>
      </c>
      <c r="B101" s="42">
        <v>90.508157715783497</v>
      </c>
      <c r="C101" s="42">
        <v>86.572312838397906</v>
      </c>
      <c r="D101" s="42">
        <v>92.477550419513094</v>
      </c>
      <c r="E101" s="42">
        <v>83.364949459442897</v>
      </c>
      <c r="F101" s="42">
        <v>96.142814460559705</v>
      </c>
      <c r="G101" s="42">
        <v>86.574662201223006</v>
      </c>
      <c r="H101" s="42">
        <v>86.859409814700498</v>
      </c>
      <c r="I101" s="42">
        <v>109.707059905981</v>
      </c>
      <c r="J101" s="42">
        <v>93.489370937226298</v>
      </c>
      <c r="L101" s="27"/>
      <c r="M101" s="27"/>
    </row>
    <row r="102" spans="1:13" x14ac:dyDescent="0.2">
      <c r="A102" s="54">
        <v>43397</v>
      </c>
      <c r="B102" s="42">
        <v>91.094493541750097</v>
      </c>
      <c r="C102" s="42">
        <v>87.240029210457607</v>
      </c>
      <c r="D102" s="42">
        <v>92.978065655683196</v>
      </c>
      <c r="E102" s="42">
        <v>85.580336576211295</v>
      </c>
      <c r="F102" s="42">
        <v>95.987451448920197</v>
      </c>
      <c r="G102" s="42">
        <v>86.759441043948797</v>
      </c>
      <c r="H102" s="42">
        <v>87.685451877652696</v>
      </c>
      <c r="I102" s="42">
        <v>109.31042200292001</v>
      </c>
      <c r="J102" s="42">
        <v>93.971609424683294</v>
      </c>
      <c r="L102" s="27"/>
      <c r="M102" s="27"/>
    </row>
    <row r="103" spans="1:13" x14ac:dyDescent="0.2">
      <c r="A103" s="54">
        <v>43398</v>
      </c>
      <c r="B103" s="42">
        <v>92.224677090300204</v>
      </c>
      <c r="C103" s="42">
        <v>87.373572484939402</v>
      </c>
      <c r="D103" s="42">
        <v>92.830855292151696</v>
      </c>
      <c r="E103" s="42">
        <v>85.841847104369705</v>
      </c>
      <c r="F103" s="42">
        <v>95.029379543848293</v>
      </c>
      <c r="G103" s="42">
        <v>86.366786002996406</v>
      </c>
      <c r="H103" s="42">
        <v>88.946252921130494</v>
      </c>
      <c r="I103" s="42">
        <v>108.982169945142</v>
      </c>
      <c r="J103" s="42">
        <v>93.992083537857994</v>
      </c>
      <c r="L103" s="27"/>
      <c r="M103" s="27"/>
    </row>
    <row r="104" spans="1:13" x14ac:dyDescent="0.2">
      <c r="A104" s="54">
        <v>43399</v>
      </c>
      <c r="B104" s="42">
        <v>92.564581917016795</v>
      </c>
      <c r="C104" s="42">
        <v>86.704207430477297</v>
      </c>
      <c r="D104" s="42">
        <v>91.903430001344503</v>
      </c>
      <c r="E104" s="42">
        <v>86.6236687352648</v>
      </c>
      <c r="F104" s="42">
        <v>94.890947116771699</v>
      </c>
      <c r="G104" s="42">
        <v>85.991453978465898</v>
      </c>
      <c r="H104" s="42">
        <v>88.087603934691302</v>
      </c>
      <c r="I104" s="42">
        <v>109.256956705474</v>
      </c>
      <c r="J104" s="42">
        <v>93.670895887189502</v>
      </c>
      <c r="L104" s="27"/>
      <c r="M104" s="27"/>
    </row>
    <row r="105" spans="1:13" x14ac:dyDescent="0.2">
      <c r="A105" s="54">
        <v>43402</v>
      </c>
      <c r="B105" s="42">
        <v>90.797076818416798</v>
      </c>
      <c r="C105" s="42">
        <v>85.670483565423595</v>
      </c>
      <c r="D105" s="42">
        <v>89.4008538199123</v>
      </c>
      <c r="E105" s="42">
        <v>83.966559171909495</v>
      </c>
      <c r="F105" s="42">
        <v>94.794343192712404</v>
      </c>
      <c r="G105" s="42">
        <v>84.853909227415002</v>
      </c>
      <c r="H105" s="42">
        <v>85.337753383093499</v>
      </c>
      <c r="I105" s="42">
        <v>106.434486360056</v>
      </c>
      <c r="J105" s="42">
        <v>92.565476579591603</v>
      </c>
      <c r="L105" s="27"/>
      <c r="M105" s="27"/>
    </row>
    <row r="106" spans="1:13" x14ac:dyDescent="0.2">
      <c r="A106" s="54">
        <v>43403</v>
      </c>
      <c r="B106" s="42">
        <v>90.839564921800005</v>
      </c>
      <c r="C106" s="42">
        <v>85.767755827051602</v>
      </c>
      <c r="D106" s="42">
        <v>88.355660238419702</v>
      </c>
      <c r="E106" s="42">
        <v>83.297200617962503</v>
      </c>
      <c r="F106" s="42">
        <v>95.287321979762098</v>
      </c>
      <c r="G106" s="42">
        <v>82.775147245614804</v>
      </c>
      <c r="H106" s="42">
        <v>84.125862724962602</v>
      </c>
      <c r="I106" s="42">
        <v>106.64213065430501</v>
      </c>
      <c r="J106" s="42">
        <v>91.696606401121201</v>
      </c>
      <c r="L106" s="27"/>
      <c r="M106" s="27"/>
    </row>
    <row r="107" spans="1:13" x14ac:dyDescent="0.2">
      <c r="A107" s="54">
        <v>43404</v>
      </c>
      <c r="B107" s="42">
        <v>93.210401087650098</v>
      </c>
      <c r="C107" s="42">
        <v>86.557474696775898</v>
      </c>
      <c r="D107" s="42">
        <v>89.180038274731501</v>
      </c>
      <c r="E107" s="42">
        <v>85.767323378822795</v>
      </c>
      <c r="F107" s="42">
        <v>97.159645453561097</v>
      </c>
      <c r="G107" s="42">
        <v>83.652846749057105</v>
      </c>
      <c r="H107" s="42">
        <v>85.805119286989793</v>
      </c>
      <c r="I107" s="42">
        <v>107.57839504640999</v>
      </c>
      <c r="J107" s="42">
        <v>93.309491228428698</v>
      </c>
      <c r="L107" s="27"/>
      <c r="M107" s="27"/>
    </row>
    <row r="108" spans="1:13" x14ac:dyDescent="0.2">
      <c r="A108" s="54">
        <v>43405</v>
      </c>
      <c r="B108" s="42"/>
      <c r="C108" s="42"/>
      <c r="D108" s="42"/>
      <c r="E108" s="42"/>
      <c r="F108" s="42"/>
      <c r="G108" s="42"/>
      <c r="H108" s="42"/>
      <c r="I108" s="42"/>
      <c r="J108" s="42"/>
      <c r="L108" s="27"/>
      <c r="M108" s="27"/>
    </row>
    <row r="109" spans="1:13" x14ac:dyDescent="0.2">
      <c r="A109" s="54">
        <v>43406</v>
      </c>
      <c r="B109" s="42"/>
      <c r="C109" s="42"/>
      <c r="D109" s="42"/>
      <c r="E109" s="42"/>
      <c r="F109" s="42"/>
      <c r="G109" s="42"/>
      <c r="H109" s="42"/>
      <c r="I109" s="42"/>
      <c r="J109" s="42"/>
      <c r="L109" s="27"/>
      <c r="M109" s="27"/>
    </row>
    <row r="110" spans="1:13" x14ac:dyDescent="0.2">
      <c r="A110" s="54">
        <v>43409</v>
      </c>
      <c r="B110" s="42">
        <v>95.785180149483494</v>
      </c>
      <c r="C110" s="42">
        <v>88.094046693877303</v>
      </c>
      <c r="D110" s="42">
        <v>92.816134255728699</v>
      </c>
      <c r="E110" s="42">
        <v>88.752337335143196</v>
      </c>
      <c r="F110" s="42">
        <v>100.268897520029</v>
      </c>
      <c r="G110" s="42">
        <v>84.871232243953301</v>
      </c>
      <c r="H110" s="42">
        <v>90.027715885080397</v>
      </c>
      <c r="I110" s="42">
        <v>109.54169049812501</v>
      </c>
      <c r="J110" s="42">
        <v>95.989772010594606</v>
      </c>
      <c r="L110" s="27"/>
      <c r="M110" s="27"/>
    </row>
    <row r="111" spans="1:13" x14ac:dyDescent="0.2">
      <c r="A111" s="54">
        <v>43410</v>
      </c>
      <c r="B111" s="42">
        <v>93.975186947616706</v>
      </c>
      <c r="C111" s="42">
        <v>88.021504668169698</v>
      </c>
      <c r="D111" s="42">
        <v>91.756219637813004</v>
      </c>
      <c r="E111" s="42">
        <v>87.146689791581593</v>
      </c>
      <c r="F111" s="42">
        <v>100.418285031221</v>
      </c>
      <c r="G111" s="42">
        <v>82.942603071918697</v>
      </c>
      <c r="H111" s="42">
        <v>89.049508178955904</v>
      </c>
      <c r="I111" s="42">
        <v>109.29052793874899</v>
      </c>
      <c r="J111" s="42">
        <v>95.459273113403498</v>
      </c>
      <c r="L111" s="27"/>
      <c r="M111" s="27"/>
    </row>
    <row r="112" spans="1:13" x14ac:dyDescent="0.2">
      <c r="A112" s="54">
        <v>43411</v>
      </c>
      <c r="B112" s="42">
        <v>93.728755948366597</v>
      </c>
      <c r="C112" s="42">
        <v>88.184724225779107</v>
      </c>
      <c r="D112" s="42">
        <v>93.139997055754094</v>
      </c>
      <c r="E112" s="42">
        <v>86.626378688961296</v>
      </c>
      <c r="F112" s="42">
        <v>99.488098794710794</v>
      </c>
      <c r="G112" s="42">
        <v>83.629749393789098</v>
      </c>
      <c r="H112" s="42">
        <v>87.2452584099956</v>
      </c>
      <c r="I112" s="42">
        <v>108.514659438631</v>
      </c>
      <c r="J112" s="42">
        <v>95.448304838384502</v>
      </c>
      <c r="L112" s="27"/>
      <c r="M112" s="27"/>
    </row>
    <row r="113" spans="1:13" x14ac:dyDescent="0.2">
      <c r="A113" s="54">
        <v>43412</v>
      </c>
      <c r="B113" s="42">
        <v>92.972467708983501</v>
      </c>
      <c r="C113" s="42">
        <v>88.102290105773093</v>
      </c>
      <c r="D113" s="42">
        <v>93.831885764608202</v>
      </c>
      <c r="E113" s="42">
        <v>86.886534240329595</v>
      </c>
      <c r="F113" s="42">
        <v>99.820734986453303</v>
      </c>
      <c r="G113" s="42">
        <v>83.670169765595304</v>
      </c>
      <c r="H113" s="42">
        <v>86.913754687411696</v>
      </c>
      <c r="I113" s="42">
        <v>108.66137816139999</v>
      </c>
      <c r="J113" s="42">
        <v>95.5623748976504</v>
      </c>
      <c r="L113" s="27"/>
      <c r="M113" s="27"/>
    </row>
    <row r="114" spans="1:13" x14ac:dyDescent="0.2">
      <c r="A114" s="54">
        <v>43413</v>
      </c>
      <c r="B114" s="42">
        <v>91.519374575000299</v>
      </c>
      <c r="C114" s="42">
        <v>87.086701747262893</v>
      </c>
      <c r="D114" s="42">
        <v>92.212571765063302</v>
      </c>
      <c r="E114" s="42">
        <v>86.085742933792105</v>
      </c>
      <c r="F114" s="42">
        <v>98.304949706071099</v>
      </c>
      <c r="G114" s="42">
        <v>82.8444393117679</v>
      </c>
      <c r="H114" s="42">
        <v>87.114830715814605</v>
      </c>
      <c r="I114" s="42">
        <v>107.570934772375</v>
      </c>
      <c r="J114" s="42">
        <v>94.699171661282904</v>
      </c>
      <c r="L114" s="27"/>
      <c r="M114" s="27"/>
    </row>
    <row r="115" spans="1:13" x14ac:dyDescent="0.2">
      <c r="A115" s="54">
        <v>43416</v>
      </c>
      <c r="B115" s="42">
        <v>91.281441196450004</v>
      </c>
      <c r="C115" s="42">
        <v>86.524501048843405</v>
      </c>
      <c r="D115" s="42">
        <v>91.844545856001801</v>
      </c>
      <c r="E115" s="42">
        <v>85.036990867461995</v>
      </c>
      <c r="F115" s="42">
        <v>96.888756099739098</v>
      </c>
      <c r="G115" s="42">
        <v>82.804018939845307</v>
      </c>
      <c r="H115" s="42">
        <v>87.060485843219794</v>
      </c>
      <c r="I115" s="42">
        <v>107.030064904364</v>
      </c>
      <c r="J115" s="42">
        <v>94.199201129376902</v>
      </c>
      <c r="L115" s="27"/>
      <c r="M115" s="27"/>
    </row>
    <row r="116" spans="1:13" x14ac:dyDescent="0.2">
      <c r="A116" s="54">
        <v>43417</v>
      </c>
      <c r="B116" s="42">
        <v>91.102991162450095</v>
      </c>
      <c r="C116" s="42">
        <v>86.603637803927995</v>
      </c>
      <c r="D116" s="42">
        <v>91.108494037995101</v>
      </c>
      <c r="E116" s="42">
        <v>84.110186715843199</v>
      </c>
      <c r="F116" s="42">
        <v>96.519270988763296</v>
      </c>
      <c r="G116" s="42">
        <v>81.089040304883397</v>
      </c>
      <c r="H116" s="42">
        <v>87.125699690193898</v>
      </c>
      <c r="I116" s="42">
        <v>106.184567179764</v>
      </c>
      <c r="J116" s="42">
        <v>93.778384981444106</v>
      </c>
      <c r="L116" s="27"/>
      <c r="M116" s="27"/>
    </row>
    <row r="117" spans="1:13" x14ac:dyDescent="0.2">
      <c r="A117" s="54">
        <v>43418</v>
      </c>
      <c r="B117" s="42">
        <v>92.335146159050097</v>
      </c>
      <c r="C117" s="42">
        <v>85.950759573490402</v>
      </c>
      <c r="D117" s="42">
        <v>91.1820992197609</v>
      </c>
      <c r="E117" s="42">
        <v>84.680631961207794</v>
      </c>
      <c r="F117" s="42">
        <v>97.249277960276203</v>
      </c>
      <c r="G117" s="42">
        <v>79.252800554386297</v>
      </c>
      <c r="H117" s="42">
        <v>86.913754687411696</v>
      </c>
      <c r="I117" s="42">
        <v>106.674458508496</v>
      </c>
      <c r="J117" s="42">
        <v>93.884960052790106</v>
      </c>
      <c r="L117" s="27"/>
      <c r="M117" s="27"/>
    </row>
    <row r="118" spans="1:13" x14ac:dyDescent="0.2">
      <c r="A118" s="54">
        <v>43419</v>
      </c>
      <c r="B118" s="42">
        <v>94.204622705583503</v>
      </c>
      <c r="C118" s="42">
        <v>86.496473447885407</v>
      </c>
      <c r="D118" s="42">
        <v>92.639481819467605</v>
      </c>
      <c r="E118" s="42">
        <v>86.160266659339001</v>
      </c>
      <c r="F118" s="42">
        <v>98.494173886952893</v>
      </c>
      <c r="G118" s="42">
        <v>79.304769603884793</v>
      </c>
      <c r="H118" s="42">
        <v>86.794195967609994</v>
      </c>
      <c r="I118" s="42">
        <v>105.395021510427</v>
      </c>
      <c r="J118" s="42">
        <v>94.618920449749595</v>
      </c>
      <c r="L118" s="27"/>
      <c r="M118" s="27"/>
    </row>
    <row r="119" spans="1:13" x14ac:dyDescent="0.2">
      <c r="A119" s="54">
        <v>43420</v>
      </c>
      <c r="B119" s="42">
        <v>95.496261046850094</v>
      </c>
      <c r="C119" s="42">
        <v>86.659693005494802</v>
      </c>
      <c r="D119" s="42">
        <v>92.742529073962899</v>
      </c>
      <c r="E119" s="42">
        <v>87.238828215980902</v>
      </c>
      <c r="F119" s="42">
        <v>98.044019519817098</v>
      </c>
      <c r="G119" s="42">
        <v>79.847557454719194</v>
      </c>
      <c r="H119" s="42">
        <v>85.680126080173096</v>
      </c>
      <c r="I119" s="42">
        <v>104.57066122896499</v>
      </c>
      <c r="J119" s="42">
        <v>94.893492931849295</v>
      </c>
      <c r="L119" s="27"/>
      <c r="M119" s="27"/>
    </row>
    <row r="120" spans="1:13" x14ac:dyDescent="0.2">
      <c r="A120" s="54">
        <v>43423</v>
      </c>
      <c r="B120" s="42">
        <v>94.570020394166903</v>
      </c>
      <c r="C120" s="42">
        <v>86.156844873447</v>
      </c>
      <c r="D120" s="42">
        <v>93.066391873871893</v>
      </c>
      <c r="E120" s="42">
        <v>86.703612368204602</v>
      </c>
      <c r="F120" s="42">
        <v>97.343890050658999</v>
      </c>
      <c r="G120" s="42">
        <v>78.502136505441698</v>
      </c>
      <c r="H120" s="42">
        <v>85.413836204563296</v>
      </c>
      <c r="I120" s="42">
        <v>104.816850272357</v>
      </c>
      <c r="J120" s="42">
        <v>94.405221893335707</v>
      </c>
      <c r="L120" s="27"/>
      <c r="M120" s="27"/>
    </row>
    <row r="121" spans="1:13" x14ac:dyDescent="0.2">
      <c r="A121" s="54">
        <v>43424</v>
      </c>
      <c r="B121" s="42">
        <v>92.989462950266898</v>
      </c>
      <c r="C121" s="42">
        <v>85.179176210193006</v>
      </c>
      <c r="D121" s="42">
        <v>94.126306491904003</v>
      </c>
      <c r="E121" s="42">
        <v>84.707731497823303</v>
      </c>
      <c r="F121" s="42">
        <v>96.223483716603397</v>
      </c>
      <c r="G121" s="42">
        <v>77.503175886347904</v>
      </c>
      <c r="H121" s="42">
        <v>84.354111189604694</v>
      </c>
      <c r="I121" s="42">
        <v>105.540496854344</v>
      </c>
      <c r="J121" s="42">
        <v>93.236735004931703</v>
      </c>
      <c r="L121" s="27"/>
      <c r="M121" s="27"/>
    </row>
    <row r="122" spans="1:13" x14ac:dyDescent="0.2">
      <c r="A122" s="54">
        <v>43425</v>
      </c>
      <c r="B122" s="42">
        <v>93.6352821209002</v>
      </c>
      <c r="C122" s="42">
        <v>85.736430861405097</v>
      </c>
      <c r="D122" s="42">
        <v>95.745620491681606</v>
      </c>
      <c r="E122" s="42">
        <v>88.122273109154804</v>
      </c>
      <c r="F122" s="42">
        <v>96.436609899392394</v>
      </c>
      <c r="G122" s="42">
        <v>77.266427994007202</v>
      </c>
      <c r="H122" s="42">
        <v>85.859464159701005</v>
      </c>
      <c r="I122" s="42">
        <v>107.420485912706</v>
      </c>
      <c r="J122" s="42">
        <v>93.750415880465894</v>
      </c>
      <c r="L122" s="27"/>
      <c r="M122" s="27"/>
    </row>
    <row r="123" spans="1:13" x14ac:dyDescent="0.2">
      <c r="A123" s="54">
        <v>43426</v>
      </c>
      <c r="B123" s="42">
        <v>93.278382052900298</v>
      </c>
      <c r="C123" s="42">
        <v>86.089248895179495</v>
      </c>
      <c r="D123" s="42">
        <v>95.745620491681606</v>
      </c>
      <c r="E123" s="42">
        <v>86.912278800038607</v>
      </c>
      <c r="F123" s="42">
        <v>95.837068021064596</v>
      </c>
      <c r="G123" s="42">
        <v>77.272202332736896</v>
      </c>
      <c r="H123" s="42">
        <v>85.055160045740195</v>
      </c>
      <c r="I123" s="42">
        <v>109.417352597462</v>
      </c>
      <c r="J123" s="42">
        <v>93.543846702668802</v>
      </c>
      <c r="L123" s="27"/>
      <c r="M123" s="27"/>
    </row>
    <row r="124" spans="1:13" x14ac:dyDescent="0.2">
      <c r="A124" s="54">
        <v>43427</v>
      </c>
      <c r="B124" s="42">
        <v>94.688987083616695</v>
      </c>
      <c r="C124" s="42">
        <v>85.991976633435101</v>
      </c>
      <c r="D124" s="42">
        <v>96.363904018653599</v>
      </c>
      <c r="E124" s="42">
        <v>90.8904907725519</v>
      </c>
      <c r="F124" s="42">
        <v>94.646947514964296</v>
      </c>
      <c r="G124" s="42">
        <v>75.464834276470398</v>
      </c>
      <c r="H124" s="42">
        <v>86.114885060582296</v>
      </c>
      <c r="I124" s="42">
        <v>109.334046203992</v>
      </c>
      <c r="J124" s="42">
        <v>93.975082711782306</v>
      </c>
      <c r="L124" s="27"/>
      <c r="M124" s="27"/>
    </row>
    <row r="125" spans="1:13" x14ac:dyDescent="0.2">
      <c r="A125" s="54">
        <v>43430</v>
      </c>
      <c r="B125" s="42">
        <v>94.570020394166903</v>
      </c>
      <c r="C125" s="42">
        <v>85.771053191856495</v>
      </c>
      <c r="D125" s="42">
        <v>95.465920800808803</v>
      </c>
      <c r="E125" s="42">
        <v>92.047640985343605</v>
      </c>
      <c r="F125" s="42">
        <v>93.741659197141402</v>
      </c>
      <c r="G125" s="42">
        <v>75.343573160935193</v>
      </c>
      <c r="H125" s="42">
        <v>86.136623009690098</v>
      </c>
      <c r="I125" s="42">
        <v>109.217168577481</v>
      </c>
      <c r="J125" s="42">
        <v>93.841269757715096</v>
      </c>
      <c r="L125" s="27"/>
      <c r="M125" s="27"/>
    </row>
    <row r="126" spans="1:13" x14ac:dyDescent="0.2">
      <c r="A126" s="54">
        <v>43431</v>
      </c>
      <c r="B126" s="42">
        <v>96.609449354116805</v>
      </c>
      <c r="C126" s="42">
        <v>84.763708245242</v>
      </c>
      <c r="D126" s="42">
        <v>94.347122037201203</v>
      </c>
      <c r="E126" s="42">
        <v>92.062545730499593</v>
      </c>
      <c r="F126" s="42">
        <v>93.3472761677112</v>
      </c>
      <c r="G126" s="42">
        <v>74.748816260485896</v>
      </c>
      <c r="H126" s="42">
        <v>86.087712624343098</v>
      </c>
      <c r="I126" s="42">
        <v>107.740034317249</v>
      </c>
      <c r="J126" s="42">
        <v>93.744748938363003</v>
      </c>
      <c r="L126" s="27"/>
      <c r="M126" s="27"/>
    </row>
    <row r="127" spans="1:13" x14ac:dyDescent="0.2">
      <c r="A127" s="54">
        <v>43432</v>
      </c>
      <c r="B127" s="42">
        <v>98.257987763266996</v>
      </c>
      <c r="C127" s="42">
        <v>82.961698381695896</v>
      </c>
      <c r="D127" s="42">
        <v>95.068452819017693</v>
      </c>
      <c r="E127" s="42">
        <v>89.832253868458807</v>
      </c>
      <c r="F127" s="42">
        <v>91.578528035082897</v>
      </c>
      <c r="G127" s="42">
        <v>72.935673865256803</v>
      </c>
      <c r="H127" s="42">
        <v>84.816042606485993</v>
      </c>
      <c r="I127" s="42">
        <v>108.73971103876799</v>
      </c>
      <c r="J127" s="42">
        <v>93.489188132574796</v>
      </c>
      <c r="L127" s="27"/>
      <c r="M127" s="27"/>
    </row>
    <row r="128" spans="1:13" x14ac:dyDescent="0.2">
      <c r="A128" s="54">
        <v>43433</v>
      </c>
      <c r="B128" s="42">
        <v>99.762066621333403</v>
      </c>
      <c r="C128" s="42">
        <v>83.566764822695404</v>
      </c>
      <c r="D128" s="42">
        <v>96.113646400743207</v>
      </c>
      <c r="E128" s="42">
        <v>92.126229641493396</v>
      </c>
      <c r="F128" s="42">
        <v>92.951897221268197</v>
      </c>
      <c r="G128" s="42">
        <v>73.339877584017799</v>
      </c>
      <c r="H128" s="42">
        <v>86.614857888314901</v>
      </c>
      <c r="I128" s="42">
        <v>109.32658592995701</v>
      </c>
      <c r="J128" s="42">
        <v>94.261903100996307</v>
      </c>
      <c r="L128" s="27"/>
      <c r="M128" s="27"/>
    </row>
    <row r="129" spans="1:13" x14ac:dyDescent="0.2">
      <c r="A129" s="54">
        <v>43434</v>
      </c>
      <c r="B129" s="42">
        <v>99.056764105916997</v>
      </c>
      <c r="C129" s="42">
        <v>82.292333327233806</v>
      </c>
      <c r="D129" s="42">
        <v>95.9958781097084</v>
      </c>
      <c r="E129" s="42">
        <v>93.395842931000502</v>
      </c>
      <c r="F129" s="42">
        <v>90.324668857618207</v>
      </c>
      <c r="G129" s="42">
        <v>71.982907956931697</v>
      </c>
      <c r="H129" s="42">
        <v>86.2072713441448</v>
      </c>
      <c r="I129" s="42">
        <v>109.232089125435</v>
      </c>
      <c r="J129" s="42">
        <v>93.447508687968394</v>
      </c>
      <c r="L129" s="27"/>
      <c r="M129" s="27"/>
    </row>
    <row r="130" spans="1:13" x14ac:dyDescent="0.2">
      <c r="A130" s="54">
        <v>43437</v>
      </c>
      <c r="B130" s="42">
        <v>98.495921141933593</v>
      </c>
      <c r="C130" s="42">
        <v>81.786187830497497</v>
      </c>
      <c r="D130" s="42">
        <v>95.878109818906495</v>
      </c>
      <c r="E130" s="42">
        <v>93.032709140679799</v>
      </c>
      <c r="F130" s="42">
        <v>91.731899213045807</v>
      </c>
      <c r="G130" s="42">
        <v>73.143550063483403</v>
      </c>
      <c r="H130" s="42">
        <v>87.766969186603106</v>
      </c>
      <c r="I130" s="42">
        <v>108.742197796702</v>
      </c>
      <c r="J130" s="42">
        <v>94.174888119916403</v>
      </c>
      <c r="L130" s="27"/>
      <c r="M130" s="27"/>
    </row>
    <row r="131" spans="1:13" x14ac:dyDescent="0.2">
      <c r="A131" s="54">
        <v>43438</v>
      </c>
      <c r="B131" s="42">
        <v>99.022773623233704</v>
      </c>
      <c r="C131" s="42">
        <v>80.856330956565202</v>
      </c>
      <c r="D131" s="42">
        <v>96.569998527760603</v>
      </c>
      <c r="E131" s="42">
        <v>93.179046638309998</v>
      </c>
      <c r="F131" s="42">
        <v>90.947116820956595</v>
      </c>
      <c r="G131" s="42">
        <v>72.987642914871699</v>
      </c>
      <c r="H131" s="42">
        <v>88.245204065111494</v>
      </c>
      <c r="I131" s="42">
        <v>108.726033869665</v>
      </c>
      <c r="J131" s="42">
        <v>94.128090146928997</v>
      </c>
      <c r="L131" s="27"/>
      <c r="M131" s="27"/>
    </row>
    <row r="132" spans="1:13" x14ac:dyDescent="0.2">
      <c r="A132" s="54">
        <v>43439</v>
      </c>
      <c r="B132" s="42">
        <v>100.373895309167</v>
      </c>
      <c r="C132" s="42">
        <v>80.613974643871202</v>
      </c>
      <c r="D132" s="42">
        <v>97.217724127811394</v>
      </c>
      <c r="E132" s="42">
        <v>93.0814883066341</v>
      </c>
      <c r="F132" s="42">
        <v>91.509809779818198</v>
      </c>
      <c r="G132" s="42">
        <v>72.190784155274699</v>
      </c>
      <c r="H132" s="42">
        <v>89.397315363283298</v>
      </c>
      <c r="I132" s="42">
        <v>108.744684554869</v>
      </c>
      <c r="J132" s="42">
        <v>93.996105238678894</v>
      </c>
      <c r="L132" s="27"/>
      <c r="M132" s="27"/>
    </row>
    <row r="133" spans="1:13" x14ac:dyDescent="0.2">
      <c r="A133" s="54">
        <v>43440</v>
      </c>
      <c r="B133" s="42">
        <v>101.0452073419</v>
      </c>
      <c r="C133" s="42">
        <v>80.452403768547796</v>
      </c>
      <c r="D133" s="42">
        <v>96.525835418724498</v>
      </c>
      <c r="E133" s="42">
        <v>91.5476545350393</v>
      </c>
      <c r="F133" s="42">
        <v>91.155263419961599</v>
      </c>
      <c r="G133" s="42">
        <v>70.833814528305098</v>
      </c>
      <c r="H133" s="42">
        <v>87.506113798124701</v>
      </c>
      <c r="I133" s="42">
        <v>106.946758511011</v>
      </c>
      <c r="J133" s="42">
        <v>93.615688903373695</v>
      </c>
      <c r="L133" s="27"/>
      <c r="M133" s="27"/>
    </row>
    <row r="134" spans="1:13" x14ac:dyDescent="0.2">
      <c r="A134" s="54">
        <v>43441</v>
      </c>
      <c r="B134" s="42">
        <v>100.08497620653399</v>
      </c>
      <c r="C134" s="42">
        <v>81.078903080662698</v>
      </c>
      <c r="D134" s="42">
        <v>97.041071691433899</v>
      </c>
      <c r="E134" s="42">
        <v>90.707568900543293</v>
      </c>
      <c r="F134" s="42">
        <v>90.386110499151997</v>
      </c>
      <c r="G134" s="42">
        <v>70.683681718423003</v>
      </c>
      <c r="H134" s="42">
        <v>87.288734307978302</v>
      </c>
      <c r="I134" s="42">
        <v>105.125208265963</v>
      </c>
      <c r="J134" s="42">
        <v>93.131987979286393</v>
      </c>
      <c r="L134" s="27"/>
      <c r="M134" s="27"/>
    </row>
    <row r="135" spans="1:13" x14ac:dyDescent="0.2">
      <c r="A135" s="54">
        <v>43444</v>
      </c>
      <c r="B135" s="42">
        <v>99.235214140033307</v>
      </c>
      <c r="C135" s="42">
        <v>79.519249530043496</v>
      </c>
      <c r="D135" s="42">
        <v>96.879140291479402</v>
      </c>
      <c r="E135" s="42">
        <v>88.779436871642204</v>
      </c>
      <c r="F135" s="42">
        <v>88.625819472014001</v>
      </c>
      <c r="G135" s="42">
        <v>69.413327174028396</v>
      </c>
      <c r="H135" s="42">
        <v>86.348568012705101</v>
      </c>
      <c r="I135" s="42">
        <v>105.2110014176</v>
      </c>
      <c r="J135" s="42">
        <v>92.042107061133706</v>
      </c>
      <c r="L135" s="27"/>
      <c r="M135" s="27"/>
    </row>
    <row r="136" spans="1:13" x14ac:dyDescent="0.2">
      <c r="A136" s="54">
        <v>43445</v>
      </c>
      <c r="B136" s="42">
        <v>99.473147518700003</v>
      </c>
      <c r="C136" s="42">
        <v>82.051625696825795</v>
      </c>
      <c r="D136" s="42">
        <v>97.217724127811394</v>
      </c>
      <c r="E136" s="42">
        <v>92.985284951631897</v>
      </c>
      <c r="F136" s="42">
        <v>86.140465778997196</v>
      </c>
      <c r="G136" s="42">
        <v>70.441159487236305</v>
      </c>
      <c r="H136" s="42">
        <v>85.940981468418599</v>
      </c>
      <c r="I136" s="42">
        <v>106.205704622902</v>
      </c>
      <c r="J136" s="42">
        <v>92.713731095660506</v>
      </c>
      <c r="L136" s="27"/>
      <c r="M136" s="27"/>
    </row>
    <row r="137" spans="1:13" x14ac:dyDescent="0.2">
      <c r="A137" s="54">
        <v>43446</v>
      </c>
      <c r="B137" s="42">
        <v>101.087695445167</v>
      </c>
      <c r="C137" s="42">
        <v>83.278245402732907</v>
      </c>
      <c r="D137" s="42">
        <v>97.4090976004954</v>
      </c>
      <c r="E137" s="42">
        <v>93.389068046817599</v>
      </c>
      <c r="F137" s="42">
        <v>87.479817647603298</v>
      </c>
      <c r="G137" s="42">
        <v>70.995496015762896</v>
      </c>
      <c r="H137" s="42">
        <v>86.609423400950604</v>
      </c>
      <c r="I137" s="42">
        <v>107.28744435892401</v>
      </c>
      <c r="J137" s="42">
        <v>93.569622148759706</v>
      </c>
      <c r="L137" s="27"/>
      <c r="M137" s="27"/>
    </row>
    <row r="138" spans="1:13" x14ac:dyDescent="0.2">
      <c r="A138" s="54">
        <v>43447</v>
      </c>
      <c r="B138" s="42">
        <v>101.98844323575</v>
      </c>
      <c r="C138" s="42">
        <v>83.4348702307325</v>
      </c>
      <c r="D138" s="42">
        <v>97.791844545863597</v>
      </c>
      <c r="E138" s="42">
        <v>95.840221132268198</v>
      </c>
      <c r="F138" s="42">
        <v>89.1112086453941</v>
      </c>
      <c r="G138" s="42">
        <v>71.082111098221503</v>
      </c>
      <c r="H138" s="42">
        <v>87.082223792327596</v>
      </c>
      <c r="I138" s="42">
        <v>108.94984209095099</v>
      </c>
      <c r="J138" s="42">
        <v>94.327164336806206</v>
      </c>
      <c r="L138" s="27"/>
      <c r="M138" s="27"/>
    </row>
    <row r="139" spans="1:13" x14ac:dyDescent="0.2">
      <c r="A139" s="54">
        <v>43448</v>
      </c>
      <c r="B139" s="42">
        <v>103.1441196464</v>
      </c>
      <c r="C139" s="42">
        <v>83.349138745805206</v>
      </c>
      <c r="D139" s="42">
        <v>98.410128072835505</v>
      </c>
      <c r="E139" s="42">
        <v>95.601745210238704</v>
      </c>
      <c r="F139" s="42">
        <v>88.522095229476705</v>
      </c>
      <c r="G139" s="42">
        <v>70.077376140398002</v>
      </c>
      <c r="H139" s="42">
        <v>87.739796750247507</v>
      </c>
      <c r="I139" s="42">
        <v>109.311665381887</v>
      </c>
      <c r="J139" s="42">
        <v>94.404856284149005</v>
      </c>
      <c r="L139" s="27"/>
      <c r="M139" s="27"/>
    </row>
    <row r="140" spans="1:13" x14ac:dyDescent="0.2">
      <c r="A140" s="54">
        <v>43451</v>
      </c>
      <c r="B140" s="42">
        <v>102.379333786434</v>
      </c>
      <c r="C140" s="42">
        <v>82.805073553812704</v>
      </c>
      <c r="D140" s="42">
        <v>97.762402473134003</v>
      </c>
      <c r="E140" s="42">
        <v>93.817240725155003</v>
      </c>
      <c r="F140" s="42">
        <v>86.421427561901496</v>
      </c>
      <c r="G140" s="42">
        <v>68.876313662156505</v>
      </c>
      <c r="H140" s="42">
        <v>86.951796098146602</v>
      </c>
      <c r="I140" s="42">
        <v>109.598885932355</v>
      </c>
      <c r="J140" s="42">
        <v>93.324481204152093</v>
      </c>
      <c r="L140" s="27"/>
      <c r="M140" s="27"/>
    </row>
    <row r="141" spans="1:13" x14ac:dyDescent="0.2">
      <c r="A141" s="54">
        <v>43452</v>
      </c>
      <c r="B141" s="42">
        <v>103.54350781766701</v>
      </c>
      <c r="C141" s="42">
        <v>83.007861488847993</v>
      </c>
      <c r="D141" s="42">
        <v>97.158839982235804</v>
      </c>
      <c r="E141" s="42">
        <v>94.832118370803101</v>
      </c>
      <c r="F141" s="42">
        <v>86.4878916396992</v>
      </c>
      <c r="G141" s="42">
        <v>67.213304076693007</v>
      </c>
      <c r="H141" s="42">
        <v>86.560513015720105</v>
      </c>
      <c r="I141" s="42">
        <v>111.14813617500501</v>
      </c>
      <c r="J141" s="42">
        <v>93.537996956030796</v>
      </c>
      <c r="L141" s="27"/>
      <c r="M141" s="27"/>
    </row>
    <row r="142" spans="1:13" x14ac:dyDescent="0.2">
      <c r="A142" s="54">
        <v>43453</v>
      </c>
      <c r="B142" s="42">
        <v>102.82970768178301</v>
      </c>
      <c r="C142" s="42">
        <v>82.790235412190697</v>
      </c>
      <c r="D142" s="42">
        <v>96.702487854985506</v>
      </c>
      <c r="E142" s="42">
        <v>94.993360613589203</v>
      </c>
      <c r="F142" s="42">
        <v>85.871588373673106</v>
      </c>
      <c r="G142" s="42">
        <v>67.120914655388304</v>
      </c>
      <c r="H142" s="42">
        <v>86.419216346927001</v>
      </c>
      <c r="I142" s="42">
        <v>110.29642155533701</v>
      </c>
      <c r="J142" s="42">
        <v>93.411678989883498</v>
      </c>
      <c r="L142" s="27"/>
      <c r="M142" s="27"/>
    </row>
    <row r="143" spans="1:13" x14ac:dyDescent="0.2">
      <c r="A143" s="54">
        <v>43454</v>
      </c>
      <c r="B143" s="42">
        <v>101.674031271134</v>
      </c>
      <c r="C143" s="42">
        <v>81.593291989644101</v>
      </c>
      <c r="D143" s="42">
        <v>97.306050345767304</v>
      </c>
      <c r="E143" s="42">
        <v>93.352483672555493</v>
      </c>
      <c r="F143" s="42">
        <v>83.534268308314495</v>
      </c>
      <c r="G143" s="42">
        <v>68.397043538512705</v>
      </c>
      <c r="H143" s="42">
        <v>86.767023531370796</v>
      </c>
      <c r="I143" s="42">
        <v>109.56655807816399</v>
      </c>
      <c r="J143" s="42">
        <v>92.377919078338905</v>
      </c>
      <c r="L143" s="27"/>
      <c r="M143" s="27"/>
    </row>
    <row r="144" spans="1:13" x14ac:dyDescent="0.2">
      <c r="A144" s="54">
        <v>43455</v>
      </c>
      <c r="B144" s="42">
        <v>101.538069340517</v>
      </c>
      <c r="C144" s="42">
        <v>81.283339698333293</v>
      </c>
      <c r="D144" s="42">
        <v>98.027381127583794</v>
      </c>
      <c r="E144" s="42">
        <v>92.901276388205602</v>
      </c>
      <c r="F144" s="42">
        <v>84.005559041164801</v>
      </c>
      <c r="G144" s="42">
        <v>70.516225892119095</v>
      </c>
      <c r="H144" s="42">
        <v>84.680180425057202</v>
      </c>
      <c r="I144" s="42">
        <v>112.382811528631</v>
      </c>
      <c r="J144" s="42">
        <v>92.559992442023898</v>
      </c>
      <c r="L144" s="27"/>
      <c r="M144" s="27"/>
    </row>
    <row r="145" spans="1:13" x14ac:dyDescent="0.2">
      <c r="A145" s="54">
        <v>43458</v>
      </c>
      <c r="B145" s="42">
        <v>100.212440516567</v>
      </c>
      <c r="C145" s="42">
        <v>81.258609462296604</v>
      </c>
      <c r="D145" s="42">
        <v>97.085234800353604</v>
      </c>
      <c r="E145" s="42">
        <v>92.986639928538395</v>
      </c>
      <c r="F145" s="42">
        <v>83.267404966056304</v>
      </c>
      <c r="G145" s="42">
        <v>69.857951264712</v>
      </c>
      <c r="H145" s="42">
        <v>85.299711972125806</v>
      </c>
      <c r="I145" s="42">
        <v>110.464277721127</v>
      </c>
      <c r="J145" s="42">
        <v>91.964049504604205</v>
      </c>
      <c r="L145" s="27"/>
      <c r="M145" s="27"/>
    </row>
    <row r="146" spans="1:13" x14ac:dyDescent="0.2">
      <c r="A146" s="54">
        <v>43459</v>
      </c>
      <c r="B146" s="42"/>
      <c r="C146" s="42"/>
      <c r="D146" s="42"/>
      <c r="E146" s="42"/>
      <c r="F146" s="42"/>
      <c r="G146" s="42"/>
      <c r="H146" s="42"/>
      <c r="I146" s="42"/>
      <c r="J146" s="42"/>
      <c r="L146" s="27"/>
      <c r="M146" s="27"/>
    </row>
    <row r="147" spans="1:13" x14ac:dyDescent="0.2">
      <c r="A147" s="54">
        <v>43460</v>
      </c>
      <c r="B147" s="42">
        <v>101.64853840915001</v>
      </c>
      <c r="C147" s="42">
        <v>82.429173966520494</v>
      </c>
      <c r="D147" s="42">
        <v>98.145149418502101</v>
      </c>
      <c r="E147" s="42">
        <v>93.417522560339407</v>
      </c>
      <c r="F147" s="42">
        <v>84.057924677967094</v>
      </c>
      <c r="G147" s="42">
        <v>70.614389652386294</v>
      </c>
      <c r="H147" s="42">
        <v>84.386718113208204</v>
      </c>
      <c r="I147" s="42">
        <v>108.319448934519</v>
      </c>
      <c r="J147" s="42">
        <v>92.549938190146307</v>
      </c>
      <c r="L147" s="27"/>
      <c r="M147" s="27"/>
    </row>
    <row r="148" spans="1:13" x14ac:dyDescent="0.2">
      <c r="A148" s="54">
        <v>43461</v>
      </c>
      <c r="B148" s="42">
        <v>103.263086335734</v>
      </c>
      <c r="C148" s="42">
        <v>82.991374664939897</v>
      </c>
      <c r="D148" s="42">
        <v>98.145149418502101</v>
      </c>
      <c r="E148" s="42">
        <v>94.092301021679305</v>
      </c>
      <c r="F148" s="42">
        <v>83.201947919907994</v>
      </c>
      <c r="G148" s="42">
        <v>71.422797089791899</v>
      </c>
      <c r="H148" s="42">
        <v>83.631324384710794</v>
      </c>
      <c r="I148" s="42">
        <v>110.39340511779299</v>
      </c>
      <c r="J148" s="42">
        <v>92.693805396091193</v>
      </c>
      <c r="L148" s="27"/>
      <c r="M148" s="27"/>
    </row>
    <row r="149" spans="1:13" x14ac:dyDescent="0.2">
      <c r="A149" s="54">
        <v>43462</v>
      </c>
      <c r="B149" s="42">
        <v>104.10435078165</v>
      </c>
      <c r="C149" s="42">
        <v>83.911339444341095</v>
      </c>
      <c r="D149" s="42">
        <v>98.586780509213</v>
      </c>
      <c r="E149" s="42">
        <v>93.956803338718601</v>
      </c>
      <c r="F149" s="42">
        <v>83.863567602355005</v>
      </c>
      <c r="G149" s="42">
        <v>72.548793163267007</v>
      </c>
      <c r="H149" s="42">
        <v>83.957393620046801</v>
      </c>
      <c r="I149" s="42">
        <v>110.85469872923601</v>
      </c>
      <c r="J149" s="42">
        <v>93.329599732533097</v>
      </c>
      <c r="L149" s="27"/>
      <c r="M149" s="27"/>
    </row>
    <row r="150" spans="1:13" x14ac:dyDescent="0.2">
      <c r="A150" s="54">
        <v>43465</v>
      </c>
      <c r="B150" s="42"/>
      <c r="C150" s="42"/>
      <c r="D150" s="42"/>
      <c r="E150" s="42"/>
      <c r="F150" s="42"/>
      <c r="G150" s="42"/>
      <c r="H150" s="42"/>
      <c r="I150" s="42"/>
      <c r="J150" s="42"/>
      <c r="L150" s="27"/>
      <c r="M150" s="27"/>
    </row>
    <row r="151" spans="1:13" x14ac:dyDescent="0.2">
      <c r="A151" s="54">
        <v>43466</v>
      </c>
      <c r="B151" s="42"/>
      <c r="C151" s="42"/>
      <c r="D151" s="42"/>
      <c r="E151" s="42"/>
      <c r="F151" s="42"/>
      <c r="G151" s="42"/>
      <c r="H151" s="42"/>
      <c r="I151" s="42"/>
      <c r="J151" s="42"/>
      <c r="L151" s="27"/>
      <c r="M151" s="27"/>
    </row>
    <row r="152" spans="1:13" x14ac:dyDescent="0.2">
      <c r="A152" s="54">
        <v>43467</v>
      </c>
      <c r="B152" s="42">
        <v>106.17777022416701</v>
      </c>
      <c r="C152" s="42">
        <v>83.368922934634597</v>
      </c>
      <c r="D152" s="42">
        <v>97.953775945818094</v>
      </c>
      <c r="E152" s="42">
        <v>97.287336386623807</v>
      </c>
      <c r="F152" s="42">
        <v>84.599707614397602</v>
      </c>
      <c r="G152" s="42">
        <v>72.797089733183398</v>
      </c>
      <c r="H152" s="42">
        <v>85.859464159701005</v>
      </c>
      <c r="I152" s="42">
        <v>110.32035876892</v>
      </c>
      <c r="J152" s="42">
        <v>93.694112069089897</v>
      </c>
      <c r="L152" s="27"/>
      <c r="M152" s="27"/>
    </row>
    <row r="153" spans="1:13" x14ac:dyDescent="0.2">
      <c r="A153" s="54">
        <v>43468</v>
      </c>
      <c r="B153" s="42">
        <v>106.789598912233</v>
      </c>
      <c r="C153" s="42">
        <v>83.883311843499499</v>
      </c>
      <c r="D153" s="42">
        <v>98.2923597820336</v>
      </c>
      <c r="E153" s="42">
        <v>98.663992845802596</v>
      </c>
      <c r="F153" s="42">
        <v>84.0458403003868</v>
      </c>
      <c r="G153" s="42">
        <v>73.570851137512406</v>
      </c>
      <c r="H153" s="42">
        <v>89.060377153451597</v>
      </c>
      <c r="I153" s="42">
        <v>111.380196184502</v>
      </c>
      <c r="J153" s="42">
        <v>93.763212201069095</v>
      </c>
      <c r="L153" s="27"/>
      <c r="M153" s="27"/>
    </row>
    <row r="154" spans="1:13" x14ac:dyDescent="0.2">
      <c r="A154" s="54">
        <v>43469</v>
      </c>
      <c r="B154" s="42">
        <v>110.12916383415001</v>
      </c>
      <c r="C154" s="42">
        <v>85.240177459083498</v>
      </c>
      <c r="D154" s="42">
        <v>98.910643309121994</v>
      </c>
      <c r="E154" s="42">
        <v>100.944418850471</v>
      </c>
      <c r="F154" s="42">
        <v>84.472821647767006</v>
      </c>
      <c r="G154" s="42">
        <v>74.639103822642895</v>
      </c>
      <c r="H154" s="42">
        <v>89.353839465300595</v>
      </c>
      <c r="I154" s="42">
        <v>111.362511173938</v>
      </c>
      <c r="J154" s="42">
        <v>94.860953716444797</v>
      </c>
      <c r="L154" s="27"/>
      <c r="M154" s="27"/>
    </row>
    <row r="155" spans="1:13" x14ac:dyDescent="0.2">
      <c r="A155" s="54">
        <v>43472</v>
      </c>
      <c r="B155" s="42">
        <v>109.440856560133</v>
      </c>
      <c r="C155" s="42">
        <v>85.669344403548195</v>
      </c>
      <c r="D155" s="42">
        <v>99.941115854424396</v>
      </c>
      <c r="E155" s="42">
        <v>102.856291157426</v>
      </c>
      <c r="F155" s="42">
        <v>84.707459982717396</v>
      </c>
      <c r="G155" s="42">
        <v>74.419678946840605</v>
      </c>
      <c r="H155" s="42">
        <v>88.527797402348398</v>
      </c>
      <c r="I155" s="42">
        <v>111.84000645752501</v>
      </c>
      <c r="J155" s="42">
        <v>94.876674910425194</v>
      </c>
      <c r="L155" s="27"/>
      <c r="M155" s="27"/>
    </row>
    <row r="156" spans="1:13" x14ac:dyDescent="0.2">
      <c r="A156" s="54">
        <v>43473</v>
      </c>
      <c r="B156" s="42">
        <v>110.25662814406699</v>
      </c>
      <c r="C156" s="42">
        <v>85.786992484936505</v>
      </c>
      <c r="D156" s="42">
        <v>99.352274399949195</v>
      </c>
      <c r="E156" s="42">
        <v>105.478171323193</v>
      </c>
      <c r="F156" s="42">
        <v>84.658115440164707</v>
      </c>
      <c r="G156" s="42">
        <v>76.821803903439999</v>
      </c>
      <c r="H156" s="42">
        <v>89.560349981067702</v>
      </c>
      <c r="I156" s="42">
        <v>112.538564372924</v>
      </c>
      <c r="J156" s="42">
        <v>95.502232190221505</v>
      </c>
      <c r="L156" s="27"/>
      <c r="M156" s="27"/>
    </row>
    <row r="157" spans="1:13" x14ac:dyDescent="0.2">
      <c r="A157" s="54">
        <v>43474</v>
      </c>
      <c r="B157" s="42">
        <v>110.46906866075</v>
      </c>
      <c r="C157" s="42">
        <v>86.545905460137902</v>
      </c>
      <c r="D157" s="42">
        <v>100.32386279990899</v>
      </c>
      <c r="E157" s="42">
        <v>107.72472290717999</v>
      </c>
      <c r="F157" s="42">
        <v>85.952150892117103</v>
      </c>
      <c r="G157" s="42">
        <v>79.755168033181704</v>
      </c>
      <c r="H157" s="42">
        <v>89.467963697738</v>
      </c>
      <c r="I157" s="42">
        <v>112.249288129387</v>
      </c>
      <c r="J157" s="42">
        <v>96.237655023694998</v>
      </c>
      <c r="L157" s="27"/>
      <c r="M157" s="27"/>
    </row>
    <row r="158" spans="1:13" x14ac:dyDescent="0.2">
      <c r="A158" s="54">
        <v>43475</v>
      </c>
      <c r="B158" s="42">
        <v>111.14887831394999</v>
      </c>
      <c r="C158" s="42">
        <v>86.323865419486495</v>
      </c>
      <c r="D158" s="42">
        <v>101.648756072507</v>
      </c>
      <c r="E158" s="42">
        <v>108.01333297207</v>
      </c>
      <c r="F158" s="42">
        <v>88.476778812939301</v>
      </c>
      <c r="G158" s="42">
        <v>79.0102783231996</v>
      </c>
      <c r="H158" s="42">
        <v>92.206945274840095</v>
      </c>
      <c r="I158" s="42">
        <v>112.460245040595</v>
      </c>
      <c r="J158" s="42">
        <v>96.848953546141303</v>
      </c>
      <c r="L158" s="27"/>
      <c r="M158" s="27"/>
    </row>
    <row r="159" spans="1:13" x14ac:dyDescent="0.2">
      <c r="A159" s="54">
        <v>43476</v>
      </c>
      <c r="B159" s="42">
        <v>113.17980965308401</v>
      </c>
      <c r="C159" s="42">
        <v>86.178048079134896</v>
      </c>
      <c r="D159" s="42">
        <v>103.003091417486</v>
      </c>
      <c r="E159" s="42">
        <v>108.36698192462801</v>
      </c>
      <c r="F159" s="42">
        <v>90.619741802569493</v>
      </c>
      <c r="G159" s="42">
        <v>79.916849520755903</v>
      </c>
      <c r="H159" s="42">
        <v>93.532960165175595</v>
      </c>
      <c r="I159" s="42">
        <v>111.565888794838</v>
      </c>
      <c r="J159" s="42">
        <v>97.853099115309305</v>
      </c>
      <c r="L159" s="27"/>
      <c r="M159" s="27"/>
    </row>
    <row r="160" spans="1:13" x14ac:dyDescent="0.2">
      <c r="A160" s="54">
        <v>43479</v>
      </c>
      <c r="B160" s="42">
        <v>113.868116927217</v>
      </c>
      <c r="C160" s="42">
        <v>86.330493480316406</v>
      </c>
      <c r="D160" s="42">
        <v>102.590902399388</v>
      </c>
      <c r="E160" s="42">
        <v>107.65290913533001</v>
      </c>
      <c r="F160" s="42">
        <v>90.632833211799195</v>
      </c>
      <c r="G160" s="42">
        <v>79.108442083350397</v>
      </c>
      <c r="H160" s="42">
        <v>93.581870550638996</v>
      </c>
      <c r="I160" s="42">
        <v>114.068317781901</v>
      </c>
      <c r="J160" s="42">
        <v>97.931156671838806</v>
      </c>
      <c r="L160" s="27"/>
      <c r="M160" s="27"/>
    </row>
    <row r="161" spans="1:13" x14ac:dyDescent="0.2">
      <c r="A161" s="54">
        <v>43480</v>
      </c>
      <c r="B161" s="42">
        <v>115.14276002708399</v>
      </c>
      <c r="C161" s="42">
        <v>85.883099368191296</v>
      </c>
      <c r="D161" s="42">
        <v>103.91579567187</v>
      </c>
      <c r="E161" s="42">
        <v>106.772174195736</v>
      </c>
      <c r="F161" s="42">
        <v>90.834239507792503</v>
      </c>
      <c r="G161" s="42">
        <v>80.263309851055993</v>
      </c>
      <c r="H161" s="42">
        <v>93.527525678044199</v>
      </c>
      <c r="I161" s="42">
        <v>113.36091736157</v>
      </c>
      <c r="J161" s="42">
        <v>98.237719955970505</v>
      </c>
      <c r="L161" s="27"/>
      <c r="M161" s="27"/>
    </row>
    <row r="162" spans="1:13" x14ac:dyDescent="0.2">
      <c r="A162" s="54">
        <v>43481</v>
      </c>
      <c r="B162" s="42">
        <v>116.33242692018401</v>
      </c>
      <c r="C162" s="42">
        <v>86.496195003273897</v>
      </c>
      <c r="D162" s="42">
        <v>105.00515236251501</v>
      </c>
      <c r="E162" s="42">
        <v>105.417197365896</v>
      </c>
      <c r="F162" s="42">
        <v>91.619724062271402</v>
      </c>
      <c r="G162" s="42">
        <v>81.129460676806005</v>
      </c>
      <c r="H162" s="42">
        <v>94.125319276237903</v>
      </c>
      <c r="I162" s="42">
        <v>114.82624680362601</v>
      </c>
      <c r="J162" s="42">
        <v>99.063082643900998</v>
      </c>
      <c r="L162" s="27"/>
      <c r="M162" s="27"/>
    </row>
    <row r="163" spans="1:13" x14ac:dyDescent="0.2">
      <c r="A163" s="54">
        <v>43482</v>
      </c>
      <c r="B163" s="42">
        <v>117.012236573617</v>
      </c>
      <c r="C163" s="42">
        <v>86.494537987979101</v>
      </c>
      <c r="D163" s="42">
        <v>105.623435889836</v>
      </c>
      <c r="E163" s="42">
        <v>105.281699682935</v>
      </c>
      <c r="F163" s="42">
        <v>91.639864691998795</v>
      </c>
      <c r="G163" s="42">
        <v>79.102667744620703</v>
      </c>
      <c r="H163" s="42">
        <v>94.560078256647103</v>
      </c>
      <c r="I163" s="42">
        <v>115.17994701385</v>
      </c>
      <c r="J163" s="42">
        <v>99.371473973733401</v>
      </c>
      <c r="L163" s="27"/>
      <c r="M163" s="27"/>
    </row>
    <row r="164" spans="1:13" x14ac:dyDescent="0.2">
      <c r="A164" s="54">
        <v>43483</v>
      </c>
      <c r="B164" s="42">
        <v>117.607070020284</v>
      </c>
      <c r="C164" s="42">
        <v>87.390983227407602</v>
      </c>
      <c r="D164" s="42">
        <v>106.197556307889</v>
      </c>
      <c r="E164" s="42">
        <v>108.736890599248</v>
      </c>
      <c r="F164" s="42">
        <v>91.438458395889</v>
      </c>
      <c r="G164" s="42">
        <v>81.418177618645103</v>
      </c>
      <c r="H164" s="42">
        <v>96.733873159159003</v>
      </c>
      <c r="I164" s="42">
        <v>116.834758711397</v>
      </c>
      <c r="J164" s="42">
        <v>100.159361722413</v>
      </c>
      <c r="L164" s="27"/>
      <c r="M164" s="27"/>
    </row>
    <row r="165" spans="1:13" x14ac:dyDescent="0.2">
      <c r="A165" s="54">
        <v>43486</v>
      </c>
      <c r="B165" s="42">
        <v>116.99007098889</v>
      </c>
      <c r="C165" s="42">
        <v>87.457263836637097</v>
      </c>
      <c r="D165" s="42">
        <v>105.178891338292</v>
      </c>
      <c r="E165" s="42">
        <v>107.717948023113</v>
      </c>
      <c r="F165" s="42">
        <v>91.639864691998795</v>
      </c>
      <c r="G165" s="42">
        <v>80.003464603330897</v>
      </c>
      <c r="H165" s="42">
        <v>95.103526982245995</v>
      </c>
      <c r="I165" s="42">
        <v>116.34210484719399</v>
      </c>
      <c r="J165" s="42">
        <v>99.745347733027302</v>
      </c>
      <c r="L165" s="27"/>
      <c r="M165" s="27"/>
    </row>
    <row r="166" spans="1:13" x14ac:dyDescent="0.2">
      <c r="A166" s="54">
        <v>43487</v>
      </c>
      <c r="B166" s="42">
        <v>115.29654605430601</v>
      </c>
      <c r="C166" s="42">
        <v>87.308132465928793</v>
      </c>
      <c r="D166" s="42">
        <v>102.216105666826</v>
      </c>
      <c r="E166" s="42">
        <v>106.50117882981399</v>
      </c>
      <c r="F166" s="42">
        <v>90.501919119386002</v>
      </c>
      <c r="G166" s="42">
        <v>78.502136505441698</v>
      </c>
      <c r="H166" s="42">
        <v>94.560078256647103</v>
      </c>
      <c r="I166" s="42">
        <v>116.21578334365</v>
      </c>
      <c r="J166" s="42">
        <v>98.735131223685997</v>
      </c>
      <c r="L166" s="27"/>
      <c r="M166" s="27"/>
    </row>
    <row r="167" spans="1:13" x14ac:dyDescent="0.2">
      <c r="A167" s="54">
        <v>43488</v>
      </c>
      <c r="B167" s="42">
        <v>115.37352446035899</v>
      </c>
      <c r="C167" s="42">
        <v>87.324702618294396</v>
      </c>
      <c r="D167" s="42">
        <v>102.51238423388</v>
      </c>
      <c r="E167" s="42">
        <v>106.352131378604</v>
      </c>
      <c r="F167" s="42">
        <v>89.817137712845593</v>
      </c>
      <c r="G167" s="42">
        <v>77.838087539072106</v>
      </c>
      <c r="H167" s="42">
        <v>94.994837237172803</v>
      </c>
      <c r="I167" s="42">
        <v>115.494487557909</v>
      </c>
      <c r="J167" s="42">
        <v>98.764562761411099</v>
      </c>
      <c r="L167" s="27"/>
      <c r="M167" s="27"/>
    </row>
    <row r="168" spans="1:13" x14ac:dyDescent="0.2">
      <c r="A168" s="54">
        <v>43489</v>
      </c>
      <c r="B168" s="42">
        <v>115.45905602269301</v>
      </c>
      <c r="C168" s="42">
        <v>87.076150333741694</v>
      </c>
      <c r="D168" s="42">
        <v>103.53454529063301</v>
      </c>
      <c r="E168" s="42">
        <v>106.50117882981399</v>
      </c>
      <c r="F168" s="42">
        <v>91.136348951840802</v>
      </c>
      <c r="G168" s="42">
        <v>76.509989606216493</v>
      </c>
      <c r="H168" s="42">
        <v>95.103526982245995</v>
      </c>
      <c r="I168" s="42">
        <v>116.15388580679399</v>
      </c>
      <c r="J168" s="42">
        <v>98.98593911028</v>
      </c>
      <c r="L168" s="27"/>
      <c r="M168" s="27"/>
    </row>
    <row r="169" spans="1:13" x14ac:dyDescent="0.2">
      <c r="A169" s="54">
        <v>43490</v>
      </c>
      <c r="B169" s="42">
        <v>115.98079855320999</v>
      </c>
      <c r="C169" s="42">
        <v>87.324702618294396</v>
      </c>
      <c r="D169" s="42">
        <v>103.91970742796499</v>
      </c>
      <c r="E169" s="42">
        <v>106.568927671295</v>
      </c>
      <c r="F169" s="42">
        <v>91.539161543827504</v>
      </c>
      <c r="G169" s="42">
        <v>76.798706548055605</v>
      </c>
      <c r="H169" s="42">
        <v>96.407803923706496</v>
      </c>
      <c r="I169" s="42">
        <v>115.950508185895</v>
      </c>
      <c r="J169" s="42">
        <v>99.477135022170799</v>
      </c>
      <c r="L169" s="27"/>
      <c r="M169" s="27"/>
    </row>
    <row r="170" spans="1:13" x14ac:dyDescent="0.2">
      <c r="A170" s="54">
        <v>43493</v>
      </c>
      <c r="B170" s="42">
        <v>115.553140741424</v>
      </c>
      <c r="C170" s="42">
        <v>86.164791957358801</v>
      </c>
      <c r="D170" s="42">
        <v>103.99377706961199</v>
      </c>
      <c r="E170" s="42">
        <v>106.043196661398</v>
      </c>
      <c r="F170" s="42">
        <v>92.606614912860096</v>
      </c>
      <c r="G170" s="42">
        <v>79.108442083350397</v>
      </c>
      <c r="H170" s="42">
        <v>97.630563556333101</v>
      </c>
      <c r="I170" s="42">
        <v>118.729581265943</v>
      </c>
      <c r="J170" s="42">
        <v>99.553730142069995</v>
      </c>
      <c r="L170" s="27"/>
      <c r="M170" s="27"/>
    </row>
    <row r="171" spans="1:13" x14ac:dyDescent="0.2">
      <c r="A171" s="54">
        <v>43494</v>
      </c>
      <c r="B171" s="42">
        <v>115.938032772043</v>
      </c>
      <c r="C171" s="42">
        <v>85.750538149848595</v>
      </c>
      <c r="D171" s="42">
        <v>103.549359218916</v>
      </c>
      <c r="E171" s="42">
        <v>106.433429988334</v>
      </c>
      <c r="F171" s="42">
        <v>91.237052099895706</v>
      </c>
      <c r="G171" s="42">
        <v>76.394502829411095</v>
      </c>
      <c r="H171" s="42">
        <v>97.549046247615493</v>
      </c>
      <c r="I171" s="42">
        <v>116.933289484121</v>
      </c>
      <c r="J171" s="42">
        <v>99.002574327169</v>
      </c>
      <c r="L171" s="27"/>
      <c r="M171" s="27"/>
    </row>
    <row r="172" spans="1:13" x14ac:dyDescent="0.2">
      <c r="A172" s="54">
        <v>43495</v>
      </c>
      <c r="B172" s="42">
        <v>114.783356680186</v>
      </c>
      <c r="C172" s="42">
        <v>86.991642556968102</v>
      </c>
      <c r="D172" s="42">
        <v>103.104941368219</v>
      </c>
      <c r="E172" s="42">
        <v>104.333215901977</v>
      </c>
      <c r="F172" s="42">
        <v>91.639864691998795</v>
      </c>
      <c r="G172" s="42">
        <v>76.221272664377494</v>
      </c>
      <c r="H172" s="42">
        <v>97.820770610356703</v>
      </c>
      <c r="I172" s="42">
        <v>111.857691468322</v>
      </c>
      <c r="J172" s="42">
        <v>98.501324163284195</v>
      </c>
      <c r="L172" s="27"/>
      <c r="M172" s="27"/>
    </row>
    <row r="173" spans="1:13" x14ac:dyDescent="0.2">
      <c r="A173" s="54">
        <v>43496</v>
      </c>
      <c r="B173" s="42">
        <v>114.61229355551799</v>
      </c>
      <c r="C173" s="42">
        <v>87.241851856699199</v>
      </c>
      <c r="D173" s="42">
        <v>102.364244950353</v>
      </c>
      <c r="E173" s="42">
        <v>106.216633695643</v>
      </c>
      <c r="F173" s="42">
        <v>90.632833211799195</v>
      </c>
      <c r="G173" s="42">
        <v>76.509989606216493</v>
      </c>
      <c r="H173" s="42">
        <v>97.820770610356703</v>
      </c>
      <c r="I173" s="42">
        <v>112.61562049004699</v>
      </c>
      <c r="J173" s="42">
        <v>98.817027676384896</v>
      </c>
      <c r="L173" s="27"/>
      <c r="M173" s="27"/>
    </row>
    <row r="174" spans="1:13" x14ac:dyDescent="0.2">
      <c r="A174" s="54">
        <v>43497</v>
      </c>
      <c r="B174" s="42">
        <v>114.61229355551799</v>
      </c>
      <c r="C174" s="42">
        <v>87.490404141251901</v>
      </c>
      <c r="D174" s="42">
        <v>103.09012743981999</v>
      </c>
      <c r="E174" s="42">
        <v>105.010704317014</v>
      </c>
      <c r="F174" s="42">
        <v>93.643857337301597</v>
      </c>
      <c r="G174" s="42">
        <v>76.971936713322094</v>
      </c>
      <c r="H174" s="42">
        <v>99.1793924244121</v>
      </c>
      <c r="I174" s="42">
        <v>116.67685683188</v>
      </c>
      <c r="J174" s="42">
        <v>99.702167462790399</v>
      </c>
      <c r="L174" s="27"/>
      <c r="M174" s="27"/>
    </row>
    <row r="175" spans="1:13" x14ac:dyDescent="0.2">
      <c r="A175" s="54">
        <v>43500</v>
      </c>
      <c r="B175" s="42">
        <v>115.29654605430601</v>
      </c>
      <c r="C175" s="42">
        <v>87.342929785838393</v>
      </c>
      <c r="D175" s="42">
        <v>102.956802084693</v>
      </c>
      <c r="E175" s="42">
        <v>107.17324733745799</v>
      </c>
      <c r="F175" s="42">
        <v>94.147373077459605</v>
      </c>
      <c r="G175" s="42">
        <v>76.792932209325997</v>
      </c>
      <c r="H175" s="42">
        <v>98.418564208550407</v>
      </c>
      <c r="I175" s="42">
        <v>117.428469778504</v>
      </c>
      <c r="J175" s="42">
        <v>100.046022881637</v>
      </c>
      <c r="L175" s="27"/>
      <c r="M175" s="27"/>
    </row>
    <row r="176" spans="1:13" x14ac:dyDescent="0.2">
      <c r="A176" s="54">
        <v>43501</v>
      </c>
      <c r="B176" s="42">
        <v>115.493268647813</v>
      </c>
      <c r="C176" s="42">
        <v>86.958502252353398</v>
      </c>
      <c r="D176" s="42">
        <v>103.593801004114</v>
      </c>
      <c r="E176" s="42">
        <v>107.258610877674</v>
      </c>
      <c r="F176" s="42">
        <v>93.924819120438798</v>
      </c>
      <c r="G176" s="42">
        <v>73.911537129082703</v>
      </c>
      <c r="H176" s="42">
        <v>98.896799087175197</v>
      </c>
      <c r="I176" s="42">
        <v>118.868534919806</v>
      </c>
      <c r="J176" s="42">
        <v>99.986062978743604</v>
      </c>
      <c r="L176" s="27"/>
      <c r="M176" s="27"/>
    </row>
    <row r="177" spans="1:13" x14ac:dyDescent="0.2">
      <c r="A177" s="54">
        <v>43502</v>
      </c>
      <c r="B177" s="42">
        <v>114.86888824251901</v>
      </c>
      <c r="C177" s="42">
        <v>86.496195003273897</v>
      </c>
      <c r="D177" s="42">
        <v>102.601267804042</v>
      </c>
      <c r="E177" s="42">
        <v>103.65572748705701</v>
      </c>
      <c r="F177" s="42">
        <v>93.1504119120073</v>
      </c>
      <c r="G177" s="42">
        <v>70.4469338260824</v>
      </c>
      <c r="H177" s="42">
        <v>99.451116787269697</v>
      </c>
      <c r="I177" s="42">
        <v>118.161134499474</v>
      </c>
      <c r="J177" s="42">
        <v>99.1990892528556</v>
      </c>
      <c r="L177" s="27"/>
      <c r="M177" s="27"/>
    </row>
    <row r="178" spans="1:13" x14ac:dyDescent="0.2">
      <c r="A178" s="54">
        <v>43503</v>
      </c>
      <c r="B178" s="42">
        <v>114.569527774234</v>
      </c>
      <c r="C178" s="42">
        <v>85.816818759078203</v>
      </c>
      <c r="D178" s="42">
        <v>103.386406007106</v>
      </c>
      <c r="E178" s="42">
        <v>104.94295547541699</v>
      </c>
      <c r="F178" s="42">
        <v>92.752634477452403</v>
      </c>
      <c r="G178" s="42">
        <v>71.082111098221503</v>
      </c>
      <c r="H178" s="42">
        <v>98.4076952340547</v>
      </c>
      <c r="I178" s="42">
        <v>118.881167070358</v>
      </c>
      <c r="J178" s="42">
        <v>99.1129882946843</v>
      </c>
      <c r="L178" s="27"/>
      <c r="M178" s="27"/>
    </row>
    <row r="179" spans="1:13" x14ac:dyDescent="0.2">
      <c r="A179" s="54">
        <v>43504</v>
      </c>
      <c r="B179" s="42">
        <v>115.039951367304</v>
      </c>
      <c r="C179" s="42">
        <v>84.806039468850898</v>
      </c>
      <c r="D179" s="42">
        <v>102.364244950353</v>
      </c>
      <c r="E179" s="42">
        <v>104.31966613372801</v>
      </c>
      <c r="F179" s="42">
        <v>91.921833506436101</v>
      </c>
      <c r="G179" s="42">
        <v>69.869499942287803</v>
      </c>
      <c r="H179" s="42">
        <v>98.635943698813193</v>
      </c>
      <c r="I179" s="42">
        <v>117.69753458129701</v>
      </c>
      <c r="J179" s="42">
        <v>98.328208224033006</v>
      </c>
      <c r="L179" s="27"/>
      <c r="M179" s="27"/>
    </row>
    <row r="180" spans="1:13" x14ac:dyDescent="0.2">
      <c r="A180" s="54">
        <v>43507</v>
      </c>
      <c r="B180" s="42">
        <v>115.655778616201</v>
      </c>
      <c r="C180" s="42">
        <v>85.501985865412294</v>
      </c>
      <c r="D180" s="42">
        <v>103.22345279517999</v>
      </c>
      <c r="E180" s="42">
        <v>103.00533860875299</v>
      </c>
      <c r="F180" s="42">
        <v>92.848302468075403</v>
      </c>
      <c r="G180" s="42">
        <v>69.869499942287803</v>
      </c>
      <c r="H180" s="42">
        <v>98.635943698813193</v>
      </c>
      <c r="I180" s="42">
        <v>118.615891912603</v>
      </c>
      <c r="J180" s="42">
        <v>98.243021288886695</v>
      </c>
      <c r="L180" s="27"/>
      <c r="M180" s="27"/>
    </row>
    <row r="181" spans="1:13" x14ac:dyDescent="0.2">
      <c r="A181" s="54">
        <v>43508</v>
      </c>
      <c r="B181" s="42">
        <v>115.895266990876</v>
      </c>
      <c r="C181" s="42">
        <v>86.960159267648095</v>
      </c>
      <c r="D181" s="42">
        <v>105.090007768129</v>
      </c>
      <c r="E181" s="42">
        <v>104.251917292248</v>
      </c>
      <c r="F181" s="42">
        <v>91.635836565983496</v>
      </c>
      <c r="G181" s="42">
        <v>69.754013165482306</v>
      </c>
      <c r="H181" s="42">
        <v>98.337046899716398</v>
      </c>
      <c r="I181" s="42">
        <v>118.21166310098501</v>
      </c>
      <c r="J181" s="42">
        <v>98.432041226653396</v>
      </c>
      <c r="L181" s="27"/>
      <c r="M181" s="27"/>
    </row>
    <row r="182" spans="1:13" x14ac:dyDescent="0.2">
      <c r="A182" s="54">
        <v>43509</v>
      </c>
      <c r="B182" s="42">
        <v>116.109095896594</v>
      </c>
      <c r="C182" s="42">
        <v>87.225281704449998</v>
      </c>
      <c r="D182" s="42">
        <v>103.549359218916</v>
      </c>
      <c r="E182" s="42">
        <v>104.177393566584</v>
      </c>
      <c r="F182" s="42">
        <v>90.733536359737599</v>
      </c>
      <c r="G182" s="42">
        <v>70.4469338260824</v>
      </c>
      <c r="H182" s="42">
        <v>100.168469105032</v>
      </c>
      <c r="I182" s="42">
        <v>118.590627611964</v>
      </c>
      <c r="J182" s="42">
        <v>98.525088758906307</v>
      </c>
      <c r="L182" s="27"/>
      <c r="M182" s="27"/>
    </row>
    <row r="183" spans="1:13" x14ac:dyDescent="0.2">
      <c r="A183" s="54">
        <v>43510</v>
      </c>
      <c r="B183" s="42">
        <v>114.509655680507</v>
      </c>
      <c r="C183" s="42">
        <v>87.223624689271702</v>
      </c>
      <c r="D183" s="42">
        <v>103.460475648753</v>
      </c>
      <c r="E183" s="42">
        <v>103.682827023673</v>
      </c>
      <c r="F183" s="42">
        <v>90.836253570742002</v>
      </c>
      <c r="G183" s="42">
        <v>69.984986718976899</v>
      </c>
      <c r="H183" s="42">
        <v>97.983805228024707</v>
      </c>
      <c r="I183" s="42">
        <v>117.592687733239</v>
      </c>
      <c r="J183" s="42">
        <v>98.304809237597496</v>
      </c>
      <c r="L183" s="27"/>
      <c r="M183" s="27"/>
    </row>
    <row r="184" spans="1:13" x14ac:dyDescent="0.2">
      <c r="A184" s="54">
        <v>43511</v>
      </c>
      <c r="B184" s="42">
        <v>114.61229355551799</v>
      </c>
      <c r="C184" s="42">
        <v>86.993299572262899</v>
      </c>
      <c r="D184" s="42">
        <v>106.05291311128499</v>
      </c>
      <c r="E184" s="42">
        <v>104.306116365362</v>
      </c>
      <c r="F184" s="42">
        <v>92.848302468075403</v>
      </c>
      <c r="G184" s="42">
        <v>71.024367709993399</v>
      </c>
      <c r="H184" s="42">
        <v>100.66844193264799</v>
      </c>
      <c r="I184" s="42">
        <v>117.731641387218</v>
      </c>
      <c r="J184" s="42">
        <v>98.747196326032295</v>
      </c>
      <c r="L184" s="27"/>
      <c r="M184" s="27"/>
    </row>
    <row r="185" spans="1:13" x14ac:dyDescent="0.2">
      <c r="A185" s="54">
        <v>43514</v>
      </c>
      <c r="B185" s="42">
        <v>114.61229355551799</v>
      </c>
      <c r="C185" s="42">
        <v>87.076150333741694</v>
      </c>
      <c r="D185" s="42">
        <v>105.62330918910401</v>
      </c>
      <c r="E185" s="42">
        <v>102.978239072138</v>
      </c>
      <c r="F185" s="42">
        <v>91.487802938441703</v>
      </c>
      <c r="G185" s="42">
        <v>70.158216884126901</v>
      </c>
      <c r="H185" s="42">
        <v>98.635943698813193</v>
      </c>
      <c r="I185" s="42">
        <v>116.152622591704</v>
      </c>
      <c r="J185" s="42">
        <v>98.177394443773693</v>
      </c>
      <c r="L185" s="27"/>
      <c r="M185" s="27"/>
    </row>
    <row r="186" spans="1:13" x14ac:dyDescent="0.2">
      <c r="A186" s="54">
        <v>43515</v>
      </c>
      <c r="B186" s="42">
        <v>114.43267727457</v>
      </c>
      <c r="C186" s="42">
        <v>87.139116912498096</v>
      </c>
      <c r="D186" s="42">
        <v>106.956562741078</v>
      </c>
      <c r="E186" s="42">
        <v>103.479580499232</v>
      </c>
      <c r="F186" s="42">
        <v>91.206841155537404</v>
      </c>
      <c r="G186" s="42">
        <v>71.544058205327005</v>
      </c>
      <c r="H186" s="42">
        <v>98.907668061670805</v>
      </c>
      <c r="I186" s="42">
        <v>115.987141422112</v>
      </c>
      <c r="J186" s="42">
        <v>98.483592118718704</v>
      </c>
      <c r="L186" s="27"/>
      <c r="M186" s="27"/>
    </row>
    <row r="187" spans="1:13" x14ac:dyDescent="0.2">
      <c r="A187" s="54">
        <v>43516</v>
      </c>
      <c r="B187" s="42">
        <v>114.526761993067</v>
      </c>
      <c r="C187" s="42">
        <v>86.825941034010597</v>
      </c>
      <c r="D187" s="42">
        <v>107.845398442703</v>
      </c>
      <c r="E187" s="42">
        <v>103.520229804097</v>
      </c>
      <c r="F187" s="42">
        <v>89.978262749733403</v>
      </c>
      <c r="G187" s="42">
        <v>73.911537129082703</v>
      </c>
      <c r="H187" s="42">
        <v>100.478234878625</v>
      </c>
      <c r="I187" s="42">
        <v>115.76102593040601</v>
      </c>
      <c r="J187" s="42">
        <v>98.9040426574647</v>
      </c>
      <c r="L187" s="27"/>
      <c r="M187" s="27"/>
    </row>
    <row r="188" spans="1:13" x14ac:dyDescent="0.2">
      <c r="A188" s="54">
        <v>43517</v>
      </c>
      <c r="B188" s="42">
        <v>114.526761993067</v>
      </c>
      <c r="C188" s="42">
        <v>88.120069928583703</v>
      </c>
      <c r="D188" s="42">
        <v>108.275002365001</v>
      </c>
      <c r="E188" s="42">
        <v>104.333215901977</v>
      </c>
      <c r="F188" s="42">
        <v>91.176630211062701</v>
      </c>
      <c r="G188" s="42">
        <v>73.155098741175607</v>
      </c>
      <c r="H188" s="42">
        <v>99.451116787269697</v>
      </c>
      <c r="I188" s="42">
        <v>116.758965809131</v>
      </c>
      <c r="J188" s="42">
        <v>99.431251072091996</v>
      </c>
      <c r="L188" s="27"/>
      <c r="M188" s="27"/>
    </row>
    <row r="189" spans="1:13" x14ac:dyDescent="0.2">
      <c r="A189" s="54">
        <v>43518</v>
      </c>
      <c r="B189" s="42">
        <v>116.15186167799401</v>
      </c>
      <c r="C189" s="42">
        <v>88.300684588728501</v>
      </c>
      <c r="D189" s="42">
        <v>108.11204915295799</v>
      </c>
      <c r="E189" s="42">
        <v>105.010704317014</v>
      </c>
      <c r="F189" s="42">
        <v>92.342772665084297</v>
      </c>
      <c r="G189" s="42">
        <v>73.905762790236594</v>
      </c>
      <c r="H189" s="42">
        <v>99.304385631345198</v>
      </c>
      <c r="I189" s="42">
        <v>118.677789449459</v>
      </c>
      <c r="J189" s="42">
        <v>100.24857035849701</v>
      </c>
      <c r="L189" s="27"/>
      <c r="M189" s="27"/>
    </row>
    <row r="190" spans="1:13" x14ac:dyDescent="0.2">
      <c r="A190" s="54">
        <v>43521</v>
      </c>
      <c r="B190" s="42">
        <v>115.80118227214599</v>
      </c>
      <c r="C190" s="42">
        <v>88.136640080949306</v>
      </c>
      <c r="D190" s="42">
        <v>107.69725915894399</v>
      </c>
      <c r="E190" s="42">
        <v>106.623126744526</v>
      </c>
      <c r="F190" s="42">
        <v>92.143380431924001</v>
      </c>
      <c r="G190" s="42">
        <v>73.039611964486497</v>
      </c>
      <c r="H190" s="42">
        <v>99.451116787269697</v>
      </c>
      <c r="I190" s="42">
        <v>118.186398800346</v>
      </c>
      <c r="J190" s="42">
        <v>100.139618827612</v>
      </c>
      <c r="L190" s="27"/>
      <c r="M190" s="27"/>
    </row>
    <row r="191" spans="1:13" x14ac:dyDescent="0.2">
      <c r="A191" s="54">
        <v>43522</v>
      </c>
      <c r="B191" s="42">
        <v>114.954419804853</v>
      </c>
      <c r="C191" s="42">
        <v>87.490404141251901</v>
      </c>
      <c r="D191" s="42">
        <v>106.645470245741</v>
      </c>
      <c r="E191" s="42">
        <v>106.216633695643</v>
      </c>
      <c r="F191" s="42">
        <v>92.455560190835996</v>
      </c>
      <c r="G191" s="42">
        <v>72.6989259729162</v>
      </c>
      <c r="H191" s="42">
        <v>99.336992554832193</v>
      </c>
      <c r="I191" s="42">
        <v>118.742213416263</v>
      </c>
      <c r="J191" s="42">
        <v>100.063572121318</v>
      </c>
      <c r="L191" s="27"/>
      <c r="M191" s="27"/>
    </row>
    <row r="192" spans="1:13" x14ac:dyDescent="0.2">
      <c r="A192" s="54">
        <v>43523</v>
      </c>
      <c r="B192" s="42">
        <v>103.116851575091</v>
      </c>
      <c r="C192" s="42">
        <v>85.419135103817098</v>
      </c>
      <c r="D192" s="42">
        <v>104.73447348747899</v>
      </c>
      <c r="E192" s="42">
        <v>104.60421126801501</v>
      </c>
      <c r="F192" s="42">
        <v>90.722459013573797</v>
      </c>
      <c r="G192" s="42">
        <v>72.179235477582594</v>
      </c>
      <c r="H192" s="42">
        <v>99.070702679338893</v>
      </c>
      <c r="I192" s="42">
        <v>118.742213416263</v>
      </c>
      <c r="J192" s="42">
        <v>98.2040839127731</v>
      </c>
      <c r="L192" s="27"/>
      <c r="M192" s="27"/>
    </row>
    <row r="193" spans="1:13" x14ac:dyDescent="0.2">
      <c r="A193" s="54">
        <v>43524</v>
      </c>
      <c r="B193" s="42">
        <v>97.505981084541403</v>
      </c>
      <c r="C193" s="42">
        <v>84.507776727317804</v>
      </c>
      <c r="D193" s="42">
        <v>101.93464102805601</v>
      </c>
      <c r="E193" s="42">
        <v>103.24923443817499</v>
      </c>
      <c r="F193" s="42">
        <v>89.625801731715896</v>
      </c>
      <c r="G193" s="42">
        <v>70.504677214543307</v>
      </c>
      <c r="H193" s="42">
        <v>97.820770610356703</v>
      </c>
      <c r="I193" s="42">
        <v>117.163194620749</v>
      </c>
      <c r="J193" s="42">
        <v>96.659750803723</v>
      </c>
      <c r="L193" s="27"/>
      <c r="M193" s="27"/>
    </row>
    <row r="194" spans="1:13" x14ac:dyDescent="0.2">
      <c r="A194" s="54">
        <v>43525</v>
      </c>
      <c r="B194" s="42">
        <v>97.4888747719815</v>
      </c>
      <c r="C194" s="42">
        <v>84.756329011870505</v>
      </c>
      <c r="D194" s="42">
        <v>103.51973136235</v>
      </c>
      <c r="E194" s="42">
        <v>102.300750657218</v>
      </c>
      <c r="F194" s="42">
        <v>89.747652540681898</v>
      </c>
      <c r="G194" s="42">
        <v>70.747199445613703</v>
      </c>
      <c r="H194" s="42">
        <v>99.885875767678996</v>
      </c>
      <c r="I194" s="42">
        <v>118.982224273263</v>
      </c>
      <c r="J194" s="42">
        <v>96.431976294494206</v>
      </c>
      <c r="L194" s="27"/>
      <c r="M194" s="27"/>
    </row>
    <row r="195" spans="1:13" x14ac:dyDescent="0.2">
      <c r="A195" s="54">
        <v>43528</v>
      </c>
      <c r="B195" s="42">
        <v>95.795349837397197</v>
      </c>
      <c r="C195" s="42">
        <v>84.176373681286293</v>
      </c>
      <c r="D195" s="42">
        <v>102.956802084693</v>
      </c>
      <c r="E195" s="42">
        <v>101.216769193183</v>
      </c>
      <c r="F195" s="42">
        <v>88.820176547626005</v>
      </c>
      <c r="G195" s="42">
        <v>70.729876429191805</v>
      </c>
      <c r="H195" s="42">
        <v>98.635943698813193</v>
      </c>
      <c r="I195" s="42">
        <v>117.24025073798801</v>
      </c>
      <c r="J195" s="42">
        <v>95.840969080803902</v>
      </c>
      <c r="L195" s="27"/>
      <c r="M195" s="27"/>
    </row>
    <row r="196" spans="1:13" x14ac:dyDescent="0.2">
      <c r="A196" s="54">
        <v>43529</v>
      </c>
      <c r="B196" s="42">
        <v>95.376245181891093</v>
      </c>
      <c r="C196" s="42">
        <v>84.540917031932594</v>
      </c>
      <c r="D196" s="42">
        <v>102.260547451908</v>
      </c>
      <c r="E196" s="42">
        <v>99.590796997421407</v>
      </c>
      <c r="F196" s="42">
        <v>88.518067103461405</v>
      </c>
      <c r="G196" s="42">
        <v>70.060053123976104</v>
      </c>
      <c r="H196" s="42">
        <v>98.983750883140601</v>
      </c>
      <c r="I196" s="42">
        <v>116.97371236549201</v>
      </c>
      <c r="J196" s="42">
        <v>95.592903262935593</v>
      </c>
      <c r="L196" s="27"/>
      <c r="M196" s="27"/>
    </row>
    <row r="197" spans="1:13" x14ac:dyDescent="0.2">
      <c r="A197" s="54">
        <v>43530</v>
      </c>
      <c r="B197" s="42">
        <v>95.624286712729401</v>
      </c>
      <c r="C197" s="42">
        <v>84.905460382578894</v>
      </c>
      <c r="D197" s="42">
        <v>101.99389674142</v>
      </c>
      <c r="E197" s="42">
        <v>99.848242595093296</v>
      </c>
      <c r="F197" s="42">
        <v>90.632833211799195</v>
      </c>
      <c r="G197" s="42">
        <v>71.018593371147304</v>
      </c>
      <c r="H197" s="42">
        <v>99.1793924244121</v>
      </c>
      <c r="I197" s="42">
        <v>118.679052664549</v>
      </c>
      <c r="J197" s="42">
        <v>96.0945190360071</v>
      </c>
      <c r="L197" s="27"/>
      <c r="M197" s="27"/>
    </row>
    <row r="198" spans="1:13" x14ac:dyDescent="0.2">
      <c r="A198" s="54">
        <v>43531</v>
      </c>
      <c r="B198" s="42">
        <v>97.429002678371006</v>
      </c>
      <c r="C198" s="42">
        <v>85.336284342221902</v>
      </c>
      <c r="D198" s="42">
        <v>102.15684995322999</v>
      </c>
      <c r="E198" s="42">
        <v>100.14633749763</v>
      </c>
      <c r="F198" s="42">
        <v>90.129317471641102</v>
      </c>
      <c r="G198" s="42">
        <v>70.4469338260824</v>
      </c>
      <c r="H198" s="42">
        <v>97.728384327143402</v>
      </c>
      <c r="I198" s="42">
        <v>119.98016415198801</v>
      </c>
      <c r="J198" s="42">
        <v>96.106035724747898</v>
      </c>
      <c r="L198" s="27"/>
      <c r="M198" s="27"/>
    </row>
    <row r="199" spans="1:13" x14ac:dyDescent="0.2">
      <c r="A199" s="54">
        <v>43532</v>
      </c>
      <c r="B199" s="42">
        <v>101.86809076450299</v>
      </c>
      <c r="C199" s="42">
        <v>84.839179773349301</v>
      </c>
      <c r="D199" s="42">
        <v>102.66052351763901</v>
      </c>
      <c r="E199" s="42">
        <v>101.485054605524</v>
      </c>
      <c r="F199" s="42">
        <v>90.683184785884805</v>
      </c>
      <c r="G199" s="42">
        <v>70.504677214543307</v>
      </c>
      <c r="H199" s="42">
        <v>97.6577359926887</v>
      </c>
      <c r="I199" s="42">
        <v>119.1590743782</v>
      </c>
      <c r="J199" s="42">
        <v>96.426126547856299</v>
      </c>
      <c r="L199" s="27"/>
      <c r="M199" s="27"/>
    </row>
    <row r="200" spans="1:13" x14ac:dyDescent="0.2">
      <c r="A200" s="54">
        <v>43535</v>
      </c>
      <c r="B200" s="42">
        <v>101.953622326953</v>
      </c>
      <c r="C200" s="42">
        <v>85.336284342221902</v>
      </c>
      <c r="D200" s="42">
        <v>103.01605779817299</v>
      </c>
      <c r="E200" s="42">
        <v>103.926722853095</v>
      </c>
      <c r="F200" s="42">
        <v>90.280372193781702</v>
      </c>
      <c r="G200" s="42">
        <v>72.467952419421593</v>
      </c>
      <c r="H200" s="42">
        <v>98.423998695798204</v>
      </c>
      <c r="I200" s="42">
        <v>120.76335747435201</v>
      </c>
      <c r="J200" s="42">
        <v>96.907633816939807</v>
      </c>
      <c r="L200" s="27"/>
      <c r="M200" s="27"/>
    </row>
    <row r="201" spans="1:13" x14ac:dyDescent="0.2">
      <c r="A201" s="54">
        <v>43536</v>
      </c>
      <c r="B201" s="42">
        <v>102.13323860790101</v>
      </c>
      <c r="C201" s="42">
        <v>85.518556017545095</v>
      </c>
      <c r="D201" s="42">
        <v>102.06796638318301</v>
      </c>
      <c r="E201" s="42">
        <v>103.04598791361801</v>
      </c>
      <c r="F201" s="42">
        <v>90.431426915805801</v>
      </c>
      <c r="G201" s="42">
        <v>71.024367709993399</v>
      </c>
      <c r="H201" s="42">
        <v>98.907668061670805</v>
      </c>
      <c r="I201" s="42">
        <v>118.895062435535</v>
      </c>
      <c r="J201" s="42">
        <v>96.671084687812296</v>
      </c>
      <c r="L201" s="27"/>
      <c r="M201" s="27"/>
    </row>
    <row r="202" spans="1:13" x14ac:dyDescent="0.2">
      <c r="A202" s="54">
        <v>43537</v>
      </c>
      <c r="B202" s="42">
        <v>104.177442948218</v>
      </c>
      <c r="C202" s="42">
        <v>84.5094337426126</v>
      </c>
      <c r="D202" s="42">
        <v>102.364244950353</v>
      </c>
      <c r="E202" s="42">
        <v>107.04316956177399</v>
      </c>
      <c r="F202" s="42">
        <v>89.525098583661006</v>
      </c>
      <c r="G202" s="42">
        <v>70.7356507680379</v>
      </c>
      <c r="H202" s="42">
        <v>98.304439976229304</v>
      </c>
      <c r="I202" s="42">
        <v>120.32123221166</v>
      </c>
      <c r="J202" s="42">
        <v>97.178001793799893</v>
      </c>
      <c r="L202" s="27"/>
      <c r="M202" s="27"/>
    </row>
    <row r="203" spans="1:13" x14ac:dyDescent="0.2">
      <c r="A203" s="54">
        <v>43538</v>
      </c>
      <c r="B203" s="42">
        <v>105.143949602847</v>
      </c>
      <c r="C203" s="42">
        <v>83.215304848039494</v>
      </c>
      <c r="D203" s="42">
        <v>103.549359218916</v>
      </c>
      <c r="E203" s="42">
        <v>105.95918809785501</v>
      </c>
      <c r="F203" s="42">
        <v>88.920879695564494</v>
      </c>
      <c r="G203" s="42">
        <v>69.869499942287803</v>
      </c>
      <c r="H203" s="42">
        <v>98.907668061670805</v>
      </c>
      <c r="I203" s="42">
        <v>120.559979853686</v>
      </c>
      <c r="J203" s="42">
        <v>96.914214781951202</v>
      </c>
      <c r="L203" s="27"/>
      <c r="M203" s="27"/>
    </row>
    <row r="204" spans="1:13" x14ac:dyDescent="0.2">
      <c r="A204" s="54">
        <v>43539</v>
      </c>
      <c r="B204" s="42">
        <v>106.05913732003</v>
      </c>
      <c r="C204" s="42">
        <v>85.303144037723499</v>
      </c>
      <c r="D204" s="42">
        <v>103.01605779817299</v>
      </c>
      <c r="E204" s="42">
        <v>105.417197365896</v>
      </c>
      <c r="F204" s="42">
        <v>89.122285991557902</v>
      </c>
      <c r="G204" s="42">
        <v>70.152442545397193</v>
      </c>
      <c r="H204" s="42">
        <v>101.57056681707</v>
      </c>
      <c r="I204" s="42">
        <v>120.738093173713</v>
      </c>
      <c r="J204" s="42">
        <v>97.3273531373125</v>
      </c>
      <c r="L204" s="27"/>
      <c r="M204" s="27"/>
    </row>
    <row r="205" spans="1:13" x14ac:dyDescent="0.2">
      <c r="A205" s="54">
        <v>43542</v>
      </c>
      <c r="B205" s="42">
        <v>106.914452943485</v>
      </c>
      <c r="C205" s="42">
        <v>84.839179773349301</v>
      </c>
      <c r="D205" s="42">
        <v>103.53454529063301</v>
      </c>
      <c r="E205" s="42">
        <v>104.739708950976</v>
      </c>
      <c r="F205" s="42">
        <v>89.122285991557902</v>
      </c>
      <c r="G205" s="42">
        <v>70.608615313540199</v>
      </c>
      <c r="H205" s="42">
        <v>98.896799087175197</v>
      </c>
      <c r="I205" s="42">
        <v>121.394964992651</v>
      </c>
      <c r="J205" s="42">
        <v>97.340880676405504</v>
      </c>
      <c r="L205" s="27"/>
      <c r="M205" s="27"/>
    </row>
    <row r="206" spans="1:13" x14ac:dyDescent="0.2">
      <c r="A206" s="54">
        <v>43543</v>
      </c>
      <c r="B206" s="42">
        <v>105.725564226857</v>
      </c>
      <c r="C206" s="42">
        <v>84.507776727317804</v>
      </c>
      <c r="D206" s="42">
        <v>103.386406007106</v>
      </c>
      <c r="E206" s="42">
        <v>105.685482778237</v>
      </c>
      <c r="F206" s="42">
        <v>88.618770251516295</v>
      </c>
      <c r="G206" s="42">
        <v>70.273703660932398</v>
      </c>
      <c r="H206" s="42">
        <v>98.364219335955596</v>
      </c>
      <c r="I206" s="42">
        <v>120.889678978128</v>
      </c>
      <c r="J206" s="42">
        <v>96.961926777847097</v>
      </c>
      <c r="L206" s="27"/>
      <c r="M206" s="27"/>
    </row>
    <row r="207" spans="1:13" x14ac:dyDescent="0.2">
      <c r="A207" s="54">
        <v>43544</v>
      </c>
      <c r="B207" s="42">
        <v>104.0491456046</v>
      </c>
      <c r="C207" s="42">
        <v>83.679269112413706</v>
      </c>
      <c r="D207" s="42">
        <v>102.482756377314</v>
      </c>
      <c r="E207" s="42">
        <v>103.53377957234601</v>
      </c>
      <c r="F207" s="42">
        <v>87.108223031275003</v>
      </c>
      <c r="G207" s="42">
        <v>70.013858413207302</v>
      </c>
      <c r="H207" s="42">
        <v>97.820770610356703</v>
      </c>
      <c r="I207" s="42">
        <v>120.031955968356</v>
      </c>
      <c r="J207" s="42">
        <v>95.886304617044502</v>
      </c>
      <c r="L207" s="27"/>
      <c r="M207" s="27"/>
    </row>
    <row r="208" spans="1:13" x14ac:dyDescent="0.2">
      <c r="A208" s="54">
        <v>43545</v>
      </c>
      <c r="B208" s="42">
        <v>102.980001075193</v>
      </c>
      <c r="C208" s="42">
        <v>84.325505051994696</v>
      </c>
      <c r="D208" s="42">
        <v>102.764221015968</v>
      </c>
      <c r="E208" s="42">
        <v>102.829191620811</v>
      </c>
      <c r="F208" s="42">
        <v>87.611738771432996</v>
      </c>
      <c r="G208" s="42">
        <v>70.025407090899506</v>
      </c>
      <c r="H208" s="42">
        <v>97.820770610356703</v>
      </c>
      <c r="I208" s="42">
        <v>122.27921551791999</v>
      </c>
      <c r="J208" s="42">
        <v>96.198717647814206</v>
      </c>
      <c r="L208" s="27"/>
      <c r="M208" s="27"/>
    </row>
    <row r="209" spans="1:13" x14ac:dyDescent="0.2">
      <c r="A209" s="54">
        <v>43546</v>
      </c>
      <c r="B209" s="42">
        <v>101.697027639952</v>
      </c>
      <c r="C209" s="42">
        <v>82.022253882489196</v>
      </c>
      <c r="D209" s="42">
        <v>102.438314592233</v>
      </c>
      <c r="E209" s="42">
        <v>99.563697460805997</v>
      </c>
      <c r="F209" s="42">
        <v>87.088082401780397</v>
      </c>
      <c r="G209" s="42">
        <v>69.003349116654107</v>
      </c>
      <c r="H209" s="42">
        <v>97.820770610356703</v>
      </c>
      <c r="I209" s="42">
        <v>122.27921551791999</v>
      </c>
      <c r="J209" s="42">
        <v>95.251789912697902</v>
      </c>
      <c r="L209" s="27"/>
      <c r="M209" s="27"/>
    </row>
    <row r="210" spans="1:13" x14ac:dyDescent="0.2">
      <c r="A210" s="54">
        <v>43549</v>
      </c>
      <c r="B210" s="42">
        <v>101.782559202285</v>
      </c>
      <c r="C210" s="42">
        <v>83.149024238809901</v>
      </c>
      <c r="D210" s="42">
        <v>103.22345279517999</v>
      </c>
      <c r="E210" s="42">
        <v>98.804910436039805</v>
      </c>
      <c r="F210" s="42">
        <v>86.584566661622404</v>
      </c>
      <c r="G210" s="42">
        <v>67.848481348948596</v>
      </c>
      <c r="H210" s="42">
        <v>95.4839410902932</v>
      </c>
      <c r="I210" s="42">
        <v>122.53185852535501</v>
      </c>
      <c r="J210" s="42">
        <v>94.948699915781603</v>
      </c>
      <c r="L210" s="27"/>
      <c r="M210" s="27"/>
    </row>
    <row r="211" spans="1:13" x14ac:dyDescent="0.2">
      <c r="A211" s="54">
        <v>43550</v>
      </c>
      <c r="B211" s="42">
        <v>102.997107387753</v>
      </c>
      <c r="C211" s="42">
        <v>82.022253882489196</v>
      </c>
      <c r="D211" s="42">
        <v>103.253080651746</v>
      </c>
      <c r="E211" s="42">
        <v>98.303569008945502</v>
      </c>
      <c r="F211" s="42">
        <v>86.906816735281595</v>
      </c>
      <c r="G211" s="42">
        <v>68.714632174698593</v>
      </c>
      <c r="H211" s="42">
        <v>96.190424433560096</v>
      </c>
      <c r="I211" s="42">
        <v>122.15415722935001</v>
      </c>
      <c r="J211" s="42">
        <v>94.891847690683804</v>
      </c>
      <c r="L211" s="27"/>
      <c r="M211" s="27"/>
    </row>
    <row r="212" spans="1:13" x14ac:dyDescent="0.2">
      <c r="A212" s="54">
        <v>43551</v>
      </c>
      <c r="B212" s="42">
        <v>102.46681170119</v>
      </c>
      <c r="C212" s="42">
        <v>81.541719465749296</v>
      </c>
      <c r="D212" s="42">
        <v>102.52719816227901</v>
      </c>
      <c r="E212" s="42">
        <v>96.338852605666006</v>
      </c>
      <c r="F212" s="42">
        <v>86.604707291349797</v>
      </c>
      <c r="G212" s="42">
        <v>67.819609654718107</v>
      </c>
      <c r="H212" s="42">
        <v>97.277321884757797</v>
      </c>
      <c r="I212" s="42">
        <v>120.644615260884</v>
      </c>
      <c r="J212" s="42">
        <v>94.596069876919501</v>
      </c>
      <c r="L212" s="27"/>
      <c r="M212" s="27"/>
    </row>
    <row r="213" spans="1:13" x14ac:dyDescent="0.2">
      <c r="A213" s="54">
        <v>43552</v>
      </c>
      <c r="B213" s="42">
        <v>103.920848261099</v>
      </c>
      <c r="C213" s="42">
        <v>83.596418350934997</v>
      </c>
      <c r="D213" s="42">
        <v>103.549359218916</v>
      </c>
      <c r="E213" s="42">
        <v>95.932359556667507</v>
      </c>
      <c r="F213" s="42">
        <v>86.604707291349797</v>
      </c>
      <c r="G213" s="42">
        <v>67.963968125637606</v>
      </c>
      <c r="H213" s="42">
        <v>98.309874463360799</v>
      </c>
      <c r="I213" s="42">
        <v>122.534384955419</v>
      </c>
      <c r="J213" s="42">
        <v>95.314491884317206</v>
      </c>
      <c r="L213" s="27"/>
      <c r="M213" s="27"/>
    </row>
    <row r="214" spans="1:13" x14ac:dyDescent="0.2">
      <c r="A214" s="54">
        <v>43553</v>
      </c>
      <c r="B214" s="42">
        <v>103.47608413687</v>
      </c>
      <c r="C214" s="42">
        <v>83.844970635371297</v>
      </c>
      <c r="D214" s="42">
        <v>105.62330918910401</v>
      </c>
      <c r="E214" s="42">
        <v>98.032573643024094</v>
      </c>
      <c r="F214" s="42">
        <v>87.006512851803606</v>
      </c>
      <c r="G214" s="42">
        <v>68.027485852828207</v>
      </c>
      <c r="H214" s="42">
        <v>98.907668061670805</v>
      </c>
      <c r="I214" s="42">
        <v>123.06367205549</v>
      </c>
      <c r="J214" s="42">
        <v>96.1398545722477</v>
      </c>
      <c r="L214" s="27"/>
      <c r="M214" s="27"/>
    </row>
    <row r="215" spans="1:13" x14ac:dyDescent="0.2">
      <c r="A215" s="54">
        <v>43556</v>
      </c>
      <c r="B215" s="42">
        <v>103.339233637089</v>
      </c>
      <c r="C215" s="42">
        <v>83.5135675893398</v>
      </c>
      <c r="D215" s="42">
        <v>104.882612771238</v>
      </c>
      <c r="E215" s="42">
        <v>98.249369935714597</v>
      </c>
      <c r="F215" s="42">
        <v>87.933988845092202</v>
      </c>
      <c r="G215" s="42">
        <v>68.425915232743094</v>
      </c>
      <c r="H215" s="42">
        <v>99.1793924244121</v>
      </c>
      <c r="I215" s="42">
        <v>123.18999355915</v>
      </c>
      <c r="J215" s="42">
        <v>96.0740449228324</v>
      </c>
      <c r="L215" s="27"/>
      <c r="M215" s="27"/>
    </row>
    <row r="216" spans="1:13" x14ac:dyDescent="0.2">
      <c r="A216" s="54">
        <v>43557</v>
      </c>
      <c r="B216" s="42">
        <v>100.79039307893299</v>
      </c>
      <c r="C216" s="42">
        <v>82.983322715735994</v>
      </c>
      <c r="D216" s="42">
        <v>104.053032783093</v>
      </c>
      <c r="E216" s="42">
        <v>97.856426655198405</v>
      </c>
      <c r="F216" s="42">
        <v>86.403300995356403</v>
      </c>
      <c r="G216" s="42">
        <v>69.320937752607307</v>
      </c>
      <c r="H216" s="42">
        <v>98.798978316481197</v>
      </c>
      <c r="I216" s="42">
        <v>122.02404608065299</v>
      </c>
      <c r="J216" s="42">
        <v>95.228390926262406</v>
      </c>
      <c r="L216" s="27"/>
      <c r="M216" s="27"/>
    </row>
    <row r="217" spans="1:13" x14ac:dyDescent="0.2">
      <c r="A217" s="54">
        <v>43558</v>
      </c>
      <c r="B217" s="42">
        <v>100.36273526714599</v>
      </c>
      <c r="C217" s="42">
        <v>83.182164543424705</v>
      </c>
      <c r="D217" s="42">
        <v>102.971616013092</v>
      </c>
      <c r="E217" s="42">
        <v>100.26286550506499</v>
      </c>
      <c r="F217" s="42">
        <v>86.926957365009002</v>
      </c>
      <c r="G217" s="42">
        <v>72.6989259729162</v>
      </c>
      <c r="H217" s="42">
        <v>96.516493668896103</v>
      </c>
      <c r="I217" s="42">
        <v>120.63703597080899</v>
      </c>
      <c r="J217" s="42">
        <v>95.453240562230306</v>
      </c>
      <c r="L217" s="27"/>
      <c r="M217" s="27"/>
    </row>
    <row r="218" spans="1:13" x14ac:dyDescent="0.2">
      <c r="A218" s="54">
        <v>43559</v>
      </c>
      <c r="B218" s="42">
        <v>101.782559202285</v>
      </c>
      <c r="C218" s="42">
        <v>83.5135675893398</v>
      </c>
      <c r="D218" s="42">
        <v>104.364125278546</v>
      </c>
      <c r="E218" s="42">
        <v>100.268285412341</v>
      </c>
      <c r="F218" s="42">
        <v>88.241133446572306</v>
      </c>
      <c r="G218" s="42">
        <v>73.911537129082703</v>
      </c>
      <c r="H218" s="42">
        <v>97.820770610356703</v>
      </c>
      <c r="I218" s="42">
        <v>123.28978754719699</v>
      </c>
      <c r="J218" s="42">
        <v>96.588457016739994</v>
      </c>
      <c r="L218" s="27"/>
      <c r="M218" s="27"/>
    </row>
    <row r="219" spans="1:13" x14ac:dyDescent="0.2">
      <c r="A219" s="54">
        <v>43560</v>
      </c>
      <c r="B219" s="42">
        <v>99.652823299635202</v>
      </c>
      <c r="C219" s="42">
        <v>83.679269112413706</v>
      </c>
      <c r="D219" s="42">
        <v>104.364125278546</v>
      </c>
      <c r="E219" s="42">
        <v>99.252052789903203</v>
      </c>
      <c r="F219" s="42">
        <v>88.114247480058097</v>
      </c>
      <c r="G219" s="42">
        <v>75.066404896671898</v>
      </c>
      <c r="H219" s="42">
        <v>97.820770610356703</v>
      </c>
      <c r="I219" s="42">
        <v>119.436981686275</v>
      </c>
      <c r="J219" s="42">
        <v>96.083002347266302</v>
      </c>
      <c r="L219" s="27"/>
      <c r="M219" s="27"/>
    </row>
    <row r="220" spans="1:13" x14ac:dyDescent="0.2">
      <c r="A220" s="54">
        <v>43563</v>
      </c>
      <c r="B220" s="42">
        <v>99.0455492070178</v>
      </c>
      <c r="C220" s="42">
        <v>84.1100930721732</v>
      </c>
      <c r="D220" s="42">
        <v>103.860451714485</v>
      </c>
      <c r="E220" s="42">
        <v>98.235820167465107</v>
      </c>
      <c r="F220" s="42">
        <v>88.095113881863696</v>
      </c>
      <c r="G220" s="42">
        <v>77.376140431966604</v>
      </c>
      <c r="H220" s="42">
        <v>97.4892668877728</v>
      </c>
      <c r="I220" s="42">
        <v>120.556190208299</v>
      </c>
      <c r="J220" s="42">
        <v>96.025236099376301</v>
      </c>
      <c r="L220" s="27"/>
      <c r="M220" s="27"/>
    </row>
    <row r="221" spans="1:13" x14ac:dyDescent="0.2">
      <c r="A221" s="54">
        <v>43564</v>
      </c>
      <c r="B221" s="42">
        <v>100.054821642698</v>
      </c>
      <c r="C221" s="42">
        <v>84.010672158328802</v>
      </c>
      <c r="D221" s="42">
        <v>104.438194920425</v>
      </c>
      <c r="E221" s="42">
        <v>98.506815533503001</v>
      </c>
      <c r="F221" s="42">
        <v>88.608699936769</v>
      </c>
      <c r="G221" s="42">
        <v>77.722600762266694</v>
      </c>
      <c r="H221" s="42">
        <v>98.364219335955596</v>
      </c>
      <c r="I221" s="42">
        <v>121.01600048167199</v>
      </c>
      <c r="J221" s="42">
        <v>96.538002952002003</v>
      </c>
      <c r="L221" s="27"/>
      <c r="M221" s="27"/>
    </row>
    <row r="222" spans="1:13" x14ac:dyDescent="0.2">
      <c r="A222" s="54">
        <v>43565</v>
      </c>
      <c r="B222" s="42">
        <v>100.499585766927</v>
      </c>
      <c r="C222" s="42">
        <v>84.176373681286293</v>
      </c>
      <c r="D222" s="42">
        <v>104.24561385170099</v>
      </c>
      <c r="E222" s="42">
        <v>99.523048155824696</v>
      </c>
      <c r="F222" s="42">
        <v>87.611738771432996</v>
      </c>
      <c r="G222" s="42">
        <v>77.953574315761202</v>
      </c>
      <c r="H222" s="42">
        <v>97.820770610356703</v>
      </c>
      <c r="I222" s="42">
        <v>119.837420852855</v>
      </c>
      <c r="J222" s="42">
        <v>96.480236704112002</v>
      </c>
      <c r="L222" s="27"/>
      <c r="M222" s="27"/>
    </row>
    <row r="223" spans="1:13" x14ac:dyDescent="0.2">
      <c r="A223" s="54">
        <v>43566</v>
      </c>
      <c r="B223" s="42">
        <v>101.098306703381</v>
      </c>
      <c r="C223" s="42">
        <v>83.661041944869794</v>
      </c>
      <c r="D223" s="42">
        <v>103.386406007106</v>
      </c>
      <c r="E223" s="42">
        <v>99.048806265462204</v>
      </c>
      <c r="F223" s="42">
        <v>87.631879400927602</v>
      </c>
      <c r="G223" s="42">
        <v>77.664857373805702</v>
      </c>
      <c r="H223" s="42">
        <v>96.956687136553199</v>
      </c>
      <c r="I223" s="42">
        <v>119.093387196423</v>
      </c>
      <c r="J223" s="42">
        <v>96.054302027914702</v>
      </c>
      <c r="L223" s="27"/>
      <c r="M223" s="27"/>
    </row>
    <row r="224" spans="1:13" x14ac:dyDescent="0.2">
      <c r="A224" s="54">
        <v>43567</v>
      </c>
      <c r="B224" s="42">
        <v>101.098306703381</v>
      </c>
      <c r="C224" s="42">
        <v>82.852418512571603</v>
      </c>
      <c r="D224" s="42">
        <v>103.40121993550601</v>
      </c>
      <c r="E224" s="42">
        <v>97.164033495122595</v>
      </c>
      <c r="F224" s="42">
        <v>87.371058247634195</v>
      </c>
      <c r="G224" s="42">
        <v>77.445432497886898</v>
      </c>
      <c r="H224" s="42">
        <v>98.092494973214301</v>
      </c>
      <c r="I224" s="42">
        <v>119.954899851116</v>
      </c>
      <c r="J224" s="42">
        <v>95.788686970248804</v>
      </c>
      <c r="L224" s="27"/>
      <c r="M224" s="27"/>
    </row>
    <row r="225" spans="1:13" x14ac:dyDescent="0.2">
      <c r="A225" s="54">
        <v>43570</v>
      </c>
      <c r="B225" s="42">
        <v>100.67064889159499</v>
      </c>
      <c r="C225" s="42">
        <v>82.850761497393293</v>
      </c>
      <c r="D225" s="42">
        <v>103.327150293626</v>
      </c>
      <c r="E225" s="42">
        <v>96.420151215395904</v>
      </c>
      <c r="F225" s="42">
        <v>86.101191551191704</v>
      </c>
      <c r="G225" s="42">
        <v>78.923663240624606</v>
      </c>
      <c r="H225" s="42">
        <v>99.016357806744097</v>
      </c>
      <c r="I225" s="42">
        <v>120.06858920434</v>
      </c>
      <c r="J225" s="42">
        <v>95.674799715634407</v>
      </c>
      <c r="L225" s="27"/>
      <c r="M225" s="27"/>
    </row>
    <row r="226" spans="1:13" x14ac:dyDescent="0.2">
      <c r="A226" s="54">
        <v>43571</v>
      </c>
      <c r="B226" s="42">
        <v>101.525964515167</v>
      </c>
      <c r="C226" s="42">
        <v>83.5135675893398</v>
      </c>
      <c r="D226" s="42">
        <v>103.68268457416001</v>
      </c>
      <c r="E226" s="42">
        <v>97.964824801543699</v>
      </c>
      <c r="F226" s="42">
        <v>86.5946369764861</v>
      </c>
      <c r="G226" s="42">
        <v>79.547291835071505</v>
      </c>
      <c r="H226" s="42">
        <v>99.260909733246095</v>
      </c>
      <c r="I226" s="42">
        <v>119.97637450683401</v>
      </c>
      <c r="J226" s="42">
        <v>96.190674246172406</v>
      </c>
      <c r="L226" s="27"/>
      <c r="M226" s="27"/>
    </row>
    <row r="227" spans="1:13" x14ac:dyDescent="0.2">
      <c r="A227" s="54">
        <v>43572</v>
      </c>
      <c r="B227" s="42">
        <v>100.91013726627</v>
      </c>
      <c r="C227" s="42">
        <v>83.198734695673906</v>
      </c>
      <c r="D227" s="42">
        <v>103.238266723347</v>
      </c>
      <c r="E227" s="42">
        <v>97.287336386623807</v>
      </c>
      <c r="F227" s="42">
        <v>86.896746420417898</v>
      </c>
      <c r="G227" s="42">
        <v>80.603995842626304</v>
      </c>
      <c r="H227" s="42">
        <v>99.288082169485307</v>
      </c>
      <c r="I227" s="42">
        <v>120.005428452627</v>
      </c>
      <c r="J227" s="42">
        <v>96.423932892852505</v>
      </c>
      <c r="L227" s="27"/>
      <c r="M227" s="27"/>
    </row>
    <row r="228" spans="1:13" x14ac:dyDescent="0.2">
      <c r="A228" s="54">
        <v>43573</v>
      </c>
      <c r="B228" s="42">
        <v>101.277922984329</v>
      </c>
      <c r="C228" s="42">
        <v>82.400053354911506</v>
      </c>
      <c r="D228" s="42">
        <v>102.216105666826</v>
      </c>
      <c r="E228" s="42">
        <v>96.677596813184195</v>
      </c>
      <c r="F228" s="42">
        <v>87.208926179446294</v>
      </c>
      <c r="G228" s="42">
        <v>80.026561958715305</v>
      </c>
      <c r="H228" s="42">
        <v>98.907668061670805</v>
      </c>
      <c r="I228" s="42">
        <v>121.104425534257</v>
      </c>
      <c r="J228" s="42">
        <v>96.284452996798805</v>
      </c>
      <c r="L228" s="27"/>
      <c r="M228" s="27"/>
    </row>
    <row r="229" spans="1:13" x14ac:dyDescent="0.2">
      <c r="A229" s="54">
        <v>43574</v>
      </c>
      <c r="B229" s="42"/>
      <c r="C229" s="42"/>
      <c r="D229" s="42"/>
      <c r="E229" s="42"/>
      <c r="F229" s="42"/>
      <c r="G229" s="42"/>
      <c r="H229" s="42"/>
      <c r="I229" s="42"/>
      <c r="J229" s="42"/>
      <c r="L229" s="27"/>
      <c r="M229" s="27"/>
    </row>
    <row r="230" spans="1:13" x14ac:dyDescent="0.2">
      <c r="A230" s="54">
        <v>43577</v>
      </c>
      <c r="B230" s="42">
        <v>101.26936982816601</v>
      </c>
      <c r="C230" s="42">
        <v>83.014806005172403</v>
      </c>
      <c r="D230" s="42">
        <v>101.62354853248701</v>
      </c>
      <c r="E230" s="42">
        <v>94.712880409788298</v>
      </c>
      <c r="F230" s="42">
        <v>86.605714322649902</v>
      </c>
      <c r="G230" s="42">
        <v>77.953574315761202</v>
      </c>
      <c r="H230" s="42">
        <v>99.994565512868604</v>
      </c>
      <c r="I230" s="42">
        <v>120.970524740405</v>
      </c>
      <c r="J230" s="42">
        <v>95.734759618528201</v>
      </c>
      <c r="L230" s="27"/>
      <c r="M230" s="27"/>
    </row>
    <row r="231" spans="1:13" x14ac:dyDescent="0.2">
      <c r="A231" s="54">
        <v>43578</v>
      </c>
      <c r="B231" s="42">
        <v>102.63787482585801</v>
      </c>
      <c r="C231" s="42">
        <v>82.585639060707805</v>
      </c>
      <c r="D231" s="42">
        <v>102.03833852650099</v>
      </c>
      <c r="E231" s="42">
        <v>94.577382726711207</v>
      </c>
      <c r="F231" s="42">
        <v>86.453652569209197</v>
      </c>
      <c r="G231" s="42">
        <v>75.874812333961003</v>
      </c>
      <c r="H231" s="42">
        <v>100.26628987561</v>
      </c>
      <c r="I231" s="42">
        <v>121.52128649619399</v>
      </c>
      <c r="J231" s="42">
        <v>95.399130405858202</v>
      </c>
      <c r="L231" s="27"/>
      <c r="M231" s="27"/>
    </row>
    <row r="232" spans="1:13" x14ac:dyDescent="0.2">
      <c r="A232" s="54">
        <v>43579</v>
      </c>
      <c r="B232" s="42">
        <v>103.322127324645</v>
      </c>
      <c r="C232" s="42">
        <v>81.856552359415204</v>
      </c>
      <c r="D232" s="42">
        <v>102.80866280105</v>
      </c>
      <c r="E232" s="42">
        <v>93.032709140679799</v>
      </c>
      <c r="F232" s="42">
        <v>85.537253922317205</v>
      </c>
      <c r="G232" s="42">
        <v>75.066404896671898</v>
      </c>
      <c r="H232" s="42">
        <v>100.211945003015</v>
      </c>
      <c r="I232" s="42">
        <v>121.63058738969301</v>
      </c>
      <c r="J232" s="42">
        <v>95.112492821295703</v>
      </c>
      <c r="L232" s="27"/>
      <c r="M232" s="27"/>
    </row>
    <row r="233" spans="1:13" x14ac:dyDescent="0.2">
      <c r="A233" s="54">
        <v>43580</v>
      </c>
      <c r="B233" s="42">
        <v>102.63787482585801</v>
      </c>
      <c r="C233" s="42">
        <v>82.335429760976695</v>
      </c>
      <c r="D233" s="42">
        <v>102.645709589124</v>
      </c>
      <c r="E233" s="42">
        <v>90.742798298131703</v>
      </c>
      <c r="F233" s="42">
        <v>84.792050627060206</v>
      </c>
      <c r="G233" s="42">
        <v>73.276359856827199</v>
      </c>
      <c r="H233" s="42">
        <v>99.538068583235102</v>
      </c>
      <c r="I233" s="42">
        <v>121.369481813628</v>
      </c>
      <c r="J233" s="42">
        <v>94.543787766480804</v>
      </c>
      <c r="L233" s="27"/>
      <c r="M233" s="27"/>
    </row>
    <row r="234" spans="1:13" x14ac:dyDescent="0.2">
      <c r="A234" s="54">
        <v>43581</v>
      </c>
      <c r="B234" s="42">
        <v>102.885916356696</v>
      </c>
      <c r="C234" s="42">
        <v>82.681745943846195</v>
      </c>
      <c r="D234" s="42">
        <v>102.201291738427</v>
      </c>
      <c r="E234" s="42">
        <v>89.834963822038802</v>
      </c>
      <c r="F234" s="42">
        <v>84.781980312312996</v>
      </c>
      <c r="G234" s="42">
        <v>75.066404896671898</v>
      </c>
      <c r="H234" s="42">
        <v>100.211945003015</v>
      </c>
      <c r="I234" s="42">
        <v>122.14230183488699</v>
      </c>
      <c r="J234" s="42">
        <v>94.930053848307594</v>
      </c>
      <c r="L234" s="27"/>
      <c r="M234" s="27"/>
    </row>
    <row r="235" spans="1:13" x14ac:dyDescent="0.2">
      <c r="A235" s="54">
        <v>43584</v>
      </c>
      <c r="B235" s="42">
        <v>102.304301732685</v>
      </c>
      <c r="C235" s="42">
        <v>82.105104643851504</v>
      </c>
      <c r="D235" s="42">
        <v>100.26066712359901</v>
      </c>
      <c r="E235" s="42">
        <v>89.685916370828593</v>
      </c>
      <c r="F235" s="42">
        <v>84.288534887018599</v>
      </c>
      <c r="G235" s="42">
        <v>73.680563575471794</v>
      </c>
      <c r="H235" s="42">
        <v>100.08695179619799</v>
      </c>
      <c r="I235" s="42">
        <v>121.369481813628</v>
      </c>
      <c r="J235" s="42">
        <v>94.511431355378605</v>
      </c>
      <c r="L235" s="27"/>
      <c r="M235" s="27"/>
    </row>
    <row r="236" spans="1:13" x14ac:dyDescent="0.2">
      <c r="A236" s="54">
        <v>43585</v>
      </c>
      <c r="B236" s="42">
        <v>101.65426185878501</v>
      </c>
      <c r="C236" s="42">
        <v>82.849104482214898</v>
      </c>
      <c r="D236" s="42">
        <v>101.105061040027</v>
      </c>
      <c r="E236" s="42">
        <v>91.013793664053097</v>
      </c>
      <c r="F236" s="42">
        <v>85.597675811150097</v>
      </c>
      <c r="G236" s="42">
        <v>74.200254070921801</v>
      </c>
      <c r="H236" s="42">
        <v>101.624911689665</v>
      </c>
      <c r="I236" s="42">
        <v>122.81146687886201</v>
      </c>
      <c r="J236" s="42">
        <v>94.826586454873905</v>
      </c>
      <c r="L236" s="27"/>
      <c r="M236" s="27"/>
    </row>
    <row r="237" spans="1:13" x14ac:dyDescent="0.2">
      <c r="A237" s="54">
        <v>43586</v>
      </c>
      <c r="B237" s="42"/>
      <c r="C237" s="42"/>
      <c r="D237" s="42"/>
      <c r="E237" s="42"/>
      <c r="F237" s="42"/>
      <c r="G237" s="42"/>
      <c r="H237" s="42"/>
      <c r="I237" s="42"/>
      <c r="J237" s="42"/>
      <c r="L237" s="27"/>
      <c r="M237" s="27"/>
    </row>
    <row r="238" spans="1:13" x14ac:dyDescent="0.2">
      <c r="A238" s="54">
        <v>43587</v>
      </c>
      <c r="B238" s="42">
        <v>99.7469080181327</v>
      </c>
      <c r="C238" s="42">
        <v>81.856552359415204</v>
      </c>
      <c r="D238" s="42">
        <v>99.2681339236442</v>
      </c>
      <c r="E238" s="42">
        <v>91.162841115496093</v>
      </c>
      <c r="F238" s="42">
        <v>84.197902053827406</v>
      </c>
      <c r="G238" s="42">
        <v>73.108904030523306</v>
      </c>
      <c r="H238" s="42">
        <v>101.624911689665</v>
      </c>
      <c r="I238" s="42">
        <v>121.368169725407</v>
      </c>
      <c r="J238" s="42">
        <v>94.000858157756696</v>
      </c>
      <c r="L238" s="27"/>
      <c r="M238" s="27"/>
    </row>
    <row r="239" spans="1:13" x14ac:dyDescent="0.2">
      <c r="A239" s="54">
        <v>43588</v>
      </c>
      <c r="B239" s="42">
        <v>100.07192795514101</v>
      </c>
      <c r="C239" s="42">
        <v>82.023948171990895</v>
      </c>
      <c r="D239" s="42">
        <v>97.8756246579578</v>
      </c>
      <c r="E239" s="42">
        <v>90.634400151786394</v>
      </c>
      <c r="F239" s="42">
        <v>84.2482536277967</v>
      </c>
      <c r="G239" s="42">
        <v>72.872156138182604</v>
      </c>
      <c r="H239" s="42">
        <v>102.168360415264</v>
      </c>
      <c r="I239" s="42">
        <v>120.712125564693</v>
      </c>
      <c r="J239" s="42">
        <v>93.839807321084706</v>
      </c>
      <c r="L239" s="27"/>
      <c r="M239" s="27"/>
    </row>
    <row r="240" spans="1:13" x14ac:dyDescent="0.2">
      <c r="A240" s="54">
        <v>43591</v>
      </c>
      <c r="B240" s="42">
        <v>99.729801705805599</v>
      </c>
      <c r="C240" s="42">
        <v>80.684781671385295</v>
      </c>
      <c r="D240" s="42">
        <v>98.068205726565793</v>
      </c>
      <c r="E240" s="42">
        <v>90.336305249133105</v>
      </c>
      <c r="F240" s="42">
        <v>83.749542462755898</v>
      </c>
      <c r="G240" s="42">
        <v>73.334103245288105</v>
      </c>
      <c r="H240" s="42">
        <v>102.059670670191</v>
      </c>
      <c r="I240" s="42">
        <v>121.192349890131</v>
      </c>
      <c r="J240" s="42">
        <v>93.685154644655995</v>
      </c>
      <c r="L240" s="27"/>
      <c r="M240" s="27"/>
    </row>
    <row r="241" spans="1:13" x14ac:dyDescent="0.2">
      <c r="A241" s="54">
        <v>43592</v>
      </c>
      <c r="B241" s="42">
        <v>99.216612331569195</v>
      </c>
      <c r="C241" s="42">
        <v>79.178219357971102</v>
      </c>
      <c r="D241" s="42">
        <v>97.105300383525901</v>
      </c>
      <c r="E241" s="42">
        <v>88.095173572655796</v>
      </c>
      <c r="F241" s="42">
        <v>82.449821667978497</v>
      </c>
      <c r="G241" s="42">
        <v>72.987642914871699</v>
      </c>
      <c r="H241" s="42">
        <v>102.16292592801599</v>
      </c>
      <c r="I241" s="42">
        <v>120.712125564693</v>
      </c>
      <c r="J241" s="42">
        <v>92.842791130533399</v>
      </c>
      <c r="L241" s="27"/>
      <c r="M241" s="27"/>
    </row>
    <row r="242" spans="1:13" x14ac:dyDescent="0.2">
      <c r="A242" s="54">
        <v>43593</v>
      </c>
      <c r="B242" s="42">
        <v>98.395509333116905</v>
      </c>
      <c r="C242" s="42">
        <v>79.646927633206403</v>
      </c>
      <c r="D242" s="42">
        <v>95.2535593388602</v>
      </c>
      <c r="E242" s="42">
        <v>91.460936018032996</v>
      </c>
      <c r="F242" s="42">
        <v>81.291441668989094</v>
      </c>
      <c r="G242" s="42">
        <v>73.627885396592305</v>
      </c>
      <c r="H242" s="42">
        <v>101.728166947491</v>
      </c>
      <c r="I242" s="42">
        <v>118.86076894321</v>
      </c>
      <c r="J242" s="42">
        <v>92.516302146948902</v>
      </c>
      <c r="L242" s="27"/>
      <c r="M242" s="27"/>
    </row>
    <row r="243" spans="1:13" x14ac:dyDescent="0.2">
      <c r="A243" s="54">
        <v>43594</v>
      </c>
      <c r="B243" s="42">
        <v>97.0868764290353</v>
      </c>
      <c r="C243" s="42">
        <v>78.809948570211404</v>
      </c>
      <c r="D243" s="42">
        <v>95.520210049115093</v>
      </c>
      <c r="E243" s="42">
        <v>89.699466139078098</v>
      </c>
      <c r="F243" s="42">
        <v>82.448797459364897</v>
      </c>
      <c r="G243" s="42">
        <v>72.463808157131993</v>
      </c>
      <c r="H243" s="42">
        <v>101.08146296406601</v>
      </c>
      <c r="I243" s="42">
        <v>118.875201914925</v>
      </c>
      <c r="J243" s="42">
        <v>92.241729664849103</v>
      </c>
      <c r="L243" s="27"/>
      <c r="M243" s="27"/>
    </row>
    <row r="244" spans="1:13" x14ac:dyDescent="0.2">
      <c r="A244" s="54">
        <v>43595</v>
      </c>
      <c r="B244" s="42">
        <v>98.275765145779602</v>
      </c>
      <c r="C244" s="42">
        <v>78.173844482400497</v>
      </c>
      <c r="D244" s="42">
        <v>96.290534323779895</v>
      </c>
      <c r="E244" s="42">
        <v>89.821414053789297</v>
      </c>
      <c r="F244" s="42">
        <v>81.506525488453903</v>
      </c>
      <c r="G244" s="42">
        <v>71.590750227565906</v>
      </c>
      <c r="H244" s="42">
        <v>102.691217179294</v>
      </c>
      <c r="I244" s="42">
        <v>120.08232317038301</v>
      </c>
      <c r="J244" s="42">
        <v>92.359090206446098</v>
      </c>
      <c r="L244" s="27"/>
      <c r="M244" s="27"/>
    </row>
    <row r="245" spans="1:13" x14ac:dyDescent="0.2">
      <c r="A245" s="54">
        <v>43598</v>
      </c>
      <c r="B245" s="42">
        <v>96.153364869765895</v>
      </c>
      <c r="C245" s="42">
        <v>78.341240294976203</v>
      </c>
      <c r="D245" s="42">
        <v>93.486495734890894</v>
      </c>
      <c r="E245" s="42">
        <v>86.057203976088203</v>
      </c>
      <c r="F245" s="42">
        <v>79.488834420102606</v>
      </c>
      <c r="G245" s="42">
        <v>71.590750227565906</v>
      </c>
      <c r="H245" s="42">
        <v>100.032347285771</v>
      </c>
      <c r="I245" s="42">
        <v>120.12955834984299</v>
      </c>
      <c r="J245" s="42">
        <v>90.850586795364507</v>
      </c>
      <c r="L245" s="27"/>
      <c r="M245" s="27"/>
    </row>
    <row r="246" spans="1:13" x14ac:dyDescent="0.2">
      <c r="A246" s="54">
        <v>43599</v>
      </c>
      <c r="B246" s="42">
        <v>96.599759321427001</v>
      </c>
      <c r="C246" s="42">
        <v>79.680406795698204</v>
      </c>
      <c r="D246" s="42">
        <v>94.769037742517</v>
      </c>
      <c r="E246" s="42">
        <v>86.3717805321794</v>
      </c>
      <c r="F246" s="42">
        <v>79.734644499490997</v>
      </c>
      <c r="G246" s="42">
        <v>72.172788847237797</v>
      </c>
      <c r="H246" s="42">
        <v>103.673722338164</v>
      </c>
      <c r="I246" s="42">
        <v>122.037334769382</v>
      </c>
      <c r="J246" s="42">
        <v>91.746146442834302</v>
      </c>
      <c r="L246" s="27"/>
      <c r="M246" s="27"/>
    </row>
    <row r="247" spans="1:13" x14ac:dyDescent="0.2">
      <c r="A247" s="54">
        <v>43600</v>
      </c>
      <c r="B247" s="42">
        <v>96.215860093012495</v>
      </c>
      <c r="C247" s="42">
        <v>78.7095110826194</v>
      </c>
      <c r="D247" s="42">
        <v>94.877203935990096</v>
      </c>
      <c r="E247" s="42">
        <v>85.815116800251403</v>
      </c>
      <c r="F247" s="42">
        <v>78.464625756023494</v>
      </c>
      <c r="G247" s="42">
        <v>72.172788847237797</v>
      </c>
      <c r="H247" s="42">
        <v>102.691217179294</v>
      </c>
      <c r="I247" s="42">
        <v>121.133305915864</v>
      </c>
      <c r="J247" s="42">
        <v>91.498080625082395</v>
      </c>
      <c r="L247" s="27"/>
      <c r="M247" s="27"/>
    </row>
    <row r="248" spans="1:13" x14ac:dyDescent="0.2">
      <c r="A248" s="54">
        <v>43601</v>
      </c>
      <c r="B248" s="42">
        <v>95.671258862130301</v>
      </c>
      <c r="C248" s="42">
        <v>77.336865419405498</v>
      </c>
      <c r="D248" s="42">
        <v>94.4445391622139</v>
      </c>
      <c r="E248" s="42">
        <v>83.841490841354201</v>
      </c>
      <c r="F248" s="42">
        <v>77.122912406106494</v>
      </c>
      <c r="G248" s="42">
        <v>72.236813095398205</v>
      </c>
      <c r="H248" s="42">
        <v>102.136129518738</v>
      </c>
      <c r="I248" s="42">
        <v>121.369481813628</v>
      </c>
      <c r="J248" s="42">
        <v>90.997013265616303</v>
      </c>
      <c r="L248" s="27"/>
      <c r="M248" s="27"/>
    </row>
    <row r="249" spans="1:13" x14ac:dyDescent="0.2">
      <c r="A249" s="54">
        <v>43602</v>
      </c>
      <c r="B249" s="42">
        <v>95.617691527935705</v>
      </c>
      <c r="C249" s="42">
        <v>76.583584262640201</v>
      </c>
      <c r="D249" s="42">
        <v>94.645419235690497</v>
      </c>
      <c r="E249" s="42">
        <v>80.698460727813696</v>
      </c>
      <c r="F249" s="42">
        <v>75.904104095767295</v>
      </c>
      <c r="G249" s="42">
        <v>71.026172766345596</v>
      </c>
      <c r="H249" s="42">
        <v>102.374817212811</v>
      </c>
      <c r="I249" s="42">
        <v>119.418406479876</v>
      </c>
      <c r="J249" s="42">
        <v>90.0539244269021</v>
      </c>
      <c r="L249" s="27"/>
      <c r="M249" s="27"/>
    </row>
    <row r="250" spans="1:13" x14ac:dyDescent="0.2">
      <c r="A250" s="54">
        <v>43605</v>
      </c>
      <c r="B250" s="42">
        <v>96.340850539505496</v>
      </c>
      <c r="C250" s="42">
        <v>75.495511480839895</v>
      </c>
      <c r="D250" s="42">
        <v>94.722680802457006</v>
      </c>
      <c r="E250" s="42">
        <v>78.6578162851511</v>
      </c>
      <c r="F250" s="42">
        <v>75.280361019424205</v>
      </c>
      <c r="G250" s="42">
        <v>70.077449816162698</v>
      </c>
      <c r="H250" s="42">
        <v>102.30265581689299</v>
      </c>
      <c r="I250" s="42">
        <v>119.863204420777</v>
      </c>
      <c r="J250" s="42">
        <v>89.854484627721803</v>
      </c>
      <c r="L250" s="27"/>
      <c r="M250" s="27"/>
    </row>
    <row r="251" spans="1:13" x14ac:dyDescent="0.2">
      <c r="A251" s="54">
        <v>43606</v>
      </c>
      <c r="B251" s="42"/>
      <c r="C251" s="42"/>
      <c r="D251" s="42"/>
      <c r="E251" s="42"/>
      <c r="F251" s="42"/>
      <c r="G251" s="42"/>
      <c r="H251" s="42"/>
      <c r="I251" s="42"/>
      <c r="J251" s="42"/>
      <c r="L251" s="27"/>
      <c r="M251" s="27"/>
    </row>
    <row r="252" spans="1:13" x14ac:dyDescent="0.2">
      <c r="A252" s="54">
        <v>43607</v>
      </c>
      <c r="B252" s="42">
        <v>96.162292758817799</v>
      </c>
      <c r="C252" s="42">
        <v>75.328115668264203</v>
      </c>
      <c r="D252" s="42">
        <v>95.649819603189798</v>
      </c>
      <c r="E252" s="42">
        <v>80.426283620530697</v>
      </c>
      <c r="F252" s="42">
        <v>75.125705511076404</v>
      </c>
      <c r="G252" s="42">
        <v>71.008711607777499</v>
      </c>
      <c r="H252" s="42">
        <v>102.136129518738</v>
      </c>
      <c r="I252" s="42">
        <v>121.235648805043</v>
      </c>
      <c r="J252" s="42">
        <v>89.952650688355803</v>
      </c>
      <c r="L252" s="27"/>
      <c r="M252" s="27"/>
    </row>
    <row r="253" spans="1:13" x14ac:dyDescent="0.2">
      <c r="A253" s="54">
        <v>43608</v>
      </c>
      <c r="B253" s="42">
        <v>96.421201540739304</v>
      </c>
      <c r="C253" s="42">
        <v>75.328115668264203</v>
      </c>
      <c r="D253" s="42">
        <v>95.340773336240105</v>
      </c>
      <c r="E253" s="42">
        <v>80.695725279510995</v>
      </c>
      <c r="F253" s="42">
        <v>74.879895431688098</v>
      </c>
      <c r="G253" s="42">
        <v>71.008711607777499</v>
      </c>
      <c r="H253" s="42">
        <v>102.136129518738</v>
      </c>
      <c r="I253" s="42">
        <v>120.056081404095</v>
      </c>
      <c r="J253" s="42">
        <v>89.470595005434006</v>
      </c>
      <c r="L253" s="27"/>
      <c r="M253" s="27"/>
    </row>
    <row r="254" spans="1:13" x14ac:dyDescent="0.2">
      <c r="A254" s="54">
        <v>43609</v>
      </c>
      <c r="B254" s="42">
        <v>96.760461323894603</v>
      </c>
      <c r="C254" s="42">
        <v>74.156344980001407</v>
      </c>
      <c r="D254" s="42">
        <v>96.113389003439806</v>
      </c>
      <c r="E254" s="42">
        <v>80.013230924960197</v>
      </c>
      <c r="F254" s="42">
        <v>73.720491223968594</v>
      </c>
      <c r="G254" s="42">
        <v>71.4801628896967</v>
      </c>
      <c r="H254" s="42">
        <v>101.891890948173</v>
      </c>
      <c r="I254" s="42">
        <v>119.609971374739</v>
      </c>
      <c r="J254" s="42">
        <v>89.2640258277534</v>
      </c>
      <c r="L254" s="27"/>
      <c r="M254" s="27"/>
    </row>
    <row r="255" spans="1:13" x14ac:dyDescent="0.2">
      <c r="A255" s="54">
        <v>43612</v>
      </c>
      <c r="B255" s="42">
        <v>96.528336209128597</v>
      </c>
      <c r="C255" s="42">
        <v>72.984574291855097</v>
      </c>
      <c r="D255" s="42">
        <v>95.557105723186396</v>
      </c>
      <c r="E255" s="42">
        <v>79.865516716032303</v>
      </c>
      <c r="F255" s="42">
        <v>72.331664275494404</v>
      </c>
      <c r="G255" s="42">
        <v>71.1367601040984</v>
      </c>
      <c r="H255" s="42">
        <v>102.352613706375</v>
      </c>
      <c r="I255" s="42">
        <v>119.59685049159501</v>
      </c>
      <c r="J255" s="42">
        <v>88.679416774306404</v>
      </c>
      <c r="L255" s="27"/>
      <c r="M255" s="27"/>
    </row>
    <row r="256" spans="1:13" x14ac:dyDescent="0.2">
      <c r="A256" s="54">
        <v>43613</v>
      </c>
      <c r="B256" s="42">
        <v>96.689038211712599</v>
      </c>
      <c r="C256" s="42">
        <v>71.143220353289493</v>
      </c>
      <c r="D256" s="42">
        <v>94.552705355687095</v>
      </c>
      <c r="E256" s="42">
        <v>78.986070082872203</v>
      </c>
      <c r="F256" s="42">
        <v>71.797027352848104</v>
      </c>
      <c r="G256" s="42">
        <v>71.910871468368001</v>
      </c>
      <c r="H256" s="42">
        <v>100.75951212097399</v>
      </c>
      <c r="I256" s="42">
        <v>120.433962840587</v>
      </c>
      <c r="J256" s="42">
        <v>87.716036627069101</v>
      </c>
      <c r="L256" s="27"/>
      <c r="M256" s="27"/>
    </row>
    <row r="257" spans="1:13" x14ac:dyDescent="0.2">
      <c r="A257" s="54">
        <v>43614</v>
      </c>
      <c r="B257" s="42">
        <v>98.840659468318293</v>
      </c>
      <c r="C257" s="42">
        <v>71.812803603708701</v>
      </c>
      <c r="D257" s="42">
        <v>96.716029223985998</v>
      </c>
      <c r="E257" s="42">
        <v>81.022611353080705</v>
      </c>
      <c r="F257" s="42">
        <v>72.554941764217801</v>
      </c>
      <c r="G257" s="42">
        <v>74.058593975147204</v>
      </c>
      <c r="H257" s="42">
        <v>101.02595419797601</v>
      </c>
      <c r="I257" s="42">
        <v>123.323181324289</v>
      </c>
      <c r="J257" s="42">
        <v>89.170247077127001</v>
      </c>
      <c r="L257" s="27"/>
      <c r="M257" s="27"/>
    </row>
    <row r="258" spans="1:13" x14ac:dyDescent="0.2">
      <c r="A258" s="54">
        <v>43615</v>
      </c>
      <c r="B258" s="42">
        <v>99.974501375225401</v>
      </c>
      <c r="C258" s="42">
        <v>72.147595228860197</v>
      </c>
      <c r="D258" s="42">
        <v>98.122189738205606</v>
      </c>
      <c r="E258" s="42">
        <v>83.595300492947004</v>
      </c>
      <c r="F258" s="42">
        <v>75.586599409929505</v>
      </c>
      <c r="G258" s="42">
        <v>75.665020565618804</v>
      </c>
      <c r="H258" s="42">
        <v>101.497778709396</v>
      </c>
      <c r="I258" s="42">
        <v>124.304623388569</v>
      </c>
      <c r="J258" s="42">
        <v>90.192490300047197</v>
      </c>
      <c r="L258" s="27"/>
      <c r="M258" s="27"/>
    </row>
    <row r="259" spans="1:13" x14ac:dyDescent="0.2">
      <c r="A259" s="54">
        <v>43616</v>
      </c>
      <c r="B259" s="42">
        <v>100.88514605653501</v>
      </c>
      <c r="C259" s="42">
        <v>71.645407791132996</v>
      </c>
      <c r="D259" s="42">
        <v>100.40913211321499</v>
      </c>
      <c r="E259" s="42">
        <v>85.072442582808407</v>
      </c>
      <c r="F259" s="42">
        <v>75.178964361664796</v>
      </c>
      <c r="G259" s="42">
        <v>75.082981945946798</v>
      </c>
      <c r="H259" s="42">
        <v>102.691217179294</v>
      </c>
      <c r="I259" s="42">
        <v>125.956542585162</v>
      </c>
      <c r="J259" s="42">
        <v>90.985130967805205</v>
      </c>
      <c r="L259" s="27"/>
      <c r="M259" s="27"/>
    </row>
    <row r="260" spans="1:13" x14ac:dyDescent="0.2">
      <c r="A260" s="54">
        <v>43619</v>
      </c>
      <c r="B260" s="42">
        <v>101.590449290001</v>
      </c>
      <c r="C260" s="42">
        <v>71.796064022462801</v>
      </c>
      <c r="D260" s="42">
        <v>100.671821440104</v>
      </c>
      <c r="E260" s="42">
        <v>87.124028818681793</v>
      </c>
      <c r="F260" s="42">
        <v>75.789392725448096</v>
      </c>
      <c r="G260" s="42">
        <v>76.427491157548502</v>
      </c>
      <c r="H260" s="42">
        <v>103.13528730755201</v>
      </c>
      <c r="I260" s="42">
        <v>125.812212869758</v>
      </c>
      <c r="J260" s="42">
        <v>91.636463693692306</v>
      </c>
      <c r="L260" s="27"/>
      <c r="M260" s="27"/>
    </row>
    <row r="261" spans="1:13" x14ac:dyDescent="0.2">
      <c r="A261" s="54">
        <v>43620</v>
      </c>
      <c r="B261" s="42">
        <v>101.822574404883</v>
      </c>
      <c r="C261" s="42">
        <v>71.610254670376904</v>
      </c>
      <c r="D261" s="42">
        <v>100.826344573521</v>
      </c>
      <c r="E261" s="42">
        <v>86.849116263096207</v>
      </c>
      <c r="F261" s="42">
        <v>76.539113467559204</v>
      </c>
      <c r="G261" s="42">
        <v>75.374001255724593</v>
      </c>
      <c r="H261" s="42">
        <v>100.809470010339</v>
      </c>
      <c r="I261" s="42">
        <v>124.68775317829601</v>
      </c>
      <c r="J261" s="42">
        <v>91.494790142518497</v>
      </c>
      <c r="L261" s="27"/>
      <c r="M261" s="27"/>
    </row>
    <row r="262" spans="1:13" x14ac:dyDescent="0.2">
      <c r="A262" s="54">
        <v>43621</v>
      </c>
      <c r="B262" s="42">
        <v>99.304909697850206</v>
      </c>
      <c r="C262" s="42">
        <v>71.478011978440904</v>
      </c>
      <c r="D262" s="42">
        <v>100.594559873338</v>
      </c>
      <c r="E262" s="42">
        <v>85.724847005913006</v>
      </c>
      <c r="F262" s="42">
        <v>74.132223106920705</v>
      </c>
      <c r="G262" s="42">
        <v>73.453273810679093</v>
      </c>
      <c r="H262" s="42">
        <v>103.190796073643</v>
      </c>
      <c r="I262" s="42">
        <v>125.627208416467</v>
      </c>
      <c r="J262" s="42">
        <v>90.631221296964199</v>
      </c>
      <c r="L262" s="27"/>
      <c r="M262" s="27"/>
    </row>
    <row r="263" spans="1:13" x14ac:dyDescent="0.2">
      <c r="A263" s="54">
        <v>43622</v>
      </c>
      <c r="B263" s="42">
        <v>99.545962701784404</v>
      </c>
      <c r="C263" s="42">
        <v>71.109741190797607</v>
      </c>
      <c r="D263" s="42">
        <v>99.018423912231796</v>
      </c>
      <c r="E263" s="42">
        <v>85.936844250187306</v>
      </c>
      <c r="F263" s="42">
        <v>72.924681092030397</v>
      </c>
      <c r="G263" s="42">
        <v>73.511477672611406</v>
      </c>
      <c r="H263" s="42">
        <v>102.691217179294</v>
      </c>
      <c r="I263" s="42">
        <v>123.729928703746</v>
      </c>
      <c r="J263" s="42">
        <v>90.063430265057804</v>
      </c>
      <c r="L263" s="27"/>
      <c r="M263" s="27"/>
    </row>
    <row r="264" spans="1:13" x14ac:dyDescent="0.2">
      <c r="A264" s="54">
        <v>43623</v>
      </c>
      <c r="B264" s="42">
        <v>101.41189150931299</v>
      </c>
      <c r="C264" s="42">
        <v>71.141546395141603</v>
      </c>
      <c r="D264" s="42">
        <v>98.894805405521794</v>
      </c>
      <c r="E264" s="42">
        <v>86.705505226622293</v>
      </c>
      <c r="F264" s="42">
        <v>72.974867316545001</v>
      </c>
      <c r="G264" s="42">
        <v>74.500943326158406</v>
      </c>
      <c r="H264" s="42">
        <v>103.00761714566001</v>
      </c>
      <c r="I264" s="42">
        <v>122.680258046836</v>
      </c>
      <c r="J264" s="42">
        <v>90.433426739182295</v>
      </c>
      <c r="L264" s="27"/>
      <c r="M264" s="27"/>
    </row>
    <row r="265" spans="1:13" x14ac:dyDescent="0.2">
      <c r="A265" s="54">
        <v>43626</v>
      </c>
      <c r="B265" s="42">
        <v>102.224329411285</v>
      </c>
      <c r="C265" s="42">
        <v>71.811129645560897</v>
      </c>
      <c r="D265" s="42">
        <v>100.440036740038</v>
      </c>
      <c r="E265" s="42">
        <v>88.081435728818207</v>
      </c>
      <c r="F265" s="42">
        <v>73.640602948144107</v>
      </c>
      <c r="G265" s="42">
        <v>76.532258109073197</v>
      </c>
      <c r="H265" s="42">
        <v>104.195504738949</v>
      </c>
      <c r="I265" s="42">
        <v>125.042017025291</v>
      </c>
      <c r="J265" s="42">
        <v>91.757297522388399</v>
      </c>
      <c r="L265" s="27"/>
      <c r="M265" s="27"/>
    </row>
    <row r="266" spans="1:13" x14ac:dyDescent="0.2">
      <c r="A266" s="54">
        <v>43627</v>
      </c>
      <c r="B266" s="42">
        <v>102.599300750648</v>
      </c>
      <c r="C266" s="42">
        <v>72.6497826667037</v>
      </c>
      <c r="D266" s="42">
        <v>100.625464500044</v>
      </c>
      <c r="E266" s="42">
        <v>87.534346065949606</v>
      </c>
      <c r="F266" s="42">
        <v>74.818442911841004</v>
      </c>
      <c r="G266" s="42">
        <v>78.342398216482295</v>
      </c>
      <c r="H266" s="42">
        <v>106.299286972033</v>
      </c>
      <c r="I266" s="42">
        <v>125.56685235363</v>
      </c>
      <c r="J266" s="42">
        <v>92.648469859850593</v>
      </c>
      <c r="L266" s="27"/>
      <c r="M266" s="27"/>
    </row>
    <row r="267" spans="1:13" x14ac:dyDescent="0.2">
      <c r="A267" s="54">
        <v>43628</v>
      </c>
      <c r="B267" s="42">
        <v>103.45637809753001</v>
      </c>
      <c r="C267" s="42">
        <v>73.151970104430802</v>
      </c>
      <c r="D267" s="42">
        <v>99.744682639604406</v>
      </c>
      <c r="E267" s="42">
        <v>87.028288127738094</v>
      </c>
      <c r="F267" s="42">
        <v>75.054010904626907</v>
      </c>
      <c r="G267" s="42">
        <v>79.279480394208804</v>
      </c>
      <c r="H267" s="42">
        <v>106.610136061907</v>
      </c>
      <c r="I267" s="42">
        <v>127.272567171487</v>
      </c>
      <c r="J267" s="42">
        <v>92.654685215558899</v>
      </c>
      <c r="L267" s="27"/>
      <c r="M267" s="27"/>
    </row>
    <row r="268" spans="1:13" x14ac:dyDescent="0.2">
      <c r="A268" s="54">
        <v>43629</v>
      </c>
      <c r="B268" s="42">
        <v>103.126046203426</v>
      </c>
      <c r="C268" s="42">
        <v>73.654157542274305</v>
      </c>
      <c r="D268" s="42">
        <v>100.28551360650501</v>
      </c>
      <c r="E268" s="42">
        <v>87.807890897383899</v>
      </c>
      <c r="F268" s="42">
        <v>75.207642204244607</v>
      </c>
      <c r="G268" s="42">
        <v>79.972106351633599</v>
      </c>
      <c r="H268" s="42">
        <v>106.021743141813</v>
      </c>
      <c r="I268" s="42">
        <v>127.271255083149</v>
      </c>
      <c r="J268" s="42">
        <v>92.714096704730807</v>
      </c>
      <c r="L268" s="27"/>
      <c r="M268" s="27"/>
    </row>
    <row r="269" spans="1:13" x14ac:dyDescent="0.2">
      <c r="A269" s="54">
        <v>43630</v>
      </c>
      <c r="B269" s="42">
        <v>103.992051439476</v>
      </c>
      <c r="C269" s="42">
        <v>73.064924281905405</v>
      </c>
      <c r="D269" s="42">
        <v>99.821944206138099</v>
      </c>
      <c r="E269" s="42">
        <v>86.262362599605694</v>
      </c>
      <c r="F269" s="42">
        <v>74.664811612223303</v>
      </c>
      <c r="G269" s="42">
        <v>80.030310213682199</v>
      </c>
      <c r="H269" s="42">
        <v>105.84966596704901</v>
      </c>
      <c r="I269" s="42">
        <v>124.98822140402601</v>
      </c>
      <c r="J269" s="42">
        <v>92.480106839793706</v>
      </c>
      <c r="L269" s="27"/>
      <c r="M269" s="27"/>
    </row>
    <row r="270" spans="1:13" x14ac:dyDescent="0.2">
      <c r="A270" s="54">
        <v>43633</v>
      </c>
      <c r="B270" s="42">
        <v>103.47423387575</v>
      </c>
      <c r="C270" s="42">
        <v>72.482386854011594</v>
      </c>
      <c r="D270" s="42">
        <v>99.281113239121595</v>
      </c>
      <c r="E270" s="42">
        <v>85.467714864295004</v>
      </c>
      <c r="F270" s="42">
        <v>73.590416723629502</v>
      </c>
      <c r="G270" s="42">
        <v>79.040844560135199</v>
      </c>
      <c r="H270" s="42">
        <v>105.749750188203</v>
      </c>
      <c r="I270" s="42">
        <v>124.652326793759</v>
      </c>
      <c r="J270" s="42">
        <v>91.862592961639194</v>
      </c>
      <c r="L270" s="27"/>
      <c r="M270" s="27"/>
    </row>
    <row r="271" spans="1:13" x14ac:dyDescent="0.2">
      <c r="A271" s="54">
        <v>43634</v>
      </c>
      <c r="B271" s="42">
        <v>104.367022778839</v>
      </c>
      <c r="C271" s="42">
        <v>71.729105697362698</v>
      </c>
      <c r="D271" s="42">
        <v>99.667421072721496</v>
      </c>
      <c r="E271" s="42">
        <v>86.8504839872476</v>
      </c>
      <c r="F271" s="42">
        <v>73.538182081771097</v>
      </c>
      <c r="G271" s="42">
        <v>80.437737247441007</v>
      </c>
      <c r="H271" s="42">
        <v>105.522164247348</v>
      </c>
      <c r="I271" s="42">
        <v>124.910808193032</v>
      </c>
      <c r="J271" s="42">
        <v>92.1592847981956</v>
      </c>
      <c r="M271" s="27"/>
    </row>
    <row r="272" spans="1:13" x14ac:dyDescent="0.2">
      <c r="A272" s="54">
        <v>43635</v>
      </c>
      <c r="B272" s="42">
        <v>103.45637809753001</v>
      </c>
      <c r="C272" s="42">
        <v>71.729105697362698</v>
      </c>
      <c r="D272" s="42">
        <v>99.976467339554802</v>
      </c>
      <c r="E272" s="42">
        <v>87.534346065949606</v>
      </c>
      <c r="F272" s="42">
        <v>73.384550782153397</v>
      </c>
      <c r="G272" s="42">
        <v>79.017563015338993</v>
      </c>
      <c r="H272" s="42">
        <v>104.917118697544</v>
      </c>
      <c r="I272" s="42">
        <v>124.910808193032</v>
      </c>
      <c r="J272" s="42">
        <v>92.018342465511495</v>
      </c>
      <c r="M272" s="27"/>
    </row>
    <row r="273" spans="1:13" x14ac:dyDescent="0.2">
      <c r="A273" s="54">
        <v>43636</v>
      </c>
      <c r="B273" s="42">
        <v>104.661643116851</v>
      </c>
      <c r="C273" s="42">
        <v>71.812803603708701</v>
      </c>
      <c r="D273" s="42">
        <v>100.22370435309099</v>
      </c>
      <c r="E273" s="42">
        <v>88.081435728818207</v>
      </c>
      <c r="F273" s="42">
        <v>73.947865547379493</v>
      </c>
      <c r="G273" s="42">
        <v>78.860412588110194</v>
      </c>
      <c r="H273" s="42">
        <v>105.466655481374</v>
      </c>
      <c r="I273" s="42">
        <v>124.909496104694</v>
      </c>
      <c r="J273" s="42">
        <v>92.497473274939694</v>
      </c>
      <c r="M273" s="27"/>
    </row>
    <row r="274" spans="1:13" x14ac:dyDescent="0.2">
      <c r="A274" s="54">
        <v>43637</v>
      </c>
      <c r="B274" s="42">
        <v>105.340162683278</v>
      </c>
      <c r="C274" s="42">
        <v>71.980199416284407</v>
      </c>
      <c r="D274" s="42">
        <v>99.667421072721496</v>
      </c>
      <c r="E274" s="42">
        <v>86.8504839872476</v>
      </c>
      <c r="F274" s="42">
        <v>74.255128146614894</v>
      </c>
      <c r="G274" s="42">
        <v>77.323830631910795</v>
      </c>
      <c r="H274" s="42">
        <v>105.466655481374</v>
      </c>
      <c r="I274" s="42">
        <v>124.224586001015</v>
      </c>
      <c r="J274" s="42">
        <v>92.497656079707696</v>
      </c>
      <c r="M274" s="27"/>
    </row>
    <row r="275" spans="1:13" x14ac:dyDescent="0.2">
      <c r="A275" s="54">
        <v>43640</v>
      </c>
      <c r="B275" s="42">
        <v>103.731252672267</v>
      </c>
      <c r="C275" s="42">
        <v>73.453282567206799</v>
      </c>
      <c r="D275" s="42">
        <v>100.594559873338</v>
      </c>
      <c r="E275" s="42">
        <v>86.780730055179404</v>
      </c>
      <c r="F275" s="42">
        <v>76.303545474889702</v>
      </c>
      <c r="G275" s="42">
        <v>79.157252284116097</v>
      </c>
      <c r="H275" s="42">
        <v>105.472206357983</v>
      </c>
      <c r="I275" s="42">
        <v>124.51718169671901</v>
      </c>
      <c r="J275" s="42">
        <v>93.069286007667003</v>
      </c>
      <c r="M275" s="27"/>
    </row>
    <row r="276" spans="1:13" x14ac:dyDescent="0.2">
      <c r="A276" s="54">
        <v>43641</v>
      </c>
      <c r="B276" s="42">
        <v>103.94586905708999</v>
      </c>
      <c r="C276" s="42">
        <v>75.328115668264203</v>
      </c>
      <c r="D276" s="42">
        <v>100.980867706938</v>
      </c>
      <c r="E276" s="42">
        <v>87.260801234515398</v>
      </c>
      <c r="F276" s="42">
        <v>76.098703741910896</v>
      </c>
      <c r="G276" s="42">
        <v>78.4937282574829</v>
      </c>
      <c r="H276" s="42">
        <v>106.24377820605901</v>
      </c>
      <c r="I276" s="42">
        <v>124.176038733101</v>
      </c>
      <c r="J276" s="42">
        <v>93.201819329638994</v>
      </c>
      <c r="M276" s="27"/>
    </row>
    <row r="277" spans="1:13" x14ac:dyDescent="0.2">
      <c r="A277" s="54">
        <v>43642</v>
      </c>
      <c r="B277" s="42">
        <v>103.70442562410599</v>
      </c>
      <c r="C277" s="42">
        <v>74.407438698923201</v>
      </c>
      <c r="D277" s="42">
        <v>100.594559873338</v>
      </c>
      <c r="E277" s="42">
        <v>87.260801234515398</v>
      </c>
      <c r="F277" s="42">
        <v>75.279336810694105</v>
      </c>
      <c r="G277" s="42">
        <v>77.993175044539399</v>
      </c>
      <c r="H277" s="42">
        <v>105.744199311594</v>
      </c>
      <c r="I277" s="42">
        <v>123.676133082714</v>
      </c>
      <c r="J277" s="42">
        <v>92.935655858251295</v>
      </c>
      <c r="M277" s="27"/>
    </row>
    <row r="278" spans="1:13" x14ac:dyDescent="0.2">
      <c r="A278" s="54">
        <v>43643</v>
      </c>
      <c r="B278" s="42">
        <v>103.552405684954</v>
      </c>
      <c r="C278" s="42">
        <v>74.4894626471214</v>
      </c>
      <c r="D278" s="42">
        <v>100.96541539370099</v>
      </c>
      <c r="E278" s="42">
        <v>86.166621908661895</v>
      </c>
      <c r="F278" s="42">
        <v>75.084737164550504</v>
      </c>
      <c r="G278" s="42">
        <v>77.998995430767494</v>
      </c>
      <c r="H278" s="42">
        <v>105.744199311594</v>
      </c>
      <c r="I278" s="42">
        <v>123.336302207434</v>
      </c>
      <c r="J278" s="42">
        <v>92.7608946778346</v>
      </c>
      <c r="M278" s="27"/>
    </row>
    <row r="279" spans="1:13" x14ac:dyDescent="0.2">
      <c r="A279" s="54">
        <v>43644</v>
      </c>
      <c r="B279" s="42">
        <v>106.87001730059301</v>
      </c>
      <c r="C279" s="42">
        <v>74.0709731156239</v>
      </c>
      <c r="D279" s="42">
        <v>99.512897939304807</v>
      </c>
      <c r="E279" s="42">
        <v>87.192415026598596</v>
      </c>
      <c r="F279" s="42">
        <v>76.037251222180203</v>
      </c>
      <c r="G279" s="42">
        <v>77.411136424867394</v>
      </c>
      <c r="H279" s="42">
        <v>104.406438049977</v>
      </c>
      <c r="I279" s="42">
        <v>125.303122601239</v>
      </c>
      <c r="J279" s="42">
        <v>92.686127603636095</v>
      </c>
      <c r="M279" s="27"/>
    </row>
    <row r="280" spans="1:13" x14ac:dyDescent="0.2">
      <c r="A280" s="54">
        <v>43647</v>
      </c>
      <c r="B280" s="42">
        <v>106.726939710672</v>
      </c>
      <c r="C280" s="42">
        <v>73.670897123520305</v>
      </c>
      <c r="D280" s="42">
        <v>99.667421072721496</v>
      </c>
      <c r="E280" s="42">
        <v>87.260801234515398</v>
      </c>
      <c r="F280" s="42">
        <v>74.408759446232594</v>
      </c>
      <c r="G280" s="42">
        <v>78.575213664327705</v>
      </c>
      <c r="H280" s="42">
        <v>104.356480160495</v>
      </c>
      <c r="I280" s="42">
        <v>124.38597286446</v>
      </c>
      <c r="J280" s="42">
        <v>92.561820487957405</v>
      </c>
      <c r="M280" s="27"/>
    </row>
    <row r="281" spans="1:13" x14ac:dyDescent="0.2">
      <c r="A281" s="54">
        <v>43648</v>
      </c>
      <c r="B281" s="42">
        <v>105.29616381169799</v>
      </c>
      <c r="C281" s="42">
        <v>73.151970104430802</v>
      </c>
      <c r="D281" s="42">
        <v>99.157494732411607</v>
      </c>
      <c r="E281" s="42">
        <v>84.798897751374199</v>
      </c>
      <c r="F281" s="42">
        <v>72.718815150437905</v>
      </c>
      <c r="G281" s="42">
        <v>77.475160673027901</v>
      </c>
      <c r="H281" s="42">
        <v>104.91156782093501</v>
      </c>
      <c r="I281" s="42">
        <v>123.729928703746</v>
      </c>
      <c r="J281" s="42">
        <v>91.579977077781194</v>
      </c>
      <c r="M281" s="27"/>
    </row>
    <row r="282" spans="1:13" x14ac:dyDescent="0.2">
      <c r="A282" s="54">
        <v>43649</v>
      </c>
      <c r="B282" s="42">
        <v>105.29616381169799</v>
      </c>
      <c r="C282" s="42">
        <v>74.156344980001407</v>
      </c>
      <c r="D282" s="42">
        <v>100.949963080231</v>
      </c>
      <c r="E282" s="42">
        <v>85.209214998525596</v>
      </c>
      <c r="F282" s="42">
        <v>72.713694107136703</v>
      </c>
      <c r="G282" s="42">
        <v>79.564679317874806</v>
      </c>
      <c r="H282" s="42">
        <v>105.56102038361099</v>
      </c>
      <c r="I282" s="42">
        <v>125.303122601239</v>
      </c>
      <c r="J282" s="42">
        <v>92.412103535258197</v>
      </c>
      <c r="M282" s="27"/>
    </row>
    <row r="283" spans="1:13" x14ac:dyDescent="0.2">
      <c r="A283" s="54">
        <v>43650</v>
      </c>
      <c r="B283" s="42">
        <v>105.072605077527</v>
      </c>
      <c r="C283" s="42">
        <v>74.072647073771805</v>
      </c>
      <c r="D283" s="42">
        <v>100.470941366628</v>
      </c>
      <c r="E283" s="42">
        <v>84.798897751374199</v>
      </c>
      <c r="F283" s="42">
        <v>72.974867316545001</v>
      </c>
      <c r="G283" s="42">
        <v>78.9826406982029</v>
      </c>
      <c r="H283" s="42">
        <v>106.299286972033</v>
      </c>
      <c r="I283" s="42">
        <v>125.96047885017499</v>
      </c>
      <c r="J283" s="42">
        <v>92.411189512233193</v>
      </c>
      <c r="M283" s="27"/>
    </row>
    <row r="284" spans="1:13" x14ac:dyDescent="0.2">
      <c r="A284" s="54">
        <v>43651</v>
      </c>
      <c r="B284" s="42">
        <v>104.625487609068</v>
      </c>
      <c r="C284" s="42">
        <v>74.156344980001407</v>
      </c>
      <c r="D284" s="42">
        <v>100.90360614040399</v>
      </c>
      <c r="E284" s="42">
        <v>88.8336840153206</v>
      </c>
      <c r="F284" s="42">
        <v>74.664811612223303</v>
      </c>
      <c r="G284" s="42">
        <v>77.993175044539399</v>
      </c>
      <c r="H284" s="42">
        <v>106.021743141813</v>
      </c>
      <c r="I284" s="42">
        <v>128.32092574029201</v>
      </c>
      <c r="J284" s="42">
        <v>92.804950581979895</v>
      </c>
      <c r="M284" s="27"/>
    </row>
    <row r="285" spans="1:13" x14ac:dyDescent="0.2">
      <c r="A285" s="54">
        <v>43654</v>
      </c>
      <c r="B285" s="42">
        <v>103.284135203925</v>
      </c>
      <c r="C285" s="42">
        <v>75.077021949342495</v>
      </c>
      <c r="D285" s="42">
        <v>100.28551360650501</v>
      </c>
      <c r="E285" s="42">
        <v>90.324503346695593</v>
      </c>
      <c r="F285" s="42">
        <v>73.743023814633503</v>
      </c>
      <c r="G285" s="42">
        <v>79.797494765720302</v>
      </c>
      <c r="H285" s="42">
        <v>106.08280278439599</v>
      </c>
      <c r="I285" s="42">
        <v>127.46938041958499</v>
      </c>
      <c r="J285" s="42">
        <v>92.6709548233775</v>
      </c>
      <c r="M285" s="27"/>
    </row>
    <row r="286" spans="1:13" x14ac:dyDescent="0.2">
      <c r="A286" s="54">
        <v>43655</v>
      </c>
      <c r="B286" s="42">
        <v>103.731252672267</v>
      </c>
      <c r="C286" s="42">
        <v>74.625053255236693</v>
      </c>
      <c r="D286" s="42">
        <v>100.115538159851</v>
      </c>
      <c r="E286" s="42">
        <v>92.991565453470699</v>
      </c>
      <c r="F286" s="42">
        <v>72.718815150437905</v>
      </c>
      <c r="G286" s="42">
        <v>80.030310213682199</v>
      </c>
      <c r="H286" s="42">
        <v>105.949581745896</v>
      </c>
      <c r="I286" s="42">
        <v>128.059820164228</v>
      </c>
      <c r="J286" s="42">
        <v>92.397479168605102</v>
      </c>
      <c r="M286" s="27"/>
    </row>
    <row r="287" spans="1:13" x14ac:dyDescent="0.2">
      <c r="A287" s="54">
        <v>43656</v>
      </c>
      <c r="B287" s="42">
        <v>103.731252672267</v>
      </c>
      <c r="C287" s="42">
        <v>74.606639715842903</v>
      </c>
      <c r="D287" s="42">
        <v>100.084633533028</v>
      </c>
      <c r="E287" s="42">
        <v>96.219394464627797</v>
      </c>
      <c r="F287" s="42">
        <v>72.104289952083505</v>
      </c>
      <c r="G287" s="42">
        <v>82.649484002497005</v>
      </c>
      <c r="H287" s="42">
        <v>106.46581327018799</v>
      </c>
      <c r="I287" s="42">
        <v>130.355974726612</v>
      </c>
      <c r="J287" s="42">
        <v>92.767475642729593</v>
      </c>
      <c r="M287" s="27"/>
    </row>
    <row r="288" spans="1:13" x14ac:dyDescent="0.2">
      <c r="A288" s="54">
        <v>43657</v>
      </c>
      <c r="B288" s="42">
        <v>103.999523153412</v>
      </c>
      <c r="C288" s="42">
        <v>74.8091886491748</v>
      </c>
      <c r="D288" s="42">
        <v>99.821944206138099</v>
      </c>
      <c r="E288" s="42">
        <v>94.372966852271901</v>
      </c>
      <c r="F288" s="42">
        <v>71.643396053230404</v>
      </c>
      <c r="G288" s="42">
        <v>84.337395999813495</v>
      </c>
      <c r="H288" s="42">
        <v>107.49827631853999</v>
      </c>
      <c r="I288" s="42">
        <v>130.61839239089699</v>
      </c>
      <c r="J288" s="42">
        <v>92.779906354262494</v>
      </c>
      <c r="M288" s="27"/>
    </row>
    <row r="289" spans="1:13" x14ac:dyDescent="0.2">
      <c r="A289" s="54">
        <v>43658</v>
      </c>
      <c r="B289" s="42">
        <v>103.042691770825</v>
      </c>
      <c r="C289" s="42">
        <v>75.328115668264203</v>
      </c>
      <c r="D289" s="42">
        <v>99.126590105705006</v>
      </c>
      <c r="E289" s="42">
        <v>93.142015110701294</v>
      </c>
      <c r="F289" s="42">
        <v>71.848237785976394</v>
      </c>
      <c r="G289" s="42">
        <v>82.707687864429303</v>
      </c>
      <c r="H289" s="42">
        <v>107.40391141630199</v>
      </c>
      <c r="I289" s="42">
        <v>128.651571996976</v>
      </c>
      <c r="J289" s="42">
        <v>92.659803743939804</v>
      </c>
      <c r="M289" s="27"/>
    </row>
    <row r="290" spans="1:13" x14ac:dyDescent="0.2">
      <c r="A290" s="54">
        <v>43661</v>
      </c>
      <c r="B290" s="42">
        <v>103.46298219123901</v>
      </c>
      <c r="C290" s="42">
        <v>75.311376087018303</v>
      </c>
      <c r="D290" s="42">
        <v>99.2347562989453</v>
      </c>
      <c r="E290" s="42">
        <v>92.648266689968295</v>
      </c>
      <c r="F290" s="42">
        <v>72.196468731737696</v>
      </c>
      <c r="G290" s="42">
        <v>81.951037658844101</v>
      </c>
      <c r="H290" s="42">
        <v>107.40391141630199</v>
      </c>
      <c r="I290" s="42">
        <v>130.22476589446899</v>
      </c>
      <c r="J290" s="42">
        <v>92.811348742339803</v>
      </c>
      <c r="M290" s="27"/>
    </row>
    <row r="291" spans="1:13" x14ac:dyDescent="0.2">
      <c r="A291" s="54">
        <v>43662</v>
      </c>
      <c r="B291" s="42"/>
      <c r="C291" s="42"/>
      <c r="D291" s="42"/>
      <c r="E291" s="42"/>
      <c r="F291" s="42"/>
      <c r="G291" s="42"/>
      <c r="H291" s="42"/>
      <c r="I291" s="42"/>
      <c r="J291" s="42"/>
      <c r="M291" s="27"/>
    </row>
    <row r="292" spans="1:13" x14ac:dyDescent="0.2">
      <c r="A292" s="54">
        <v>43663</v>
      </c>
      <c r="B292" s="42">
        <v>103.731252672267</v>
      </c>
      <c r="C292" s="42">
        <v>75.328115668264203</v>
      </c>
      <c r="D292" s="42">
        <v>98.353974438505205</v>
      </c>
      <c r="E292" s="42">
        <v>91.3639737062622</v>
      </c>
      <c r="F292" s="42">
        <v>72.001869085594095</v>
      </c>
      <c r="G292" s="42">
        <v>81.421382514876299</v>
      </c>
      <c r="H292" s="42">
        <v>106.310388725135</v>
      </c>
      <c r="I292" s="42">
        <v>129.50442940602099</v>
      </c>
      <c r="J292" s="42">
        <v>92.327647818252402</v>
      </c>
      <c r="M292" s="27"/>
    </row>
    <row r="293" spans="1:13" x14ac:dyDescent="0.2">
      <c r="A293" s="54">
        <v>43664</v>
      </c>
      <c r="B293" s="42">
        <v>103.793849117821</v>
      </c>
      <c r="C293" s="42">
        <v>74.072647073771805</v>
      </c>
      <c r="D293" s="42">
        <v>97.735881904722206</v>
      </c>
      <c r="E293" s="42">
        <v>91.911063369130702</v>
      </c>
      <c r="F293" s="42">
        <v>71.704848573077498</v>
      </c>
      <c r="G293" s="42">
        <v>81.776426072930903</v>
      </c>
      <c r="H293" s="42">
        <v>106.29373609542399</v>
      </c>
      <c r="I293" s="42">
        <v>129.88362293108401</v>
      </c>
      <c r="J293" s="42">
        <v>92.159467602847101</v>
      </c>
      <c r="M293" s="27"/>
    </row>
    <row r="294" spans="1:13" x14ac:dyDescent="0.2">
      <c r="A294" s="54">
        <v>43665</v>
      </c>
      <c r="B294" s="42">
        <v>104.822219295194</v>
      </c>
      <c r="C294" s="42">
        <v>73.637417961028405</v>
      </c>
      <c r="D294" s="42">
        <v>98.493045258452199</v>
      </c>
      <c r="E294" s="42">
        <v>91.495275225373902</v>
      </c>
      <c r="F294" s="42">
        <v>70.158293490181705</v>
      </c>
      <c r="G294" s="42">
        <v>80.967392391408794</v>
      </c>
      <c r="H294" s="42">
        <v>106.299286972033</v>
      </c>
      <c r="I294" s="42">
        <v>128.78146874113</v>
      </c>
      <c r="J294" s="42">
        <v>92.367499217158198</v>
      </c>
      <c r="M294" s="27"/>
    </row>
    <row r="295" spans="1:13" x14ac:dyDescent="0.2">
      <c r="A295" s="54">
        <v>43668</v>
      </c>
      <c r="B295" s="42">
        <v>104.857988692704</v>
      </c>
      <c r="C295" s="42">
        <v>73.553720054682302</v>
      </c>
      <c r="D295" s="42">
        <v>96.267912136856495</v>
      </c>
      <c r="E295" s="42">
        <v>92.127163785975398</v>
      </c>
      <c r="F295" s="42">
        <v>70.105034639709601</v>
      </c>
      <c r="G295" s="42">
        <v>82.067445382708698</v>
      </c>
      <c r="H295" s="42">
        <v>106.299286972033</v>
      </c>
      <c r="I295" s="42">
        <v>128.29599606222499</v>
      </c>
      <c r="J295" s="42">
        <v>91.996040306403302</v>
      </c>
      <c r="M295" s="27"/>
    </row>
    <row r="296" spans="1:13" x14ac:dyDescent="0.2">
      <c r="A296" s="54">
        <v>43669</v>
      </c>
      <c r="B296" s="42">
        <v>104.625487609068</v>
      </c>
      <c r="C296" s="42">
        <v>73.821553354849996</v>
      </c>
      <c r="D296" s="42">
        <v>96.576958403806202</v>
      </c>
      <c r="E296" s="42">
        <v>91.295587498461799</v>
      </c>
      <c r="F296" s="42">
        <v>68.345444154809201</v>
      </c>
      <c r="G296" s="42">
        <v>81.165285522234598</v>
      </c>
      <c r="H296" s="42">
        <v>106.521322036162</v>
      </c>
      <c r="I296" s="42">
        <v>127.175472635776</v>
      </c>
      <c r="J296" s="42">
        <v>91.362988038919895</v>
      </c>
      <c r="M296" s="27"/>
    </row>
    <row r="297" spans="1:13" x14ac:dyDescent="0.2">
      <c r="A297" s="54">
        <v>43670</v>
      </c>
      <c r="B297" s="42">
        <v>104.088946647011</v>
      </c>
      <c r="C297" s="42">
        <v>73.821553354849996</v>
      </c>
      <c r="D297" s="42">
        <v>96.128841316909501</v>
      </c>
      <c r="E297" s="42">
        <v>92.320012892247206</v>
      </c>
      <c r="F297" s="42">
        <v>66.8910678518005</v>
      </c>
      <c r="G297" s="42">
        <v>81.310795177123495</v>
      </c>
      <c r="H297" s="42">
        <v>105.472206357983</v>
      </c>
      <c r="I297" s="42">
        <v>126.354105346487</v>
      </c>
      <c r="J297" s="42">
        <v>90.835962428827798</v>
      </c>
      <c r="M297" s="27"/>
    </row>
    <row r="298" spans="1:13" x14ac:dyDescent="0.2">
      <c r="A298" s="54">
        <v>43671</v>
      </c>
      <c r="B298" s="42">
        <v>104.63442995841601</v>
      </c>
      <c r="C298" s="42">
        <v>74.825928230420701</v>
      </c>
      <c r="D298" s="42">
        <v>97.040527804172598</v>
      </c>
      <c r="E298" s="42">
        <v>91.365341430413494</v>
      </c>
      <c r="F298" s="42">
        <v>65.938553794170701</v>
      </c>
      <c r="G298" s="42">
        <v>81.427202901104494</v>
      </c>
      <c r="H298" s="42">
        <v>105.577673013555</v>
      </c>
      <c r="I298" s="42">
        <v>128.058508076007</v>
      </c>
      <c r="J298" s="42">
        <v>91.281639999826396</v>
      </c>
      <c r="M298" s="27"/>
    </row>
    <row r="299" spans="1:13" x14ac:dyDescent="0.2">
      <c r="A299" s="54">
        <v>43672</v>
      </c>
      <c r="B299" s="42">
        <v>105.144143872545</v>
      </c>
      <c r="C299" s="42">
        <v>73.4867617296986</v>
      </c>
      <c r="D299" s="42">
        <v>96.870552357402602</v>
      </c>
      <c r="E299" s="42">
        <v>92.526539240032406</v>
      </c>
      <c r="F299" s="42">
        <v>66.174121786956704</v>
      </c>
      <c r="G299" s="42">
        <v>81.077979729161598</v>
      </c>
      <c r="H299" s="42">
        <v>105.300129183219</v>
      </c>
      <c r="I299" s="42">
        <v>127.272567171487</v>
      </c>
      <c r="J299" s="42">
        <v>91.056424754671795</v>
      </c>
      <c r="M299" s="27"/>
    </row>
    <row r="300" spans="1:13" x14ac:dyDescent="0.2">
      <c r="A300" s="54">
        <v>43675</v>
      </c>
      <c r="B300" s="42">
        <v>105.340875558672</v>
      </c>
      <c r="C300" s="42">
        <v>73.570459635928302</v>
      </c>
      <c r="D300" s="42">
        <v>97.025075490702903</v>
      </c>
      <c r="E300" s="42">
        <v>94.249871678184704</v>
      </c>
      <c r="F300" s="42">
        <v>66.444512874237304</v>
      </c>
      <c r="G300" s="42">
        <v>81.136183591210298</v>
      </c>
      <c r="H300" s="42">
        <v>105.466655481374</v>
      </c>
      <c r="I300" s="42">
        <v>129.109490821371</v>
      </c>
      <c r="J300" s="42">
        <v>91.395161645254106</v>
      </c>
      <c r="M300" s="27"/>
    </row>
    <row r="301" spans="1:13" x14ac:dyDescent="0.2">
      <c r="A301" s="54">
        <v>43676</v>
      </c>
      <c r="B301" s="42">
        <v>104.357217128039</v>
      </c>
      <c r="C301" s="42">
        <v>73.737855448504007</v>
      </c>
      <c r="D301" s="42">
        <v>96.576958403806202</v>
      </c>
      <c r="E301" s="42">
        <v>93.716459256829694</v>
      </c>
      <c r="F301" s="42">
        <v>67.940881732502007</v>
      </c>
      <c r="G301" s="42">
        <v>81.194387453142596</v>
      </c>
      <c r="H301" s="42">
        <v>106.021743141813</v>
      </c>
      <c r="I301" s="42">
        <v>127.28568805474799</v>
      </c>
      <c r="J301" s="42">
        <v>91.407409552368307</v>
      </c>
      <c r="M301" s="27"/>
    </row>
    <row r="302" spans="1:13" x14ac:dyDescent="0.2">
      <c r="A302" s="54">
        <v>43677</v>
      </c>
      <c r="B302" s="42">
        <v>103.874330262188</v>
      </c>
      <c r="C302" s="42">
        <v>72.817178479279406</v>
      </c>
      <c r="D302" s="42">
        <v>98.601211451925295</v>
      </c>
      <c r="E302" s="42">
        <v>91.774290953413598</v>
      </c>
      <c r="F302" s="42">
        <v>66.1638797003543</v>
      </c>
      <c r="G302" s="42">
        <v>80.9033681432484</v>
      </c>
      <c r="H302" s="42">
        <v>106.46581327018799</v>
      </c>
      <c r="I302" s="42">
        <v>129.503117317799</v>
      </c>
      <c r="J302" s="42">
        <v>90.892449044622495</v>
      </c>
      <c r="M302" s="27"/>
    </row>
    <row r="303" spans="1:13" x14ac:dyDescent="0.2">
      <c r="A303" s="54">
        <v>43678</v>
      </c>
      <c r="B303" s="42">
        <v>104.518179416656</v>
      </c>
      <c r="C303" s="42">
        <v>73.235668010776905</v>
      </c>
      <c r="D303" s="42">
        <v>97.658620337955696</v>
      </c>
      <c r="E303" s="42">
        <v>91.295587498461799</v>
      </c>
      <c r="F303" s="42">
        <v>64.895909374230499</v>
      </c>
      <c r="G303" s="42">
        <v>80.327149909688202</v>
      </c>
      <c r="H303" s="42">
        <v>106.46581327018799</v>
      </c>
      <c r="I303" s="42">
        <v>127.330299057765</v>
      </c>
      <c r="J303" s="42">
        <v>90.312775714905001</v>
      </c>
      <c r="M303" s="27"/>
    </row>
    <row r="304" spans="1:13" x14ac:dyDescent="0.2">
      <c r="A304" s="54">
        <v>43679</v>
      </c>
      <c r="B304" s="42">
        <v>103.731252672267</v>
      </c>
      <c r="C304" s="42">
        <v>72.733480572933303</v>
      </c>
      <c r="D304" s="42">
        <v>95.031727069406799</v>
      </c>
      <c r="E304" s="42">
        <v>89.038842638838105</v>
      </c>
      <c r="F304" s="42">
        <v>63.808199772844098</v>
      </c>
      <c r="G304" s="42">
        <v>78.575213664327705</v>
      </c>
      <c r="H304" s="42">
        <v>106.299286972033</v>
      </c>
      <c r="I304" s="42">
        <v>126.61652301077299</v>
      </c>
      <c r="J304" s="42">
        <v>89.315028306213193</v>
      </c>
      <c r="M304" s="27"/>
    </row>
    <row r="305" spans="1:13" x14ac:dyDescent="0.2">
      <c r="A305" s="54">
        <v>43682</v>
      </c>
      <c r="B305" s="42">
        <v>101.674512317637</v>
      </c>
      <c r="C305" s="42">
        <v>71.312290124013103</v>
      </c>
      <c r="D305" s="42">
        <v>93.223806408117497</v>
      </c>
      <c r="E305" s="42">
        <v>85.481392105808496</v>
      </c>
      <c r="F305" s="42">
        <v>61.954382090887499</v>
      </c>
      <c r="G305" s="42">
        <v>76.829097805195502</v>
      </c>
      <c r="H305" s="42">
        <v>105.744199311594</v>
      </c>
      <c r="I305" s="42">
        <v>124.68775317829601</v>
      </c>
      <c r="J305" s="42">
        <v>87.413129434571601</v>
      </c>
      <c r="M305" s="27"/>
    </row>
    <row r="306" spans="1:13" x14ac:dyDescent="0.2">
      <c r="A306" s="54">
        <v>43683</v>
      </c>
      <c r="B306" s="42">
        <v>101.495665330207</v>
      </c>
      <c r="C306" s="42">
        <v>71.144894311437398</v>
      </c>
      <c r="D306" s="42">
        <v>94.104588268673993</v>
      </c>
      <c r="E306" s="42">
        <v>84.812574992887704</v>
      </c>
      <c r="F306" s="42">
        <v>61.964624177548103</v>
      </c>
      <c r="G306" s="42">
        <v>75.9560398755129</v>
      </c>
      <c r="H306" s="42">
        <v>106.410304504097</v>
      </c>
      <c r="I306" s="42">
        <v>123.992346368032</v>
      </c>
      <c r="J306" s="42">
        <v>87.342384061193997</v>
      </c>
      <c r="M306" s="27"/>
    </row>
    <row r="307" spans="1:13" x14ac:dyDescent="0.2">
      <c r="A307" s="54">
        <v>43684</v>
      </c>
      <c r="B307" s="42">
        <v>102.676055446733</v>
      </c>
      <c r="C307" s="42">
        <v>70.641032915446004</v>
      </c>
      <c r="D307" s="42">
        <v>94.413634535507299</v>
      </c>
      <c r="E307" s="42">
        <v>85.172286446322701</v>
      </c>
      <c r="F307" s="42">
        <v>62.169465910352301</v>
      </c>
      <c r="G307" s="42">
        <v>75.9560398755129</v>
      </c>
      <c r="H307" s="42">
        <v>106.021743141813</v>
      </c>
      <c r="I307" s="42">
        <v>126.037892061169</v>
      </c>
      <c r="J307" s="42">
        <v>87.948564055375797</v>
      </c>
      <c r="M307" s="27"/>
    </row>
    <row r="308" spans="1:13" x14ac:dyDescent="0.2">
      <c r="A308" s="54">
        <v>43685</v>
      </c>
      <c r="B308" s="42">
        <v>104.34827477869101</v>
      </c>
      <c r="C308" s="42">
        <v>71.645407791132996</v>
      </c>
      <c r="D308" s="42">
        <v>94.243659088737303</v>
      </c>
      <c r="E308" s="42">
        <v>89.585932301822993</v>
      </c>
      <c r="F308" s="42">
        <v>65.7029858015012</v>
      </c>
      <c r="G308" s="42">
        <v>77.399495652527506</v>
      </c>
      <c r="H308" s="42">
        <v>106.299286972033</v>
      </c>
      <c r="I308" s="42">
        <v>126.682127426961</v>
      </c>
      <c r="J308" s="42">
        <v>89.7676524512935</v>
      </c>
      <c r="M308" s="27"/>
    </row>
    <row r="309" spans="1:13" x14ac:dyDescent="0.2">
      <c r="A309" s="54">
        <v>43686</v>
      </c>
      <c r="B309" s="42">
        <v>105.53760724468199</v>
      </c>
      <c r="C309" s="42">
        <v>71.143220353289493</v>
      </c>
      <c r="D309" s="42">
        <v>94.259111402090596</v>
      </c>
      <c r="E309" s="42">
        <v>93.689104773686296</v>
      </c>
      <c r="F309" s="42">
        <v>65.047492256504498</v>
      </c>
      <c r="G309" s="42">
        <v>75.9560398755129</v>
      </c>
      <c r="H309" s="42">
        <v>106.021743141813</v>
      </c>
      <c r="I309" s="42">
        <v>124.805841127294</v>
      </c>
      <c r="J309" s="42">
        <v>89.821579803014203</v>
      </c>
      <c r="M309" s="27"/>
    </row>
    <row r="310" spans="1:13" x14ac:dyDescent="0.2">
      <c r="A310" s="54">
        <v>43689</v>
      </c>
      <c r="B310" s="42">
        <v>101.942782798549</v>
      </c>
      <c r="C310" s="42">
        <v>70.389939196640597</v>
      </c>
      <c r="D310" s="42">
        <v>93.671923495014198</v>
      </c>
      <c r="E310" s="42">
        <v>89.873154374887207</v>
      </c>
      <c r="F310" s="42">
        <v>65.242091902648099</v>
      </c>
      <c r="G310" s="42">
        <v>70.834100021864302</v>
      </c>
      <c r="H310" s="42">
        <v>105.777504571131</v>
      </c>
      <c r="I310" s="42">
        <v>115.97548672452101</v>
      </c>
      <c r="J310" s="42">
        <v>88.233556398656205</v>
      </c>
      <c r="M310" s="27"/>
    </row>
    <row r="311" spans="1:13" x14ac:dyDescent="0.2">
      <c r="A311" s="54">
        <v>43690</v>
      </c>
      <c r="B311" s="42">
        <v>103.01586472277999</v>
      </c>
      <c r="C311" s="42">
        <v>71.478011978440904</v>
      </c>
      <c r="D311" s="42">
        <v>93.795542001840701</v>
      </c>
      <c r="E311" s="42">
        <v>89.605080439942</v>
      </c>
      <c r="F311" s="42">
        <v>66.573563165962696</v>
      </c>
      <c r="G311" s="42">
        <v>68.884270645794501</v>
      </c>
      <c r="H311" s="42">
        <v>105.82746246061301</v>
      </c>
      <c r="I311" s="42">
        <v>113.88926629372899</v>
      </c>
      <c r="J311" s="42">
        <v>88.580519495531902</v>
      </c>
      <c r="M311" s="27"/>
    </row>
    <row r="312" spans="1:13" x14ac:dyDescent="0.2">
      <c r="A312" s="54">
        <v>43691</v>
      </c>
      <c r="B312" s="42">
        <v>103.731252672267</v>
      </c>
      <c r="C312" s="42">
        <v>70.306241290294594</v>
      </c>
      <c r="D312" s="42">
        <v>93.100187901291093</v>
      </c>
      <c r="E312" s="42">
        <v>84.525352919939905</v>
      </c>
      <c r="F312" s="42">
        <v>64.792464299127502</v>
      </c>
      <c r="G312" s="42">
        <v>66.212713381159105</v>
      </c>
      <c r="H312" s="42">
        <v>106.299286972033</v>
      </c>
      <c r="I312" s="42">
        <v>110.21541899384501</v>
      </c>
      <c r="J312" s="42">
        <v>87.442012558458401</v>
      </c>
      <c r="M312" s="27"/>
    </row>
    <row r="313" spans="1:13" x14ac:dyDescent="0.2">
      <c r="A313" s="54">
        <v>43692</v>
      </c>
      <c r="B313" s="42"/>
      <c r="C313" s="42"/>
      <c r="D313" s="42"/>
      <c r="E313" s="42"/>
      <c r="F313" s="42"/>
      <c r="G313" s="42"/>
      <c r="H313" s="42"/>
      <c r="I313" s="42"/>
      <c r="J313" s="42"/>
      <c r="M313" s="27"/>
    </row>
    <row r="314" spans="1:13" x14ac:dyDescent="0.2">
      <c r="A314" s="54">
        <v>43693</v>
      </c>
      <c r="B314" s="42">
        <v>103.91009965958099</v>
      </c>
      <c r="C314" s="42">
        <v>70.306241290294594</v>
      </c>
      <c r="D314" s="42">
        <v>92.7293323810445</v>
      </c>
      <c r="E314" s="42">
        <v>84.941141063696705</v>
      </c>
      <c r="F314" s="42">
        <v>64.146188632119404</v>
      </c>
      <c r="G314" s="42">
        <v>67.807499199174302</v>
      </c>
      <c r="H314" s="42">
        <v>106.021743141813</v>
      </c>
      <c r="I314" s="42">
        <v>110.228539877106</v>
      </c>
      <c r="J314" s="42">
        <v>87.734865498961895</v>
      </c>
      <c r="M314" s="27"/>
    </row>
    <row r="315" spans="1:13" x14ac:dyDescent="0.2">
      <c r="A315" s="54">
        <v>43696</v>
      </c>
      <c r="B315" s="42">
        <v>104.160485442029</v>
      </c>
      <c r="C315" s="42">
        <v>69.472610143711805</v>
      </c>
      <c r="D315" s="42">
        <v>92.590261560864704</v>
      </c>
      <c r="E315" s="42">
        <v>86.043526734458297</v>
      </c>
      <c r="F315" s="42">
        <v>64.166672805324197</v>
      </c>
      <c r="G315" s="42">
        <v>66.398965739528606</v>
      </c>
      <c r="H315" s="42">
        <v>105.89962385653099</v>
      </c>
      <c r="I315" s="42">
        <v>107.656846767175</v>
      </c>
      <c r="J315" s="42">
        <v>87.521715356269894</v>
      </c>
      <c r="M315" s="27"/>
    </row>
    <row r="316" spans="1:13" x14ac:dyDescent="0.2">
      <c r="A316" s="54">
        <v>43697</v>
      </c>
      <c r="B316" s="42">
        <v>104.625487609068</v>
      </c>
      <c r="C316" s="42">
        <v>69.804053852451005</v>
      </c>
      <c r="D316" s="42">
        <v>92.512999994098195</v>
      </c>
      <c r="E316" s="42">
        <v>83.499559801886804</v>
      </c>
      <c r="F316" s="42">
        <v>65.035201752441907</v>
      </c>
      <c r="G316" s="42">
        <v>64.780898376600803</v>
      </c>
      <c r="H316" s="42">
        <v>106.021743141813</v>
      </c>
      <c r="I316" s="42">
        <v>107.00080260646099</v>
      </c>
      <c r="J316" s="42">
        <v>87.318802270107</v>
      </c>
      <c r="M316" s="27"/>
    </row>
    <row r="317" spans="1:13" x14ac:dyDescent="0.2">
      <c r="A317" s="54">
        <v>43698</v>
      </c>
      <c r="B317" s="42">
        <v>105.787993027014</v>
      </c>
      <c r="C317" s="42">
        <v>70.975824540713802</v>
      </c>
      <c r="D317" s="42">
        <v>92.420286114094793</v>
      </c>
      <c r="E317" s="42">
        <v>83.747117874329007</v>
      </c>
      <c r="F317" s="42">
        <v>64.126728667411996</v>
      </c>
      <c r="G317" s="42">
        <v>65.188325410359496</v>
      </c>
      <c r="H317" s="42">
        <v>106.27153258898799</v>
      </c>
      <c r="I317" s="42">
        <v>108.916451555677</v>
      </c>
      <c r="J317" s="42">
        <v>87.459013384650504</v>
      </c>
      <c r="M317" s="27"/>
    </row>
    <row r="318" spans="1:13" x14ac:dyDescent="0.2">
      <c r="A318" s="54">
        <v>43699</v>
      </c>
      <c r="B318" s="42">
        <v>105.08154742699099</v>
      </c>
      <c r="C318" s="42">
        <v>70.306241290294594</v>
      </c>
      <c r="D318" s="42">
        <v>91.941264400375104</v>
      </c>
      <c r="E318" s="42">
        <v>82.213899094029301</v>
      </c>
      <c r="F318" s="42">
        <v>62.476728509529501</v>
      </c>
      <c r="G318" s="42">
        <v>64.0242481710156</v>
      </c>
      <c r="H318" s="42">
        <v>106.46581327018799</v>
      </c>
      <c r="I318" s="42">
        <v>109.70370454853401</v>
      </c>
      <c r="J318" s="42">
        <v>86.628897777642095</v>
      </c>
      <c r="M318" s="27"/>
    </row>
    <row r="319" spans="1:13" x14ac:dyDescent="0.2">
      <c r="A319" s="54">
        <v>43700</v>
      </c>
      <c r="B319" s="42">
        <v>103.731252672267</v>
      </c>
      <c r="C319" s="42">
        <v>68.883376883226404</v>
      </c>
      <c r="D319" s="42">
        <v>90.256962245795904</v>
      </c>
      <c r="E319" s="42">
        <v>78.726202493067802</v>
      </c>
      <c r="F319" s="42">
        <v>61.7085720114992</v>
      </c>
      <c r="G319" s="42">
        <v>61.998753774212702</v>
      </c>
      <c r="H319" s="42">
        <v>106.188269439968</v>
      </c>
      <c r="I319" s="42">
        <v>108.11082932632399</v>
      </c>
      <c r="J319" s="42">
        <v>84.988592262845501</v>
      </c>
      <c r="M319" s="27"/>
    </row>
    <row r="320" spans="1:13" x14ac:dyDescent="0.2">
      <c r="A320" s="54">
        <v>43703</v>
      </c>
      <c r="B320" s="42">
        <v>103.731252672267</v>
      </c>
      <c r="C320" s="42">
        <v>67.795304101309696</v>
      </c>
      <c r="D320" s="42">
        <v>89.638869712012806</v>
      </c>
      <c r="E320" s="42">
        <v>77.686732133501195</v>
      </c>
      <c r="F320" s="42">
        <v>61.245629695302299</v>
      </c>
      <c r="G320" s="42">
        <v>61.696093692036797</v>
      </c>
      <c r="H320" s="42">
        <v>106.28263434220599</v>
      </c>
      <c r="I320" s="42">
        <v>106.266033146647</v>
      </c>
      <c r="J320" s="42">
        <v>84.393197739031194</v>
      </c>
      <c r="M320" s="27"/>
    </row>
    <row r="321" spans="1:13" x14ac:dyDescent="0.2">
      <c r="A321" s="54">
        <v>43704</v>
      </c>
      <c r="B321" s="42">
        <v>103.284135203925</v>
      </c>
      <c r="C321" s="42">
        <v>66.5900542506715</v>
      </c>
      <c r="D321" s="42">
        <v>90.751436272868901</v>
      </c>
      <c r="E321" s="42">
        <v>76.319007976213499</v>
      </c>
      <c r="F321" s="42">
        <v>61.452519845508498</v>
      </c>
      <c r="G321" s="42">
        <v>61.410894768312602</v>
      </c>
      <c r="H321" s="42">
        <v>104.978178340127</v>
      </c>
      <c r="I321" s="42">
        <v>104.31102154776499</v>
      </c>
      <c r="J321" s="42">
        <v>84.175660286447993</v>
      </c>
      <c r="M321" s="27"/>
    </row>
    <row r="322" spans="1:13" x14ac:dyDescent="0.2">
      <c r="A322" s="54">
        <v>43705</v>
      </c>
      <c r="B322" s="42">
        <v>103.677598575945</v>
      </c>
      <c r="C322" s="42">
        <v>65.619158537709197</v>
      </c>
      <c r="D322" s="42">
        <v>92.636618500924698</v>
      </c>
      <c r="E322" s="42">
        <v>76.305330734699993</v>
      </c>
      <c r="F322" s="42">
        <v>62.159223823691697</v>
      </c>
      <c r="G322" s="42">
        <v>61.661171374900697</v>
      </c>
      <c r="H322" s="42">
        <v>106.021743141813</v>
      </c>
      <c r="I322" s="42">
        <v>105.242604255909</v>
      </c>
      <c r="J322" s="42">
        <v>84.272546714870302</v>
      </c>
      <c r="M322" s="27"/>
    </row>
    <row r="323" spans="1:13" x14ac:dyDescent="0.2">
      <c r="A323" s="54">
        <v>43706</v>
      </c>
      <c r="B323" s="42">
        <v>104.527121766121</v>
      </c>
      <c r="C323" s="42">
        <v>66.941585457185298</v>
      </c>
      <c r="D323" s="42">
        <v>93.486495734890894</v>
      </c>
      <c r="E323" s="42">
        <v>79.583765539689907</v>
      </c>
      <c r="F323" s="42">
        <v>63.921886934607798</v>
      </c>
      <c r="G323" s="42">
        <v>63.721588088723401</v>
      </c>
      <c r="H323" s="42">
        <v>107.90904118726</v>
      </c>
      <c r="I323" s="42">
        <v>105.47878015379</v>
      </c>
      <c r="J323" s="42">
        <v>85.7826953673502</v>
      </c>
      <c r="M323" s="27"/>
    </row>
    <row r="324" spans="1:13" x14ac:dyDescent="0.2">
      <c r="A324" s="54">
        <v>43707</v>
      </c>
      <c r="B324" s="42">
        <v>105.698569533182</v>
      </c>
      <c r="C324" s="42">
        <v>67.795304101309696</v>
      </c>
      <c r="D324" s="42">
        <v>96.144293630146393</v>
      </c>
      <c r="E324" s="42">
        <v>82.882716207066593</v>
      </c>
      <c r="F324" s="42">
        <v>66.583805252565099</v>
      </c>
      <c r="G324" s="42">
        <v>62.860170931438901</v>
      </c>
      <c r="H324" s="42">
        <v>112.016689874348</v>
      </c>
      <c r="I324" s="42">
        <v>107.460033519077</v>
      </c>
      <c r="J324" s="42">
        <v>87.829923881567098</v>
      </c>
      <c r="M324" s="27"/>
    </row>
    <row r="325" spans="1:13" x14ac:dyDescent="0.2">
      <c r="A325" s="54">
        <v>43710</v>
      </c>
      <c r="B325" s="42">
        <v>105.17097092058999</v>
      </c>
      <c r="C325" s="42">
        <v>67.209418757236605</v>
      </c>
      <c r="D325" s="42">
        <v>95.603462663129903</v>
      </c>
      <c r="E325" s="42">
        <v>81.794007777818507</v>
      </c>
      <c r="F325" s="42">
        <v>66.072725129197394</v>
      </c>
      <c r="G325" s="42">
        <v>61.719375236833002</v>
      </c>
      <c r="H325" s="42">
        <v>111.378339065006</v>
      </c>
      <c r="I325" s="42">
        <v>106.991617988329</v>
      </c>
      <c r="J325" s="42">
        <v>87.266154550598003</v>
      </c>
      <c r="M325" s="27"/>
    </row>
    <row r="326" spans="1:13" x14ac:dyDescent="0.2">
      <c r="A326" s="54">
        <v>43711</v>
      </c>
      <c r="B326" s="42">
        <v>105.11731682438401</v>
      </c>
      <c r="C326" s="42">
        <v>65.840121010318398</v>
      </c>
      <c r="D326" s="42">
        <v>93.718280435074107</v>
      </c>
      <c r="E326" s="42">
        <v>80.148635616642395</v>
      </c>
      <c r="F326" s="42">
        <v>64.586598357651397</v>
      </c>
      <c r="G326" s="42">
        <v>60.828856148582403</v>
      </c>
      <c r="H326" s="42">
        <v>111.017532085651</v>
      </c>
      <c r="I326" s="42">
        <v>106.279154029791</v>
      </c>
      <c r="J326" s="42">
        <v>86.316301942220903</v>
      </c>
      <c r="M326" s="27"/>
    </row>
    <row r="327" spans="1:13" x14ac:dyDescent="0.2">
      <c r="A327" s="54">
        <v>43712</v>
      </c>
      <c r="B327" s="42">
        <v>105.340875558672</v>
      </c>
      <c r="C327" s="42">
        <v>66.958325038431198</v>
      </c>
      <c r="D327" s="42">
        <v>93.486495734890894</v>
      </c>
      <c r="E327" s="42">
        <v>81.635351775679695</v>
      </c>
      <c r="F327" s="42">
        <v>66.093209302518503</v>
      </c>
      <c r="G327" s="42">
        <v>62.278132311708802</v>
      </c>
      <c r="H327" s="42">
        <v>111.017532085651</v>
      </c>
      <c r="I327" s="42">
        <v>107.72245118324599</v>
      </c>
      <c r="J327" s="42">
        <v>86.964526990195694</v>
      </c>
      <c r="M327" s="27"/>
    </row>
    <row r="328" spans="1:13" x14ac:dyDescent="0.2">
      <c r="A328" s="54">
        <v>43713</v>
      </c>
      <c r="B328" s="42">
        <v>106.834247903083</v>
      </c>
      <c r="C328" s="42">
        <v>67.544210382504403</v>
      </c>
      <c r="D328" s="42">
        <v>94.7999423691072</v>
      </c>
      <c r="E328" s="42">
        <v>84.115035672788494</v>
      </c>
      <c r="F328" s="42">
        <v>68.099634075420894</v>
      </c>
      <c r="G328" s="42">
        <v>63.4422095512273</v>
      </c>
      <c r="H328" s="42">
        <v>111.017532085651</v>
      </c>
      <c r="I328" s="42">
        <v>109.373058291501</v>
      </c>
      <c r="J328" s="42">
        <v>88.0721399527974</v>
      </c>
      <c r="M328" s="27"/>
    </row>
    <row r="329" spans="1:13" x14ac:dyDescent="0.2">
      <c r="A329" s="54">
        <v>43714</v>
      </c>
      <c r="B329" s="42">
        <v>106.59280447010001</v>
      </c>
      <c r="C329" s="42">
        <v>67.711606195080094</v>
      </c>
      <c r="D329" s="42">
        <v>94.073683641967406</v>
      </c>
      <c r="E329" s="42">
        <v>85.961463285028003</v>
      </c>
      <c r="F329" s="42">
        <v>68.624028911464805</v>
      </c>
      <c r="G329" s="42">
        <v>64.577184859663205</v>
      </c>
      <c r="H329" s="42">
        <v>113.509875681018</v>
      </c>
      <c r="I329" s="42">
        <v>109.821792497532</v>
      </c>
      <c r="J329" s="42">
        <v>88.153122382587796</v>
      </c>
      <c r="M329" s="27"/>
    </row>
    <row r="330" spans="1:13" x14ac:dyDescent="0.2">
      <c r="A330" s="54">
        <v>43717</v>
      </c>
      <c r="B330" s="42">
        <v>107.31713476893501</v>
      </c>
      <c r="C330" s="42">
        <v>68.466561309993295</v>
      </c>
      <c r="D330" s="42">
        <v>95.8043427366065</v>
      </c>
      <c r="E330" s="42">
        <v>86.3717805321794</v>
      </c>
      <c r="F330" s="42">
        <v>68.877008451381698</v>
      </c>
      <c r="G330" s="42">
        <v>66.061383340042099</v>
      </c>
      <c r="H330" s="42">
        <v>116.285313983099</v>
      </c>
      <c r="I330" s="42">
        <v>108.095084266621</v>
      </c>
      <c r="J330" s="42">
        <v>88.779045271570794</v>
      </c>
      <c r="M330" s="27"/>
    </row>
    <row r="331" spans="1:13" x14ac:dyDescent="0.2">
      <c r="A331" s="54">
        <v>43718</v>
      </c>
      <c r="B331" s="42">
        <v>108.17560030834299</v>
      </c>
      <c r="C331" s="42">
        <v>68.481626933091306</v>
      </c>
      <c r="D331" s="42">
        <v>96.886004670755895</v>
      </c>
      <c r="E331" s="42">
        <v>86.715079295681804</v>
      </c>
      <c r="F331" s="42">
        <v>68.621980494121104</v>
      </c>
      <c r="G331" s="42">
        <v>64.891485714353607</v>
      </c>
      <c r="H331" s="42">
        <v>114.237040516105</v>
      </c>
      <c r="I331" s="42">
        <v>107.59124235122</v>
      </c>
      <c r="J331" s="42">
        <v>89.219604314421304</v>
      </c>
      <c r="M331" s="27"/>
    </row>
    <row r="332" spans="1:13" x14ac:dyDescent="0.2">
      <c r="A332" s="54">
        <v>43719</v>
      </c>
      <c r="B332" s="42">
        <v>109.552722111112</v>
      </c>
      <c r="C332" s="42">
        <v>68.799678976996802</v>
      </c>
      <c r="D332" s="42">
        <v>99.621064132661601</v>
      </c>
      <c r="E332" s="42">
        <v>89.036107190535404</v>
      </c>
      <c r="F332" s="42">
        <v>71.080081287887893</v>
      </c>
      <c r="G332" s="42">
        <v>67.749295337242103</v>
      </c>
      <c r="H332" s="42">
        <v>115.180689538829</v>
      </c>
      <c r="I332" s="42">
        <v>107.919264431461</v>
      </c>
      <c r="J332" s="42">
        <v>90.616231321240804</v>
      </c>
      <c r="M332" s="27"/>
    </row>
    <row r="333" spans="1:13" x14ac:dyDescent="0.2">
      <c r="A333" s="54">
        <v>43720</v>
      </c>
      <c r="B333" s="42">
        <v>110.786766323843</v>
      </c>
      <c r="C333" s="42">
        <v>68.464887351729004</v>
      </c>
      <c r="D333" s="42">
        <v>99.512897939304807</v>
      </c>
      <c r="E333" s="42">
        <v>90.816884043393699</v>
      </c>
      <c r="F333" s="42">
        <v>71.918908183812206</v>
      </c>
      <c r="G333" s="42">
        <v>69.186930727912099</v>
      </c>
      <c r="H333" s="42">
        <v>114.84208606591</v>
      </c>
      <c r="I333" s="42">
        <v>107.57812146795899</v>
      </c>
      <c r="J333" s="42">
        <v>90.918772904435201</v>
      </c>
      <c r="M333" s="27"/>
    </row>
    <row r="334" spans="1:13" x14ac:dyDescent="0.2">
      <c r="A334" s="54">
        <v>43721</v>
      </c>
      <c r="B334" s="42">
        <v>112.217542222817</v>
      </c>
      <c r="C334" s="42">
        <v>68.675806075683795</v>
      </c>
      <c r="D334" s="42">
        <v>99.605611819308294</v>
      </c>
      <c r="E334" s="42">
        <v>92.252994408598198</v>
      </c>
      <c r="F334" s="42">
        <v>71.981384912272901</v>
      </c>
      <c r="G334" s="42">
        <v>69.728226644336203</v>
      </c>
      <c r="H334" s="42">
        <v>113.79297038784701</v>
      </c>
      <c r="I334" s="42">
        <v>106.935198190506</v>
      </c>
      <c r="J334" s="42">
        <v>91.501005498226704</v>
      </c>
      <c r="M334" s="27"/>
    </row>
    <row r="335" spans="1:13" x14ac:dyDescent="0.2">
      <c r="A335" s="54">
        <v>43724</v>
      </c>
      <c r="B335" s="42">
        <v>115.356306851027</v>
      </c>
      <c r="C335" s="42">
        <v>69.804053852451005</v>
      </c>
      <c r="D335" s="42">
        <v>100.594559873338</v>
      </c>
      <c r="E335" s="42">
        <v>89.312387470388799</v>
      </c>
      <c r="F335" s="42">
        <v>73.743023814633503</v>
      </c>
      <c r="G335" s="42">
        <v>71.119298945530304</v>
      </c>
      <c r="H335" s="42">
        <v>115.180689538829</v>
      </c>
      <c r="I335" s="42">
        <v>108.312890927889</v>
      </c>
      <c r="J335" s="42">
        <v>92.180307325208602</v>
      </c>
      <c r="M335" s="27"/>
    </row>
    <row r="336" spans="1:13" x14ac:dyDescent="0.2">
      <c r="A336" s="54">
        <v>43725</v>
      </c>
      <c r="B336" s="42">
        <v>115.803424319485</v>
      </c>
      <c r="C336" s="42">
        <v>70.306241290294594</v>
      </c>
      <c r="D336" s="42">
        <v>100.440036740038</v>
      </c>
      <c r="E336" s="42">
        <v>90.269794380408698</v>
      </c>
      <c r="F336" s="42">
        <v>74.431292036897503</v>
      </c>
      <c r="G336" s="42">
        <v>71.485983275924795</v>
      </c>
      <c r="H336" s="42">
        <v>116.013321029604</v>
      </c>
      <c r="I336" s="42">
        <v>106.226670496981</v>
      </c>
      <c r="J336" s="42">
        <v>91.965694745886097</v>
      </c>
      <c r="M336" s="27"/>
    </row>
    <row r="337" spans="1:13" x14ac:dyDescent="0.2">
      <c r="A337" s="54">
        <v>43726</v>
      </c>
      <c r="B337" s="42"/>
      <c r="C337" s="42"/>
      <c r="D337" s="42"/>
      <c r="E337" s="42"/>
      <c r="F337" s="42"/>
      <c r="G337" s="42"/>
      <c r="H337" s="42"/>
      <c r="I337" s="42"/>
      <c r="J337" s="42"/>
      <c r="M337" s="27"/>
    </row>
    <row r="338" spans="1:13" x14ac:dyDescent="0.2">
      <c r="A338" s="54">
        <v>43727</v>
      </c>
      <c r="B338" s="42"/>
      <c r="C338" s="42"/>
      <c r="D338" s="42"/>
      <c r="E338" s="42"/>
      <c r="F338" s="42"/>
      <c r="G338" s="42"/>
      <c r="H338" s="42"/>
      <c r="I338" s="42"/>
      <c r="J338" s="42"/>
      <c r="M338" s="27"/>
    </row>
    <row r="339" spans="1:13" x14ac:dyDescent="0.2">
      <c r="A339" s="54">
        <v>43728</v>
      </c>
      <c r="B339" s="42"/>
      <c r="C339" s="42"/>
      <c r="D339" s="42"/>
      <c r="E339" s="42"/>
      <c r="F339" s="42"/>
      <c r="G339" s="42"/>
      <c r="H339" s="42"/>
      <c r="I339" s="42"/>
      <c r="J339" s="42"/>
      <c r="M339" s="27"/>
    </row>
    <row r="340" spans="1:13" x14ac:dyDescent="0.2">
      <c r="A340" s="54">
        <v>43731</v>
      </c>
      <c r="B340" s="42">
        <v>114.578322455869</v>
      </c>
      <c r="C340" s="42">
        <v>70.674512078054207</v>
      </c>
      <c r="D340" s="42">
        <v>99.667421072721496</v>
      </c>
      <c r="E340" s="42">
        <v>87.740872413734905</v>
      </c>
      <c r="F340" s="42">
        <v>72.411552551318906</v>
      </c>
      <c r="G340" s="42">
        <v>71.020352380117401</v>
      </c>
      <c r="H340" s="42">
        <v>114.914247461827</v>
      </c>
      <c r="I340" s="42">
        <v>106.016736365505</v>
      </c>
      <c r="J340" s="42">
        <v>91.8558291920926</v>
      </c>
      <c r="M340" s="27"/>
    </row>
    <row r="341" spans="1:13" x14ac:dyDescent="0.2">
      <c r="A341" s="54">
        <v>43732</v>
      </c>
      <c r="B341" s="42">
        <v>115.356306851027</v>
      </c>
      <c r="C341" s="42">
        <v>70.557335009216303</v>
      </c>
      <c r="D341" s="42">
        <v>97.504097204422607</v>
      </c>
      <c r="E341" s="42">
        <v>87.5890550321201</v>
      </c>
      <c r="F341" s="42">
        <v>70.567976955906502</v>
      </c>
      <c r="G341" s="42">
        <v>70.193857540143696</v>
      </c>
      <c r="H341" s="42">
        <v>115.363868466811</v>
      </c>
      <c r="I341" s="42">
        <v>105.36200429324499</v>
      </c>
      <c r="J341" s="42">
        <v>91.421485505066798</v>
      </c>
      <c r="M341" s="27"/>
    </row>
    <row r="342" spans="1:13" x14ac:dyDescent="0.2">
      <c r="A342" s="54">
        <v>43733</v>
      </c>
      <c r="B342" s="42">
        <v>116.161118294112</v>
      </c>
      <c r="C342" s="42">
        <v>70.222543383948505</v>
      </c>
      <c r="D342" s="42">
        <v>96.870552357402602</v>
      </c>
      <c r="E342" s="42">
        <v>87.520668824319699</v>
      </c>
      <c r="F342" s="42">
        <v>70.465556089533493</v>
      </c>
      <c r="G342" s="42">
        <v>70.089090588619001</v>
      </c>
      <c r="H342" s="42">
        <v>114.070514218067</v>
      </c>
      <c r="I342" s="42">
        <v>105.006428358145</v>
      </c>
      <c r="J342" s="42">
        <v>91.255864553852007</v>
      </c>
      <c r="M342" s="27"/>
    </row>
    <row r="343" spans="1:13" x14ac:dyDescent="0.2">
      <c r="A343" s="54">
        <v>43734</v>
      </c>
      <c r="B343" s="42">
        <v>115.803424319485</v>
      </c>
      <c r="C343" s="42">
        <v>70.256022546556807</v>
      </c>
      <c r="D343" s="42">
        <v>99.327470179181503</v>
      </c>
      <c r="E343" s="42">
        <v>89.585932301822993</v>
      </c>
      <c r="F343" s="42">
        <v>71.592185619985699</v>
      </c>
      <c r="G343" s="42">
        <v>69.262595748645296</v>
      </c>
      <c r="H343" s="42">
        <v>114.903145708609</v>
      </c>
      <c r="I343" s="42">
        <v>106.02985724865</v>
      </c>
      <c r="J343" s="42">
        <v>91.868991121999002</v>
      </c>
      <c r="M343" s="27"/>
    </row>
    <row r="344" spans="1:13" x14ac:dyDescent="0.2">
      <c r="A344" s="54">
        <v>43735</v>
      </c>
      <c r="B344" s="42">
        <v>117.23420021846</v>
      </c>
      <c r="C344" s="42">
        <v>70.791689146892196</v>
      </c>
      <c r="D344" s="42">
        <v>97.133241684175999</v>
      </c>
      <c r="E344" s="42">
        <v>115.042014317121</v>
      </c>
      <c r="F344" s="42">
        <v>71.694606486475095</v>
      </c>
      <c r="G344" s="42">
        <v>70.8923038837966</v>
      </c>
      <c r="H344" s="42">
        <v>115.180689538829</v>
      </c>
      <c r="I344" s="42">
        <v>107.197615854791</v>
      </c>
      <c r="J344" s="42">
        <v>93.368902717600605</v>
      </c>
      <c r="M344" s="27"/>
    </row>
    <row r="345" spans="1:13" x14ac:dyDescent="0.2">
      <c r="A345" s="54">
        <v>43738</v>
      </c>
      <c r="B345" s="42">
        <v>119.380364066805</v>
      </c>
      <c r="C345" s="42">
        <v>68.213793632807196</v>
      </c>
      <c r="D345" s="42">
        <v>97.395931011065798</v>
      </c>
      <c r="E345" s="42">
        <v>110.23856707674</v>
      </c>
      <c r="F345" s="42">
        <v>70.414345656288802</v>
      </c>
      <c r="G345" s="42">
        <v>69.844634368317202</v>
      </c>
      <c r="H345" s="42">
        <v>115.458233369165</v>
      </c>
      <c r="I345" s="42">
        <v>106.87090586277201</v>
      </c>
      <c r="J345" s="42">
        <v>92.476085138972806</v>
      </c>
      <c r="M345" s="27"/>
    </row>
    <row r="346" spans="1:13" x14ac:dyDescent="0.2">
      <c r="A346" s="54">
        <v>43739</v>
      </c>
      <c r="B346" s="42">
        <v>120.265656654257</v>
      </c>
      <c r="C346" s="42">
        <v>69.134470602148198</v>
      </c>
      <c r="D346" s="42">
        <v>97.349574071005904</v>
      </c>
      <c r="E346" s="42">
        <v>110.03340845322199</v>
      </c>
      <c r="F346" s="42">
        <v>69.154568999423603</v>
      </c>
      <c r="G346" s="42">
        <v>69.437207334442107</v>
      </c>
      <c r="H346" s="42">
        <v>115.458233369165</v>
      </c>
      <c r="I346" s="42">
        <v>106.646538759815</v>
      </c>
      <c r="J346" s="42">
        <v>92.190909990924396</v>
      </c>
      <c r="M346" s="27"/>
    </row>
    <row r="347" spans="1:13" x14ac:dyDescent="0.2">
      <c r="A347" s="54">
        <v>43740</v>
      </c>
      <c r="B347" s="42">
        <v>121.168833940406</v>
      </c>
      <c r="C347" s="42">
        <v>68.615543583175196</v>
      </c>
      <c r="D347" s="42">
        <v>97.905857351375701</v>
      </c>
      <c r="E347" s="42">
        <v>109.024028025102</v>
      </c>
      <c r="F347" s="42">
        <v>68.120118248742102</v>
      </c>
      <c r="G347" s="42">
        <v>69.140367638436103</v>
      </c>
      <c r="H347" s="42">
        <v>113.787419511122</v>
      </c>
      <c r="I347" s="42">
        <v>105.098274540622</v>
      </c>
      <c r="J347" s="42">
        <v>91.721467824303502</v>
      </c>
      <c r="M347" s="27"/>
    </row>
    <row r="348" spans="1:13" x14ac:dyDescent="0.2">
      <c r="A348" s="54">
        <v>43741</v>
      </c>
      <c r="B348" s="42">
        <v>120.721716472064</v>
      </c>
      <c r="C348" s="42">
        <v>68.967074789572493</v>
      </c>
      <c r="D348" s="42">
        <v>97.689524964662297</v>
      </c>
      <c r="E348" s="42">
        <v>108.91187464422499</v>
      </c>
      <c r="F348" s="42">
        <v>67.874308169353796</v>
      </c>
      <c r="G348" s="42">
        <v>67.632887613261104</v>
      </c>
      <c r="H348" s="42">
        <v>115.03636674710999</v>
      </c>
      <c r="I348" s="42">
        <v>103.66809827031101</v>
      </c>
      <c r="J348" s="42">
        <v>91.431905366247506</v>
      </c>
      <c r="M348" s="27"/>
    </row>
    <row r="349" spans="1:13" x14ac:dyDescent="0.2">
      <c r="A349" s="54">
        <v>43742</v>
      </c>
      <c r="B349" s="42">
        <v>122.063068877324</v>
      </c>
      <c r="C349" s="42">
        <v>69.000553952064394</v>
      </c>
      <c r="D349" s="42">
        <v>99.651968759368202</v>
      </c>
      <c r="E349" s="42">
        <v>111.565259509371</v>
      </c>
      <c r="F349" s="42">
        <v>69.236505692591905</v>
      </c>
      <c r="G349" s="42">
        <v>66.643421959830405</v>
      </c>
      <c r="H349" s="42">
        <v>115.458233369165</v>
      </c>
      <c r="I349" s="42">
        <v>104.70464804419299</v>
      </c>
      <c r="J349" s="42">
        <v>92.125100341392695</v>
      </c>
      <c r="M349" s="27"/>
    </row>
    <row r="350" spans="1:13" x14ac:dyDescent="0.2">
      <c r="A350" s="54">
        <v>43745</v>
      </c>
      <c r="B350" s="42">
        <v>122.28662761149501</v>
      </c>
      <c r="C350" s="42">
        <v>68.881702925078599</v>
      </c>
      <c r="D350" s="42">
        <v>100.28551360650501</v>
      </c>
      <c r="E350" s="42">
        <v>111.72801868408</v>
      </c>
      <c r="F350" s="42">
        <v>69.748610024573296</v>
      </c>
      <c r="G350" s="42">
        <v>66.055562953930306</v>
      </c>
      <c r="H350" s="42">
        <v>115.458233369165</v>
      </c>
      <c r="I350" s="42">
        <v>104.28477978135901</v>
      </c>
      <c r="J350" s="42">
        <v>92.341175357345506</v>
      </c>
      <c r="M350" s="27"/>
    </row>
    <row r="351" spans="1:13" x14ac:dyDescent="0.2">
      <c r="A351" s="54">
        <v>43746</v>
      </c>
      <c r="B351" s="42">
        <v>122.15249237115501</v>
      </c>
      <c r="C351" s="42">
        <v>68.297491539153299</v>
      </c>
      <c r="D351" s="42">
        <v>100.440036740038</v>
      </c>
      <c r="E351" s="42">
        <v>110.785656739725</v>
      </c>
      <c r="F351" s="42">
        <v>69.656431244919105</v>
      </c>
      <c r="G351" s="42">
        <v>65.595752444234705</v>
      </c>
      <c r="H351" s="42">
        <v>116.29086485970799</v>
      </c>
      <c r="I351" s="42">
        <v>104.50783479597899</v>
      </c>
      <c r="J351" s="42">
        <v>92.028762326692203</v>
      </c>
      <c r="M351" s="27"/>
    </row>
    <row r="352" spans="1:13" x14ac:dyDescent="0.2">
      <c r="A352" s="54">
        <v>43747</v>
      </c>
      <c r="B352" s="42">
        <v>122.063068877324</v>
      </c>
      <c r="C352" s="42">
        <v>68.314231120399199</v>
      </c>
      <c r="D352" s="42">
        <v>100.130990473088</v>
      </c>
      <c r="E352" s="42">
        <v>111.743063649745</v>
      </c>
      <c r="F352" s="42">
        <v>69.164811086142393</v>
      </c>
      <c r="G352" s="42">
        <v>65.287271975772498</v>
      </c>
      <c r="H352" s="42">
        <v>114.37581243133199</v>
      </c>
      <c r="I352" s="42">
        <v>104.57343921205</v>
      </c>
      <c r="J352" s="42">
        <v>92.003169685136498</v>
      </c>
      <c r="M352" s="27"/>
    </row>
    <row r="353" spans="1:13" x14ac:dyDescent="0.2">
      <c r="A353" s="54">
        <v>43748</v>
      </c>
      <c r="B353" s="42">
        <v>122.957303814124</v>
      </c>
      <c r="C353" s="42">
        <v>68.381189445499302</v>
      </c>
      <c r="D353" s="42">
        <v>99.698325699428096</v>
      </c>
      <c r="E353" s="42">
        <v>112.153380896896</v>
      </c>
      <c r="F353" s="42">
        <v>70.772818688768893</v>
      </c>
      <c r="G353" s="42">
        <v>64.606286790687605</v>
      </c>
      <c r="H353" s="42">
        <v>116.568408689927</v>
      </c>
      <c r="I353" s="42">
        <v>104.770252460265</v>
      </c>
      <c r="J353" s="42">
        <v>92.425996683421502</v>
      </c>
      <c r="M353" s="27"/>
    </row>
    <row r="354" spans="1:13" x14ac:dyDescent="0.2">
      <c r="A354" s="54">
        <v>43749</v>
      </c>
      <c r="B354" s="42">
        <v>124.38807971321501</v>
      </c>
      <c r="C354" s="42">
        <v>69.954710083897197</v>
      </c>
      <c r="D354" s="42">
        <v>100.90360614040399</v>
      </c>
      <c r="E354" s="42">
        <v>112.809888492455</v>
      </c>
      <c r="F354" s="42">
        <v>73.732781727914698</v>
      </c>
      <c r="G354" s="42">
        <v>67.807499199174302</v>
      </c>
      <c r="H354" s="42">
        <v>116.096584178624</v>
      </c>
      <c r="I354" s="42">
        <v>104.822735993075</v>
      </c>
      <c r="J354" s="42">
        <v>93.881121156620793</v>
      </c>
      <c r="M354" s="27"/>
    </row>
    <row r="355" spans="1:13" x14ac:dyDescent="0.2">
      <c r="A355" s="54">
        <v>43752</v>
      </c>
      <c r="B355" s="42">
        <v>124.057212786283</v>
      </c>
      <c r="C355" s="42">
        <v>70.222543383948505</v>
      </c>
      <c r="D355" s="42">
        <v>104.766684476519</v>
      </c>
      <c r="E355" s="42">
        <v>112.153380896896</v>
      </c>
      <c r="F355" s="42">
        <v>74.511180312605603</v>
      </c>
      <c r="G355" s="42">
        <v>66.125407588202506</v>
      </c>
      <c r="H355" s="42">
        <v>116.013321029604</v>
      </c>
      <c r="I355" s="42">
        <v>103.131454146933</v>
      </c>
      <c r="J355" s="42">
        <v>93.809644564986201</v>
      </c>
      <c r="M355" s="27"/>
    </row>
    <row r="356" spans="1:13" x14ac:dyDescent="0.2">
      <c r="A356" s="54">
        <v>43753</v>
      </c>
      <c r="B356" s="42">
        <v>123.851538750925</v>
      </c>
      <c r="C356" s="42">
        <v>70.607553753070505</v>
      </c>
      <c r="D356" s="42">
        <v>107.393577745068</v>
      </c>
      <c r="E356" s="42">
        <v>114.06819471716901</v>
      </c>
      <c r="F356" s="42">
        <v>74.459969879360898</v>
      </c>
      <c r="G356" s="42">
        <v>66.061383340042099</v>
      </c>
      <c r="H356" s="42">
        <v>115.180689538829</v>
      </c>
      <c r="I356" s="42">
        <v>104.88834040926299</v>
      </c>
      <c r="J356" s="42">
        <v>93.906165384338195</v>
      </c>
      <c r="M356" s="27"/>
    </row>
    <row r="357" spans="1:13" x14ac:dyDescent="0.2">
      <c r="A357" s="54">
        <v>43754</v>
      </c>
      <c r="B357" s="42">
        <v>122.957303814124</v>
      </c>
      <c r="C357" s="42">
        <v>71.729105697362698</v>
      </c>
      <c r="D357" s="42">
        <v>108.35162117227399</v>
      </c>
      <c r="E357" s="42">
        <v>113.863036093651</v>
      </c>
      <c r="F357" s="42">
        <v>73.886413027532399</v>
      </c>
      <c r="G357" s="42">
        <v>66.061383340042099</v>
      </c>
      <c r="H357" s="42">
        <v>115.458233369165</v>
      </c>
      <c r="I357" s="42">
        <v>103.6156147375</v>
      </c>
      <c r="J357" s="42">
        <v>94.145822191378102</v>
      </c>
      <c r="M357" s="27"/>
    </row>
    <row r="358" spans="1:13" x14ac:dyDescent="0.2">
      <c r="A358" s="54">
        <v>43755</v>
      </c>
      <c r="B358" s="42">
        <v>122.063068877324</v>
      </c>
      <c r="C358" s="42">
        <v>71.643733832985205</v>
      </c>
      <c r="D358" s="42">
        <v>110.2522557138</v>
      </c>
      <c r="E358" s="42">
        <v>117.624277526047</v>
      </c>
      <c r="F358" s="42">
        <v>74.777474565315103</v>
      </c>
      <c r="G358" s="42">
        <v>66.061383340042099</v>
      </c>
      <c r="H358" s="42">
        <v>114.903145708609</v>
      </c>
      <c r="I358" s="42">
        <v>102.34288906573801</v>
      </c>
      <c r="J358" s="42">
        <v>94.575778568396302</v>
      </c>
      <c r="M358" s="27"/>
    </row>
    <row r="359" spans="1:13" x14ac:dyDescent="0.2">
      <c r="A359" s="54">
        <v>43756</v>
      </c>
      <c r="B359" s="42">
        <v>125.00510181940599</v>
      </c>
      <c r="C359" s="42">
        <v>71.478011978440904</v>
      </c>
      <c r="D359" s="42">
        <v>110.48404041386701</v>
      </c>
      <c r="E359" s="42">
        <v>116.283907851786</v>
      </c>
      <c r="F359" s="42">
        <v>75.381757677183501</v>
      </c>
      <c r="G359" s="42">
        <v>66.294198787887595</v>
      </c>
      <c r="H359" s="42">
        <v>114.34805804817</v>
      </c>
      <c r="I359" s="42">
        <v>103.65497738716699</v>
      </c>
      <c r="J359" s="42">
        <v>94.918171550496496</v>
      </c>
      <c r="M359" s="27"/>
    </row>
    <row r="360" spans="1:13" x14ac:dyDescent="0.2">
      <c r="A360" s="54">
        <v>43759</v>
      </c>
      <c r="B360" s="42">
        <v>122.188261768431</v>
      </c>
      <c r="C360" s="42">
        <v>66.456137600587695</v>
      </c>
      <c r="D360" s="42">
        <v>101.753483374254</v>
      </c>
      <c r="E360" s="42">
        <v>112.29015331273</v>
      </c>
      <c r="F360" s="42">
        <v>72.155500385211795</v>
      </c>
      <c r="G360" s="42">
        <v>62.569151621544698</v>
      </c>
      <c r="H360" s="42">
        <v>108.242093783454</v>
      </c>
      <c r="I360" s="42">
        <v>101.949262569309</v>
      </c>
      <c r="J360" s="42">
        <v>90.172747405129499</v>
      </c>
      <c r="M360" s="27"/>
    </row>
    <row r="361" spans="1:13" x14ac:dyDescent="0.2">
      <c r="A361" s="54">
        <v>43760</v>
      </c>
      <c r="B361" s="42">
        <v>124.298656219384</v>
      </c>
      <c r="C361" s="42">
        <v>66.959998996579102</v>
      </c>
      <c r="D361" s="42">
        <v>98.802091525401906</v>
      </c>
      <c r="E361" s="42">
        <v>112.823565733968</v>
      </c>
      <c r="F361" s="42">
        <v>73.640602948144107</v>
      </c>
      <c r="G361" s="42">
        <v>63.791432722995502</v>
      </c>
      <c r="H361" s="42">
        <v>108.797181443893</v>
      </c>
      <c r="I361" s="42">
        <v>101.030800744426</v>
      </c>
      <c r="J361" s="42">
        <v>91.270123311201999</v>
      </c>
      <c r="M361" s="27"/>
    </row>
    <row r="362" spans="1:13" x14ac:dyDescent="0.2">
      <c r="A362" s="54">
        <v>43761</v>
      </c>
      <c r="B362" s="42">
        <v>122.331339358352</v>
      </c>
      <c r="C362" s="42">
        <v>64.765439893351896</v>
      </c>
      <c r="D362" s="42">
        <v>93.486495734890894</v>
      </c>
      <c r="E362" s="42">
        <v>112.139703655383</v>
      </c>
      <c r="F362" s="42">
        <v>72.001869085594095</v>
      </c>
      <c r="G362" s="42">
        <v>60.648424176499198</v>
      </c>
      <c r="H362" s="42">
        <v>108.797181443893</v>
      </c>
      <c r="I362" s="42">
        <v>100.374756583711</v>
      </c>
      <c r="J362" s="42">
        <v>89.743339441949502</v>
      </c>
      <c r="M362" s="27"/>
    </row>
    <row r="363" spans="1:13" x14ac:dyDescent="0.2">
      <c r="A363" s="54">
        <v>43762</v>
      </c>
      <c r="B363" s="42">
        <v>123.851538750925</v>
      </c>
      <c r="C363" s="42">
        <v>67.800325975753395</v>
      </c>
      <c r="D363" s="42">
        <v>97.504097204422607</v>
      </c>
      <c r="E363" s="42">
        <v>116.256553368876</v>
      </c>
      <c r="F363" s="42">
        <v>73.190975344623396</v>
      </c>
      <c r="G363" s="42">
        <v>62.278132311708802</v>
      </c>
      <c r="H363" s="42">
        <v>112.072198640555</v>
      </c>
      <c r="I363" s="42">
        <v>102.802119978238</v>
      </c>
      <c r="J363" s="42">
        <v>91.390225921641104</v>
      </c>
      <c r="M363" s="27"/>
    </row>
    <row r="364" spans="1:13" x14ac:dyDescent="0.2">
      <c r="A364" s="54">
        <v>43763</v>
      </c>
      <c r="B364" s="42">
        <v>122.31345465977201</v>
      </c>
      <c r="C364" s="42">
        <v>66.136411598534295</v>
      </c>
      <c r="D364" s="42">
        <v>97.1023370575858</v>
      </c>
      <c r="E364" s="42">
        <v>115.285469217109</v>
      </c>
      <c r="F364" s="42">
        <v>71.694606486475095</v>
      </c>
      <c r="G364" s="42">
        <v>62.0802391809993</v>
      </c>
      <c r="H364" s="42">
        <v>109.907356764772</v>
      </c>
      <c r="I364" s="42">
        <v>99.325085926568093</v>
      </c>
      <c r="J364" s="42">
        <v>90.493203837540904</v>
      </c>
      <c r="M364" s="27"/>
    </row>
    <row r="365" spans="1:13" x14ac:dyDescent="0.2">
      <c r="A365" s="54">
        <v>43766</v>
      </c>
      <c r="B365" s="42">
        <v>124.879908928182</v>
      </c>
      <c r="C365" s="42">
        <v>66.954977122135503</v>
      </c>
      <c r="D365" s="42">
        <v>97.349574071005904</v>
      </c>
      <c r="E365" s="42">
        <v>115.50430508225701</v>
      </c>
      <c r="F365" s="42">
        <v>72.2067108184565</v>
      </c>
      <c r="G365" s="42">
        <v>61.055851210316199</v>
      </c>
      <c r="H365" s="42">
        <v>109.907356764772</v>
      </c>
      <c r="I365" s="42">
        <v>97.212623729254105</v>
      </c>
      <c r="J365" s="42">
        <v>90.492655423819102</v>
      </c>
      <c r="M365" s="27"/>
    </row>
    <row r="366" spans="1:13" x14ac:dyDescent="0.2">
      <c r="A366" s="54">
        <v>43767</v>
      </c>
      <c r="B366" s="42">
        <v>125.058755915845</v>
      </c>
      <c r="C366" s="42">
        <v>65.451762725017005</v>
      </c>
      <c r="D366" s="42">
        <v>95.495296469656793</v>
      </c>
      <c r="E366" s="42">
        <v>114.46483472269</v>
      </c>
      <c r="F366" s="42">
        <v>70.926449988386594</v>
      </c>
      <c r="G366" s="42">
        <v>60.764831900422003</v>
      </c>
      <c r="H366" s="42">
        <v>109.074725274229</v>
      </c>
      <c r="I366" s="42">
        <v>96.438491619657697</v>
      </c>
      <c r="J366" s="42">
        <v>89.218873096047901</v>
      </c>
      <c r="M366" s="27"/>
    </row>
    <row r="367" spans="1:13" x14ac:dyDescent="0.2">
      <c r="A367" s="54">
        <v>43768</v>
      </c>
      <c r="B367" s="42">
        <v>123.851538750925</v>
      </c>
      <c r="C367" s="42">
        <v>63.191919254954001</v>
      </c>
      <c r="D367" s="42">
        <v>94.243659088737303</v>
      </c>
      <c r="E367" s="42">
        <v>112.153380896896</v>
      </c>
      <c r="F367" s="42">
        <v>67.916300724493297</v>
      </c>
      <c r="G367" s="42">
        <v>58.611289007414598</v>
      </c>
      <c r="H367" s="42">
        <v>108.242093783454</v>
      </c>
      <c r="I367" s="42">
        <v>97.093223691917999</v>
      </c>
      <c r="J367" s="42">
        <v>86.493439582292893</v>
      </c>
      <c r="M367" s="27"/>
    </row>
    <row r="368" spans="1:13" x14ac:dyDescent="0.2">
      <c r="A368" s="54">
        <v>43769</v>
      </c>
      <c r="B368" s="42"/>
      <c r="C368" s="42"/>
      <c r="D368" s="42"/>
      <c r="E368" s="42"/>
      <c r="F368" s="42"/>
      <c r="G368" s="42"/>
      <c r="H368" s="42"/>
      <c r="I368" s="42"/>
      <c r="J368" s="42"/>
      <c r="M368" s="27"/>
    </row>
    <row r="369" spans="1:13" x14ac:dyDescent="0.2">
      <c r="A369" s="54">
        <v>43770</v>
      </c>
      <c r="B369" s="42"/>
      <c r="C369" s="42"/>
      <c r="D369" s="42"/>
      <c r="E369" s="42"/>
      <c r="F369" s="42"/>
      <c r="G369" s="42"/>
      <c r="H369" s="42"/>
      <c r="I369" s="42"/>
      <c r="J369" s="42"/>
      <c r="M369" s="27"/>
    </row>
    <row r="370" spans="1:13" x14ac:dyDescent="0.2">
      <c r="A370" s="54">
        <v>43773</v>
      </c>
      <c r="B370" s="42">
        <v>128.59098391630701</v>
      </c>
      <c r="C370" s="42">
        <v>61.265193451952698</v>
      </c>
      <c r="D370" s="42">
        <v>91.168648733175402</v>
      </c>
      <c r="E370" s="42">
        <v>113.519737330149</v>
      </c>
      <c r="F370" s="42">
        <v>69.953451757435701</v>
      </c>
      <c r="G370" s="42">
        <v>60.299201004614602</v>
      </c>
      <c r="H370" s="42">
        <v>108.39196745178199</v>
      </c>
      <c r="I370" s="42">
        <v>96.700909283827102</v>
      </c>
      <c r="J370" s="42">
        <v>87.529941562563195</v>
      </c>
      <c r="M370" s="27"/>
    </row>
    <row r="371" spans="1:13" x14ac:dyDescent="0.2">
      <c r="A371" s="54">
        <v>43774</v>
      </c>
      <c r="B371" s="42">
        <v>129.57464234670601</v>
      </c>
      <c r="C371" s="42">
        <v>60.930401826801202</v>
      </c>
      <c r="D371" s="42">
        <v>89.886106725549297</v>
      </c>
      <c r="E371" s="42">
        <v>114.46483472269</v>
      </c>
      <c r="F371" s="42">
        <v>67.905034429277293</v>
      </c>
      <c r="G371" s="42">
        <v>58.849924841488203</v>
      </c>
      <c r="H371" s="42">
        <v>102.63570841320301</v>
      </c>
      <c r="I371" s="42">
        <v>96.176073955372004</v>
      </c>
      <c r="J371" s="42">
        <v>86.466384504106799</v>
      </c>
      <c r="M371" s="27"/>
    </row>
    <row r="372" spans="1:13" x14ac:dyDescent="0.2">
      <c r="A372" s="54">
        <v>43775</v>
      </c>
      <c r="B372" s="42">
        <v>127.920307713677</v>
      </c>
      <c r="C372" s="42">
        <v>57.584159533027602</v>
      </c>
      <c r="D372" s="42">
        <v>90.457842319272501</v>
      </c>
      <c r="E372" s="42">
        <v>111.879836065462</v>
      </c>
      <c r="F372" s="42">
        <v>65.754196234745905</v>
      </c>
      <c r="G372" s="42">
        <v>59.327196509635499</v>
      </c>
      <c r="H372" s="42">
        <v>99.360691216657898</v>
      </c>
      <c r="I372" s="42">
        <v>94.916469166870201</v>
      </c>
      <c r="J372" s="42">
        <v>84.090838960371897</v>
      </c>
      <c r="M372" s="27"/>
    </row>
    <row r="373" spans="1:13" x14ac:dyDescent="0.2">
      <c r="A373" s="54">
        <v>43776</v>
      </c>
      <c r="B373" s="42">
        <v>128.68040740978901</v>
      </c>
      <c r="C373" s="42">
        <v>59.408773890288998</v>
      </c>
      <c r="D373" s="42">
        <v>92.713880067574806</v>
      </c>
      <c r="E373" s="42">
        <v>114.177612649743</v>
      </c>
      <c r="F373" s="42">
        <v>68.570770060876399</v>
      </c>
      <c r="G373" s="42">
        <v>59.367939213058001</v>
      </c>
      <c r="H373" s="42">
        <v>99.693743812967995</v>
      </c>
      <c r="I373" s="42">
        <v>94.863985634059603</v>
      </c>
      <c r="J373" s="42">
        <v>85.420559490215993</v>
      </c>
      <c r="M373" s="27"/>
    </row>
    <row r="374" spans="1:13" x14ac:dyDescent="0.2">
      <c r="A374" s="54">
        <v>43777</v>
      </c>
      <c r="B374" s="42">
        <v>128.76983090373699</v>
      </c>
      <c r="C374" s="42">
        <v>60.262492534588098</v>
      </c>
      <c r="D374" s="42">
        <v>92.466643054154702</v>
      </c>
      <c r="E374" s="42">
        <v>113.52110505418401</v>
      </c>
      <c r="F374" s="42">
        <v>69.082874392974205</v>
      </c>
      <c r="G374" s="42">
        <v>60.532016452518299</v>
      </c>
      <c r="H374" s="42">
        <v>99.638235046877497</v>
      </c>
      <c r="I374" s="42">
        <v>92.764644319890095</v>
      </c>
      <c r="J374" s="42">
        <v>85.744489209609995</v>
      </c>
      <c r="M374" s="27"/>
    </row>
    <row r="375" spans="1:13" x14ac:dyDescent="0.2">
      <c r="A375" s="54">
        <v>43780</v>
      </c>
      <c r="B375" s="42">
        <v>130.06647156179</v>
      </c>
      <c r="C375" s="42">
        <v>60.229013372037997</v>
      </c>
      <c r="D375" s="42">
        <v>91.153196419822095</v>
      </c>
      <c r="E375" s="42">
        <v>114.888829211472</v>
      </c>
      <c r="F375" s="42">
        <v>67.167604191112304</v>
      </c>
      <c r="G375" s="42">
        <v>58.4948812834918</v>
      </c>
      <c r="H375" s="42">
        <v>95.919147722073802</v>
      </c>
      <c r="I375" s="42">
        <v>93.171391699463101</v>
      </c>
      <c r="J375" s="42">
        <v>84.467599203926497</v>
      </c>
      <c r="M375" s="27"/>
    </row>
    <row r="376" spans="1:13" x14ac:dyDescent="0.2">
      <c r="A376" s="54">
        <v>43781</v>
      </c>
      <c r="B376" s="42">
        <v>130.111183308763</v>
      </c>
      <c r="C376" s="42">
        <v>56.914576282608301</v>
      </c>
      <c r="D376" s="42">
        <v>89.607965085422606</v>
      </c>
      <c r="E376" s="42">
        <v>114.752056795754</v>
      </c>
      <c r="F376" s="42">
        <v>66.553078992641503</v>
      </c>
      <c r="G376" s="42">
        <v>58.081633863504997</v>
      </c>
      <c r="H376" s="42">
        <v>95.475077593582697</v>
      </c>
      <c r="I376" s="42">
        <v>93.158270816202304</v>
      </c>
      <c r="J376" s="42">
        <v>83.120512238936499</v>
      </c>
      <c r="M376" s="27"/>
    </row>
    <row r="377" spans="1:13" x14ac:dyDescent="0.2">
      <c r="A377" s="54">
        <v>43782</v>
      </c>
      <c r="B377" s="42">
        <v>129.66406584042099</v>
      </c>
      <c r="C377" s="42">
        <v>53.215128824231201</v>
      </c>
      <c r="D377" s="42">
        <v>88.711730911396401</v>
      </c>
      <c r="E377" s="42">
        <v>115.965228123358</v>
      </c>
      <c r="F377" s="42">
        <v>64.166672805324197</v>
      </c>
      <c r="G377" s="42">
        <v>55.875125456019298</v>
      </c>
      <c r="H377" s="42">
        <v>91.034376310300999</v>
      </c>
      <c r="I377" s="42">
        <v>93.571578637464</v>
      </c>
      <c r="J377" s="42">
        <v>80.645886611775495</v>
      </c>
      <c r="M377" s="27"/>
    </row>
    <row r="378" spans="1:13" x14ac:dyDescent="0.2">
      <c r="A378" s="54">
        <v>43783</v>
      </c>
      <c r="B378" s="42">
        <v>131.27368872659301</v>
      </c>
      <c r="C378" s="42">
        <v>53.566660030744998</v>
      </c>
      <c r="D378" s="42">
        <v>89.159847998409504</v>
      </c>
      <c r="E378" s="42">
        <v>115.98300853732501</v>
      </c>
      <c r="F378" s="42">
        <v>67.065183324739294</v>
      </c>
      <c r="G378" s="42">
        <v>58.215502745995799</v>
      </c>
      <c r="H378" s="42">
        <v>91.173148225410799</v>
      </c>
      <c r="I378" s="42">
        <v>94.798381217871807</v>
      </c>
      <c r="J378" s="42">
        <v>82.235189648112296</v>
      </c>
      <c r="M378" s="27"/>
    </row>
    <row r="379" spans="1:13" x14ac:dyDescent="0.2">
      <c r="A379" s="54">
        <v>43784</v>
      </c>
      <c r="B379" s="42">
        <v>134.242548716953</v>
      </c>
      <c r="C379" s="42">
        <v>61.099471597582998</v>
      </c>
      <c r="D379" s="42">
        <v>97.272312504239395</v>
      </c>
      <c r="E379" s="42">
        <v>116.94041544746101</v>
      </c>
      <c r="F379" s="42">
        <v>73.639578739530407</v>
      </c>
      <c r="G379" s="42">
        <v>65.188325410359496</v>
      </c>
      <c r="H379" s="42">
        <v>102.691217179294</v>
      </c>
      <c r="I379" s="42">
        <v>97.2257446123986</v>
      </c>
      <c r="J379" s="42">
        <v>88.886899975012099</v>
      </c>
      <c r="M379" s="27"/>
    </row>
    <row r="380" spans="1:13" x14ac:dyDescent="0.2">
      <c r="A380" s="54">
        <v>43787</v>
      </c>
      <c r="B380" s="42">
        <v>135.02947546122601</v>
      </c>
      <c r="C380" s="42">
        <v>61.350565316446598</v>
      </c>
      <c r="D380" s="42">
        <v>96.360626016976298</v>
      </c>
      <c r="E380" s="42">
        <v>115.57269129017401</v>
      </c>
      <c r="F380" s="42">
        <v>72.688088890514294</v>
      </c>
      <c r="G380" s="42">
        <v>63.052243675978403</v>
      </c>
      <c r="H380" s="42">
        <v>100.470866537536</v>
      </c>
      <c r="I380" s="42">
        <v>93.669985261512906</v>
      </c>
      <c r="J380" s="42">
        <v>88.040880369255305</v>
      </c>
      <c r="M380" s="27"/>
    </row>
    <row r="381" spans="1:13" x14ac:dyDescent="0.2">
      <c r="A381" s="54">
        <v>43788</v>
      </c>
      <c r="B381" s="42">
        <v>135.02947546122601</v>
      </c>
      <c r="C381" s="42">
        <v>62.354940191959003</v>
      </c>
      <c r="D381" s="42">
        <v>94.877203935990096</v>
      </c>
      <c r="E381" s="42">
        <v>118.978324441705</v>
      </c>
      <c r="F381" s="42">
        <v>72.001869085594095</v>
      </c>
      <c r="G381" s="42">
        <v>60.025642853404896</v>
      </c>
      <c r="H381" s="42">
        <v>102.574648770504</v>
      </c>
      <c r="I381" s="42">
        <v>95.375700079370304</v>
      </c>
      <c r="J381" s="42">
        <v>87.604891441180399</v>
      </c>
      <c r="M381" s="27"/>
    </row>
    <row r="382" spans="1:13" x14ac:dyDescent="0.2">
      <c r="A382" s="54">
        <v>43789</v>
      </c>
      <c r="B382" s="42">
        <v>137.73006497067399</v>
      </c>
      <c r="C382" s="42">
        <v>61.1831695038709</v>
      </c>
      <c r="D382" s="42">
        <v>96.963266237406103</v>
      </c>
      <c r="E382" s="42">
        <v>118.950969958561</v>
      </c>
      <c r="F382" s="42">
        <v>72.718815150437905</v>
      </c>
      <c r="G382" s="42">
        <v>59.9499778327881</v>
      </c>
      <c r="H382" s="42">
        <v>105.96623437583899</v>
      </c>
      <c r="I382" s="42">
        <v>97.094535780255697</v>
      </c>
      <c r="J382" s="42">
        <v>87.496488324017307</v>
      </c>
      <c r="M382" s="27"/>
    </row>
    <row r="383" spans="1:13" x14ac:dyDescent="0.2">
      <c r="A383" s="54">
        <v>43790</v>
      </c>
      <c r="B383" s="42">
        <v>139.008820930263</v>
      </c>
      <c r="C383" s="42">
        <v>58.839628127520001</v>
      </c>
      <c r="D383" s="42">
        <v>95.866151989903301</v>
      </c>
      <c r="E383" s="42">
        <v>117.624277526047</v>
      </c>
      <c r="F383" s="42">
        <v>72.718815150437905</v>
      </c>
      <c r="G383" s="42">
        <v>60.305021390842697</v>
      </c>
      <c r="H383" s="42">
        <v>103.451687274035</v>
      </c>
      <c r="I383" s="42">
        <v>94.863985634059603</v>
      </c>
      <c r="J383" s="42">
        <v>86.729440297698602</v>
      </c>
      <c r="M383" s="27"/>
    </row>
    <row r="384" spans="1:13" x14ac:dyDescent="0.2">
      <c r="A384" s="54">
        <v>43791</v>
      </c>
      <c r="B384" s="42">
        <v>140.21603809506601</v>
      </c>
      <c r="C384" s="42">
        <v>57.835253251891103</v>
      </c>
      <c r="D384" s="42">
        <v>96.963266237406103</v>
      </c>
      <c r="E384" s="42">
        <v>118.84155202598799</v>
      </c>
      <c r="F384" s="42">
        <v>70.670397822279497</v>
      </c>
      <c r="G384" s="42">
        <v>60.956904644961497</v>
      </c>
      <c r="H384" s="42">
        <v>100.137813941343</v>
      </c>
      <c r="I384" s="42">
        <v>94.614688852918306</v>
      </c>
      <c r="J384" s="42">
        <v>86.487589835654902</v>
      </c>
      <c r="M384" s="27"/>
    </row>
    <row r="385" spans="1:13" x14ac:dyDescent="0.2">
      <c r="A385" s="54">
        <v>43794</v>
      </c>
      <c r="B385" s="42">
        <v>138.07881659595299</v>
      </c>
      <c r="C385" s="42">
        <v>56.244993032247301</v>
      </c>
      <c r="D385" s="42">
        <v>94.877203935990096</v>
      </c>
      <c r="E385" s="42">
        <v>116.07874922838501</v>
      </c>
      <c r="F385" s="42">
        <v>69.134084826218896</v>
      </c>
      <c r="G385" s="42">
        <v>61.114055072306698</v>
      </c>
      <c r="H385" s="42">
        <v>99.8602701111231</v>
      </c>
      <c r="I385" s="42">
        <v>95.782447458943395</v>
      </c>
      <c r="J385" s="42">
        <v>84.998646514955894</v>
      </c>
      <c r="M385" s="27"/>
    </row>
    <row r="386" spans="1:13" x14ac:dyDescent="0.2">
      <c r="A386" s="54">
        <v>43795</v>
      </c>
      <c r="B386" s="42">
        <v>137.27400515275099</v>
      </c>
      <c r="C386" s="42">
        <v>55.324316062964499</v>
      </c>
      <c r="D386" s="42">
        <v>93.486495734890894</v>
      </c>
      <c r="E386" s="42">
        <v>116.666870616027</v>
      </c>
      <c r="F386" s="42">
        <v>65.047492256504498</v>
      </c>
      <c r="G386" s="42">
        <v>59.833570108865402</v>
      </c>
      <c r="H386" s="42">
        <v>99.915778877097196</v>
      </c>
      <c r="I386" s="42">
        <v>91.846182494889902</v>
      </c>
      <c r="J386" s="42">
        <v>83.407881041872301</v>
      </c>
      <c r="M386" s="27"/>
    </row>
    <row r="387" spans="1:13" x14ac:dyDescent="0.2">
      <c r="A387" s="54">
        <v>43796</v>
      </c>
      <c r="B387" s="42">
        <v>139.36651490489001</v>
      </c>
      <c r="C387" s="42">
        <v>54.905826531467</v>
      </c>
      <c r="D387" s="42">
        <v>93.347424914711198</v>
      </c>
      <c r="E387" s="42">
        <v>117.610600284534</v>
      </c>
      <c r="F387" s="42">
        <v>67.433898443705402</v>
      </c>
      <c r="G387" s="42">
        <v>58.145658111607197</v>
      </c>
      <c r="H387" s="42">
        <v>97.140340575017007</v>
      </c>
      <c r="I387" s="42">
        <v>97.107656663516494</v>
      </c>
      <c r="J387" s="42">
        <v>84.038008436211399</v>
      </c>
      <c r="M387" s="27"/>
    </row>
    <row r="388" spans="1:13" x14ac:dyDescent="0.2">
      <c r="A388" s="54">
        <v>43797</v>
      </c>
      <c r="B388" s="42">
        <v>138.60641520866201</v>
      </c>
      <c r="C388" s="42">
        <v>53.734055843320697</v>
      </c>
      <c r="D388" s="42">
        <v>90.705079332809007</v>
      </c>
      <c r="E388" s="42">
        <v>114.888829211472</v>
      </c>
      <c r="F388" s="42">
        <v>64.832408437039703</v>
      </c>
      <c r="G388" s="42">
        <v>58.145658111607197</v>
      </c>
      <c r="H388" s="42">
        <v>94.459267175057903</v>
      </c>
      <c r="I388" s="42">
        <v>95.782447458943395</v>
      </c>
      <c r="J388" s="42">
        <v>82.639918992761494</v>
      </c>
      <c r="M388" s="27"/>
    </row>
    <row r="389" spans="1:13" x14ac:dyDescent="0.2">
      <c r="A389" s="54">
        <v>43798</v>
      </c>
      <c r="B389" s="42">
        <v>138.10564364399801</v>
      </c>
      <c r="C389" s="42">
        <v>54.067173510324203</v>
      </c>
      <c r="D389" s="42">
        <v>93.316520288120998</v>
      </c>
      <c r="E389" s="42">
        <v>115.559014048544</v>
      </c>
      <c r="F389" s="42">
        <v>65.549354501767098</v>
      </c>
      <c r="G389" s="42">
        <v>59.658958522952197</v>
      </c>
      <c r="H389" s="42">
        <v>95.752621423802296</v>
      </c>
      <c r="I389" s="42">
        <v>97.2257446123986</v>
      </c>
      <c r="J389" s="42">
        <v>83.000226823962294</v>
      </c>
      <c r="M389" s="27"/>
    </row>
    <row r="390" spans="1:13" x14ac:dyDescent="0.2">
      <c r="A390" s="54">
        <v>43801</v>
      </c>
      <c r="B390" s="42">
        <v>138.391798823839</v>
      </c>
      <c r="C390" s="42">
        <v>52.7330288839876</v>
      </c>
      <c r="D390" s="42">
        <v>91.323171866592006</v>
      </c>
      <c r="E390" s="42">
        <v>115.50430508225701</v>
      </c>
      <c r="F390" s="42">
        <v>64.791440090397401</v>
      </c>
      <c r="G390" s="42">
        <v>59.135123765154297</v>
      </c>
      <c r="H390" s="42">
        <v>98.450347453588606</v>
      </c>
      <c r="I390" s="42">
        <v>97.461920510279</v>
      </c>
      <c r="J390" s="42">
        <v>82.2565777841955</v>
      </c>
      <c r="M390" s="27"/>
    </row>
    <row r="391" spans="1:13" x14ac:dyDescent="0.2">
      <c r="A391" s="54">
        <v>43802</v>
      </c>
      <c r="B391" s="42">
        <v>138.78526219585899</v>
      </c>
      <c r="C391" s="42">
        <v>52.557263280730702</v>
      </c>
      <c r="D391" s="42">
        <v>90.859602466225596</v>
      </c>
      <c r="E391" s="42">
        <v>115.984376261476</v>
      </c>
      <c r="F391" s="42">
        <v>64.729987570550307</v>
      </c>
      <c r="G391" s="42">
        <v>59.594934274733497</v>
      </c>
      <c r="H391" s="42">
        <v>97.140340575017007</v>
      </c>
      <c r="I391" s="42">
        <v>93.683106144773802</v>
      </c>
      <c r="J391" s="42">
        <v>82.107226440566606</v>
      </c>
      <c r="M391" s="27"/>
    </row>
    <row r="392" spans="1:13" x14ac:dyDescent="0.2">
      <c r="A392" s="54">
        <v>43803</v>
      </c>
      <c r="B392" s="42">
        <v>141.28912001918101</v>
      </c>
      <c r="C392" s="42">
        <v>55.5754097818281</v>
      </c>
      <c r="D392" s="42">
        <v>94.568157668924002</v>
      </c>
      <c r="E392" s="42">
        <v>117.14557407097899</v>
      </c>
      <c r="F392" s="42">
        <v>67.597771830041907</v>
      </c>
      <c r="G392" s="42">
        <v>59.9499778327881</v>
      </c>
      <c r="H392" s="42">
        <v>98.600221121916505</v>
      </c>
      <c r="I392" s="42">
        <v>94.837743867537895</v>
      </c>
      <c r="J392" s="42">
        <v>84.912362752016605</v>
      </c>
      <c r="M392" s="27"/>
    </row>
    <row r="393" spans="1:13" x14ac:dyDescent="0.2">
      <c r="A393" s="54">
        <v>43804</v>
      </c>
      <c r="B393" s="42">
        <v>140.83306020125701</v>
      </c>
      <c r="C393" s="42">
        <v>56.747180470032603</v>
      </c>
      <c r="D393" s="42">
        <v>105.075730743352</v>
      </c>
      <c r="E393" s="42">
        <v>117.596923042904</v>
      </c>
      <c r="F393" s="42">
        <v>69.390136992209605</v>
      </c>
      <c r="G393" s="42">
        <v>61.114055072306698</v>
      </c>
      <c r="H393" s="42">
        <v>101.02595419797601</v>
      </c>
      <c r="I393" s="42">
        <v>94.929590050014696</v>
      </c>
      <c r="J393" s="42">
        <v>86.585755896288902</v>
      </c>
      <c r="M393" s="27"/>
    </row>
    <row r="394" spans="1:13" x14ac:dyDescent="0.2">
      <c r="A394" s="54">
        <v>43805</v>
      </c>
      <c r="B394" s="42">
        <v>143.07758989278199</v>
      </c>
      <c r="C394" s="42">
        <v>54.152545374818096</v>
      </c>
      <c r="D394" s="42">
        <v>108.181645725621</v>
      </c>
      <c r="E394" s="42">
        <v>117.419118902413</v>
      </c>
      <c r="F394" s="42">
        <v>69.646189158200301</v>
      </c>
      <c r="G394" s="42">
        <v>63.092986379400799</v>
      </c>
      <c r="H394" s="42">
        <v>101.858585688518</v>
      </c>
      <c r="I394" s="42">
        <v>95.913656291086198</v>
      </c>
      <c r="J394" s="42">
        <v>86.343357020406998</v>
      </c>
      <c r="M394" s="27"/>
    </row>
    <row r="395" spans="1:13" x14ac:dyDescent="0.2">
      <c r="A395" s="54">
        <v>43808</v>
      </c>
      <c r="B395" s="42">
        <v>144.68721277918701</v>
      </c>
      <c r="C395" s="42">
        <v>55.073222344042698</v>
      </c>
      <c r="D395" s="42">
        <v>108.38252579921399</v>
      </c>
      <c r="E395" s="42">
        <v>116.94041544746101</v>
      </c>
      <c r="F395" s="42">
        <v>70.608945302548804</v>
      </c>
      <c r="G395" s="42">
        <v>61.4050743820844</v>
      </c>
      <c r="H395" s="42">
        <v>100.753961244249</v>
      </c>
      <c r="I395" s="42">
        <v>97.094535780255697</v>
      </c>
      <c r="J395" s="42">
        <v>86.811702359700604</v>
      </c>
      <c r="M395" s="27"/>
    </row>
    <row r="396" spans="1:13" x14ac:dyDescent="0.2">
      <c r="A396" s="54">
        <v>43809</v>
      </c>
      <c r="B396" s="42">
        <v>143.57836145744699</v>
      </c>
      <c r="C396" s="42">
        <v>56.914576282608301</v>
      </c>
      <c r="D396" s="42">
        <v>109.711424746783</v>
      </c>
      <c r="E396" s="42">
        <v>117.624277526047</v>
      </c>
      <c r="F396" s="42">
        <v>69.657455453532705</v>
      </c>
      <c r="G396" s="42">
        <v>61.230462796171203</v>
      </c>
      <c r="H396" s="42">
        <v>98.639077258063494</v>
      </c>
      <c r="I396" s="42">
        <v>95.6249968603952</v>
      </c>
      <c r="J396" s="42">
        <v>87.008582894457504</v>
      </c>
      <c r="M396" s="27"/>
    </row>
    <row r="397" spans="1:13" x14ac:dyDescent="0.2">
      <c r="A397" s="54">
        <v>43810</v>
      </c>
      <c r="B397" s="42">
        <v>148.174729032675</v>
      </c>
      <c r="C397" s="42">
        <v>55.240618156676597</v>
      </c>
      <c r="D397" s="42">
        <v>110.26770802715301</v>
      </c>
      <c r="E397" s="42">
        <v>117.048465655884</v>
      </c>
      <c r="F397" s="42">
        <v>70.772818688768893</v>
      </c>
      <c r="G397" s="42">
        <v>60.025642853404896</v>
      </c>
      <c r="H397" s="42">
        <v>99.332936833612607</v>
      </c>
      <c r="I397" s="42">
        <v>95.782447458943395</v>
      </c>
      <c r="J397" s="42">
        <v>87.431409892742494</v>
      </c>
      <c r="M397" s="27"/>
    </row>
    <row r="398" spans="1:13" x14ac:dyDescent="0.2">
      <c r="A398" s="54">
        <v>43811</v>
      </c>
      <c r="B398" s="42">
        <v>149.784351919079</v>
      </c>
      <c r="C398" s="42">
        <v>55.240618156676597</v>
      </c>
      <c r="D398" s="42">
        <v>111.10213294776599</v>
      </c>
      <c r="E398" s="42">
        <v>116.735256823828</v>
      </c>
      <c r="F398" s="42">
        <v>71.489764753496303</v>
      </c>
      <c r="G398" s="42">
        <v>59.076919903163798</v>
      </c>
      <c r="H398" s="42">
        <v>99.915778877097196</v>
      </c>
      <c r="I398" s="42">
        <v>95.310095663182395</v>
      </c>
      <c r="J398" s="42">
        <v>88.027718439349002</v>
      </c>
      <c r="M398" s="27"/>
    </row>
    <row r="399" spans="1:13" x14ac:dyDescent="0.2">
      <c r="A399" s="54">
        <v>43812</v>
      </c>
      <c r="B399" s="42">
        <v>151.12570432433901</v>
      </c>
      <c r="C399" s="42">
        <v>57.400024139205897</v>
      </c>
      <c r="D399" s="42">
        <v>112.477388835396</v>
      </c>
      <c r="E399" s="42">
        <v>118.99200168345099</v>
      </c>
      <c r="F399" s="42">
        <v>73.732781727914698</v>
      </c>
      <c r="G399" s="42">
        <v>59.367939213058001</v>
      </c>
      <c r="H399" s="42">
        <v>99.294080697465702</v>
      </c>
      <c r="I399" s="42">
        <v>97.7505799410865</v>
      </c>
      <c r="J399" s="42">
        <v>89.305888077127705</v>
      </c>
      <c r="M399" s="27"/>
    </row>
    <row r="400" spans="1:13" x14ac:dyDescent="0.2">
      <c r="A400" s="54">
        <v>43815</v>
      </c>
      <c r="B400" s="42">
        <v>150.66964450664801</v>
      </c>
      <c r="C400" s="42">
        <v>57.147256462078097</v>
      </c>
      <c r="D400" s="42">
        <v>112.029271748383</v>
      </c>
      <c r="E400" s="42">
        <v>119.675863762037</v>
      </c>
      <c r="F400" s="42">
        <v>73.230919482535697</v>
      </c>
      <c r="G400" s="42">
        <v>59.658958522952197</v>
      </c>
      <c r="H400" s="42">
        <v>100.554129686556</v>
      </c>
      <c r="I400" s="42">
        <v>98.157327320659505</v>
      </c>
      <c r="J400" s="42">
        <v>89.141546757775401</v>
      </c>
      <c r="M400" s="27"/>
    </row>
    <row r="401" spans="1:13" x14ac:dyDescent="0.2">
      <c r="A401" s="54">
        <v>43816</v>
      </c>
      <c r="B401" s="42">
        <v>149.33723445073699</v>
      </c>
      <c r="C401" s="42">
        <v>54.606188026955401</v>
      </c>
      <c r="D401" s="42">
        <v>112.26105644856599</v>
      </c>
      <c r="E401" s="42">
        <v>120.359725840623</v>
      </c>
      <c r="F401" s="42">
        <v>71.192744240979707</v>
      </c>
      <c r="G401" s="42">
        <v>58.785900593269602</v>
      </c>
      <c r="H401" s="42">
        <v>100.359849005472</v>
      </c>
      <c r="I401" s="42">
        <v>97.881788773112902</v>
      </c>
      <c r="J401" s="42">
        <v>88.014556509442599</v>
      </c>
      <c r="M401" s="27"/>
    </row>
    <row r="402" spans="1:13" x14ac:dyDescent="0.2">
      <c r="A402" s="54">
        <v>43817</v>
      </c>
      <c r="B402" s="42">
        <v>148.890116982395</v>
      </c>
      <c r="C402" s="42">
        <v>53.382524636865099</v>
      </c>
      <c r="D402" s="42">
        <v>110.94760981435</v>
      </c>
      <c r="E402" s="42">
        <v>119.935731351958</v>
      </c>
      <c r="F402" s="42">
        <v>69.031663959729499</v>
      </c>
      <c r="G402" s="42">
        <v>57.621823353809297</v>
      </c>
      <c r="H402" s="42">
        <v>98.361533427843796</v>
      </c>
      <c r="I402" s="42">
        <v>98.4066241016844</v>
      </c>
      <c r="J402" s="42">
        <v>86.636027156375306</v>
      </c>
      <c r="M402" s="27"/>
    </row>
    <row r="403" spans="1:13" x14ac:dyDescent="0.2">
      <c r="A403" s="54">
        <v>43818</v>
      </c>
      <c r="B403" s="42">
        <v>149.33723445073699</v>
      </c>
      <c r="C403" s="42">
        <v>52.729680967749999</v>
      </c>
      <c r="D403" s="42">
        <v>110.870348247699</v>
      </c>
      <c r="E403" s="42">
        <v>123.013110705884</v>
      </c>
      <c r="F403" s="42">
        <v>68.826822226983495</v>
      </c>
      <c r="G403" s="42">
        <v>58.029250387684399</v>
      </c>
      <c r="H403" s="42">
        <v>99.910228000488104</v>
      </c>
      <c r="I403" s="42">
        <v>99.456294758710996</v>
      </c>
      <c r="J403" s="42">
        <v>86.883727364940597</v>
      </c>
      <c r="M403" s="27"/>
    </row>
    <row r="404" spans="1:13" x14ac:dyDescent="0.2">
      <c r="A404" s="54">
        <v>43819</v>
      </c>
      <c r="B404" s="42">
        <v>148.44299951382001</v>
      </c>
      <c r="C404" s="42">
        <v>53.482962124457103</v>
      </c>
      <c r="D404" s="42">
        <v>111.10213294776599</v>
      </c>
      <c r="E404" s="42">
        <v>120.359725840623</v>
      </c>
      <c r="F404" s="42">
        <v>68.140602421946795</v>
      </c>
      <c r="G404" s="42">
        <v>57.622405392467002</v>
      </c>
      <c r="H404" s="42">
        <v>101.41451556026</v>
      </c>
      <c r="I404" s="42">
        <v>96.872153855627403</v>
      </c>
      <c r="J404" s="42">
        <v>86.574422012083204</v>
      </c>
      <c r="M404" s="27"/>
    </row>
    <row r="405" spans="1:13" x14ac:dyDescent="0.2">
      <c r="A405" s="54">
        <v>43822</v>
      </c>
      <c r="B405" s="42">
        <v>148.845405235188</v>
      </c>
      <c r="C405" s="42">
        <v>54.736756760743397</v>
      </c>
      <c r="D405" s="42">
        <v>111.10213294776599</v>
      </c>
      <c r="E405" s="42">
        <v>116.59848440811</v>
      </c>
      <c r="F405" s="42">
        <v>67.957269071135698</v>
      </c>
      <c r="G405" s="42">
        <v>57.6154209289816</v>
      </c>
      <c r="H405" s="42">
        <v>99.915778877097196</v>
      </c>
      <c r="I405" s="42">
        <v>97.930989025626303</v>
      </c>
      <c r="J405" s="42">
        <v>86.388509752112398</v>
      </c>
      <c r="M405" s="27"/>
    </row>
    <row r="406" spans="1:13" x14ac:dyDescent="0.2">
      <c r="A406" s="54">
        <v>43823</v>
      </c>
      <c r="B406" s="42">
        <v>147.995882045478</v>
      </c>
      <c r="C406" s="42">
        <v>54.820454667031299</v>
      </c>
      <c r="D406" s="42">
        <v>110.77763436734701</v>
      </c>
      <c r="E406" s="42">
        <v>113.52110505418401</v>
      </c>
      <c r="F406" s="42">
        <v>68.621980494121104</v>
      </c>
      <c r="G406" s="42">
        <v>57.389007905963801</v>
      </c>
      <c r="H406" s="42">
        <v>99.338487710221699</v>
      </c>
      <c r="I406" s="42">
        <v>96.815170235699</v>
      </c>
      <c r="J406" s="42">
        <v>86.225996478810004</v>
      </c>
      <c r="M406" s="27"/>
    </row>
    <row r="407" spans="1:13" x14ac:dyDescent="0.2">
      <c r="A407" s="54">
        <v>43824</v>
      </c>
      <c r="B407" s="42"/>
      <c r="C407" s="42"/>
      <c r="D407" s="42"/>
      <c r="E407" s="42"/>
      <c r="F407" s="42"/>
      <c r="G407" s="42"/>
      <c r="H407" s="42"/>
      <c r="I407" s="42"/>
      <c r="J407" s="42"/>
      <c r="M407" s="27"/>
    </row>
    <row r="408" spans="1:13" x14ac:dyDescent="0.2">
      <c r="A408" s="54">
        <v>43825</v>
      </c>
      <c r="B408" s="42">
        <v>146.65452963998499</v>
      </c>
      <c r="C408" s="42">
        <v>53.566660030744998</v>
      </c>
      <c r="D408" s="42">
        <v>110.32951728045001</v>
      </c>
      <c r="E408" s="42">
        <v>109.417932582437</v>
      </c>
      <c r="F408" s="42">
        <v>69.1852952593472</v>
      </c>
      <c r="G408" s="42">
        <v>57.330804044031503</v>
      </c>
      <c r="H408" s="42">
        <v>99.915778877097196</v>
      </c>
      <c r="I408" s="42">
        <v>96.266537243965999</v>
      </c>
      <c r="J408" s="42">
        <v>85.444872499676407</v>
      </c>
      <c r="M408" s="27"/>
    </row>
    <row r="409" spans="1:13" x14ac:dyDescent="0.2">
      <c r="A409" s="54">
        <v>43826</v>
      </c>
      <c r="B409" s="42">
        <v>147.54876457690301</v>
      </c>
      <c r="C409" s="42">
        <v>54.654732812545298</v>
      </c>
      <c r="D409" s="42">
        <v>109.8659478802</v>
      </c>
      <c r="E409" s="42">
        <v>103.947035953286</v>
      </c>
      <c r="F409" s="42">
        <v>70.158293490181705</v>
      </c>
      <c r="G409" s="42">
        <v>57.912842663703501</v>
      </c>
      <c r="H409" s="42">
        <v>102.691217179294</v>
      </c>
      <c r="I409" s="42">
        <v>96.607113762991503</v>
      </c>
      <c r="J409" s="42">
        <v>85.366632138495305</v>
      </c>
      <c r="M409" s="27"/>
    </row>
    <row r="410" spans="1:13" x14ac:dyDescent="0.2">
      <c r="A410" s="54">
        <v>43829</v>
      </c>
      <c r="B410" s="42">
        <v>149.33723445073699</v>
      </c>
      <c r="C410" s="42">
        <v>54.252982862351899</v>
      </c>
      <c r="D410" s="42">
        <v>108.938809079351</v>
      </c>
      <c r="E410" s="42">
        <v>103.19478766678399</v>
      </c>
      <c r="F410" s="42">
        <v>69.134084826218896</v>
      </c>
      <c r="G410" s="42">
        <v>57.621823353809297</v>
      </c>
      <c r="H410" s="42">
        <v>102.68566630256799</v>
      </c>
      <c r="I410" s="42">
        <v>97.667274133535102</v>
      </c>
      <c r="J410" s="42">
        <v>85.402096227509901</v>
      </c>
      <c r="M410" s="27"/>
    </row>
    <row r="411" spans="1:13" x14ac:dyDescent="0.2">
      <c r="A411" s="54">
        <v>43830</v>
      </c>
      <c r="B411" s="42"/>
      <c r="C411" s="42"/>
      <c r="D411" s="42"/>
      <c r="E411" s="42"/>
      <c r="F411" s="42"/>
      <c r="G411" s="42"/>
      <c r="H411" s="42"/>
      <c r="I411" s="42"/>
      <c r="J411" s="42"/>
      <c r="M411" s="27"/>
    </row>
    <row r="412" spans="1:13" x14ac:dyDescent="0.2">
      <c r="A412" s="54">
        <v>43831</v>
      </c>
      <c r="B412" s="42"/>
      <c r="C412" s="42"/>
      <c r="D412" s="42"/>
      <c r="E412" s="42"/>
      <c r="F412" s="42"/>
      <c r="G412" s="42"/>
      <c r="H412" s="42"/>
      <c r="I412" s="42"/>
      <c r="J412" s="42"/>
      <c r="M412" s="27"/>
    </row>
    <row r="413" spans="1:13" x14ac:dyDescent="0.2">
      <c r="A413" s="54">
        <v>43832</v>
      </c>
      <c r="B413" s="42">
        <v>151.12570432433901</v>
      </c>
      <c r="C413" s="42">
        <v>56.077597219613402</v>
      </c>
      <c r="D413" s="42">
        <v>110.870348247699</v>
      </c>
      <c r="E413" s="42">
        <v>106.68248426786199</v>
      </c>
      <c r="F413" s="42">
        <v>72.718815150437905</v>
      </c>
      <c r="G413" s="42">
        <v>60.299201004614602</v>
      </c>
      <c r="H413" s="42">
        <v>104.356480160495</v>
      </c>
      <c r="I413" s="42">
        <v>97.203453971422306</v>
      </c>
      <c r="J413" s="42">
        <v>87.836139237391805</v>
      </c>
      <c r="M413" s="27"/>
    </row>
    <row r="414" spans="1:13" x14ac:dyDescent="0.2">
      <c r="A414" s="54">
        <v>43833</v>
      </c>
      <c r="B414" s="42">
        <v>152.01993926102301</v>
      </c>
      <c r="C414" s="42">
        <v>56.363621567899798</v>
      </c>
      <c r="D414" s="42">
        <v>114.347118749982</v>
      </c>
      <c r="E414" s="42">
        <v>106.816521235276</v>
      </c>
      <c r="F414" s="42">
        <v>73.640602948144107</v>
      </c>
      <c r="G414" s="42">
        <v>60.235176756512402</v>
      </c>
      <c r="H414" s="42">
        <v>105.411146715283</v>
      </c>
      <c r="I414" s="42">
        <v>99.122344242059597</v>
      </c>
      <c r="J414" s="42">
        <v>88.466449436266004</v>
      </c>
      <c r="M414" s="27"/>
    </row>
    <row r="415" spans="1:13" x14ac:dyDescent="0.2">
      <c r="A415" s="54">
        <v>43836</v>
      </c>
      <c r="B415" s="42">
        <v>152.01993926102301</v>
      </c>
      <c r="C415" s="42">
        <v>57.0366200343706</v>
      </c>
      <c r="D415" s="42">
        <v>116.201396351331</v>
      </c>
      <c r="E415" s="42">
        <v>104.972829071223</v>
      </c>
      <c r="F415" s="42">
        <v>75.279336810694105</v>
      </c>
      <c r="G415" s="42">
        <v>60.240997142624103</v>
      </c>
      <c r="H415" s="42">
        <v>106.576830802253</v>
      </c>
      <c r="I415" s="42">
        <v>99.124994642916107</v>
      </c>
      <c r="J415" s="42">
        <v>89.308447341201799</v>
      </c>
      <c r="M415" s="27"/>
    </row>
    <row r="416" spans="1:13" x14ac:dyDescent="0.2">
      <c r="A416" s="54">
        <v>43837</v>
      </c>
      <c r="B416" s="42">
        <v>152.01993926102301</v>
      </c>
      <c r="C416" s="42">
        <v>58.046117734047598</v>
      </c>
      <c r="D416" s="42">
        <v>115.89235008449801</v>
      </c>
      <c r="E416" s="42">
        <v>101.96246820106199</v>
      </c>
      <c r="F416" s="42">
        <v>77.274495288380393</v>
      </c>
      <c r="G416" s="42">
        <v>60.712448424601497</v>
      </c>
      <c r="H416" s="42">
        <v>108.242093783454</v>
      </c>
      <c r="I416" s="42">
        <v>97.190201966790497</v>
      </c>
      <c r="J416" s="42">
        <v>89.821396998479003</v>
      </c>
      <c r="M416" s="27"/>
    </row>
    <row r="417" spans="1:13" x14ac:dyDescent="0.2">
      <c r="A417" s="54">
        <v>43838</v>
      </c>
      <c r="B417" s="42">
        <v>152.01993926102301</v>
      </c>
      <c r="C417" s="42">
        <v>58.1453850078979</v>
      </c>
      <c r="D417" s="42">
        <v>116.170491724857</v>
      </c>
      <c r="E417" s="42">
        <v>104.566614996525</v>
      </c>
      <c r="F417" s="42">
        <v>76.405966341262697</v>
      </c>
      <c r="G417" s="42">
        <v>59.4261430750485</v>
      </c>
      <c r="H417" s="42">
        <v>109.796339232707</v>
      </c>
      <c r="I417" s="42">
        <v>97.667274133535102</v>
      </c>
      <c r="J417" s="42">
        <v>89.739317741128602</v>
      </c>
      <c r="M417" s="27"/>
    </row>
    <row r="418" spans="1:13" x14ac:dyDescent="0.2">
      <c r="A418" s="54">
        <v>43839</v>
      </c>
      <c r="B418" s="42">
        <v>151.05416552931999</v>
      </c>
      <c r="C418" s="42">
        <v>58.433091852348298</v>
      </c>
      <c r="D418" s="42">
        <v>116.66496575181399</v>
      </c>
      <c r="E418" s="42">
        <v>103.673491121852</v>
      </c>
      <c r="F418" s="42">
        <v>75.791441142791896</v>
      </c>
      <c r="G418" s="42">
        <v>59.542550798971199</v>
      </c>
      <c r="H418" s="42">
        <v>108.10332186846099</v>
      </c>
      <c r="I418" s="42">
        <v>99.362205525860205</v>
      </c>
      <c r="J418" s="42">
        <v>89.544996470329394</v>
      </c>
      <c r="M418" s="27"/>
    </row>
    <row r="419" spans="1:13" x14ac:dyDescent="0.2">
      <c r="A419" s="54">
        <v>43840</v>
      </c>
      <c r="B419" s="42">
        <v>154.16610310925199</v>
      </c>
      <c r="C419" s="42">
        <v>59.7286139003118</v>
      </c>
      <c r="D419" s="42">
        <v>118.828289620113</v>
      </c>
      <c r="E419" s="42">
        <v>101.69165881793</v>
      </c>
      <c r="F419" s="42">
        <v>77.737437604577295</v>
      </c>
      <c r="G419" s="42">
        <v>60.991826962097498</v>
      </c>
      <c r="H419" s="42">
        <v>110.956472443067</v>
      </c>
      <c r="I419" s="42">
        <v>103.365636124974</v>
      </c>
      <c r="J419" s="42">
        <v>91.335750156082199</v>
      </c>
      <c r="M419" s="27"/>
    </row>
    <row r="420" spans="1:13" x14ac:dyDescent="0.2">
      <c r="A420" s="54">
        <v>43843</v>
      </c>
      <c r="B420" s="42">
        <v>150.94685733690901</v>
      </c>
      <c r="C420" s="42">
        <v>57.793743309157399</v>
      </c>
      <c r="D420" s="42">
        <v>120.68256722146199</v>
      </c>
      <c r="E420" s="42">
        <v>101.21158763871099</v>
      </c>
      <c r="F420" s="42">
        <v>77.727195517858505</v>
      </c>
      <c r="G420" s="42">
        <v>59.891773970855901</v>
      </c>
      <c r="H420" s="42">
        <v>107.687006123131</v>
      </c>
      <c r="I420" s="42">
        <v>101.24531538400301</v>
      </c>
      <c r="J420" s="42">
        <v>90.648953341413304</v>
      </c>
      <c r="M420" s="27"/>
    </row>
    <row r="421" spans="1:13" x14ac:dyDescent="0.2">
      <c r="A421" s="54">
        <v>43844</v>
      </c>
      <c r="B421" s="42">
        <v>150.08839179761699</v>
      </c>
      <c r="C421" s="42">
        <v>56.010297372995403</v>
      </c>
      <c r="D421" s="42">
        <v>120.991613488295</v>
      </c>
      <c r="E421" s="42">
        <v>100.541402801638</v>
      </c>
      <c r="F421" s="42">
        <v>77.7118323879549</v>
      </c>
      <c r="G421" s="42">
        <v>59.4901673231507</v>
      </c>
      <c r="H421" s="42">
        <v>105.466655481374</v>
      </c>
      <c r="I421" s="42">
        <v>100.582715152414</v>
      </c>
      <c r="J421" s="42">
        <v>89.975135651999196</v>
      </c>
      <c r="M421" s="27"/>
    </row>
    <row r="422" spans="1:13" x14ac:dyDescent="0.2">
      <c r="A422" s="54">
        <v>43845</v>
      </c>
      <c r="B422" s="42">
        <v>151.93051576730801</v>
      </c>
      <c r="C422" s="42">
        <v>55.438248676422504</v>
      </c>
      <c r="D422" s="42">
        <v>120.528044087929</v>
      </c>
      <c r="E422" s="42">
        <v>100.185794520774</v>
      </c>
      <c r="F422" s="42">
        <v>76.303545474889702</v>
      </c>
      <c r="G422" s="42">
        <v>58.378473559510901</v>
      </c>
      <c r="H422" s="42">
        <v>105.355637949309</v>
      </c>
      <c r="I422" s="42">
        <v>98.727434504078701</v>
      </c>
      <c r="J422" s="42">
        <v>89.279015803593197</v>
      </c>
      <c r="M422" s="27"/>
    </row>
    <row r="423" spans="1:13" x14ac:dyDescent="0.2">
      <c r="A423" s="54">
        <v>43846</v>
      </c>
      <c r="B423" s="42">
        <v>151.277724263491</v>
      </c>
      <c r="C423" s="42">
        <v>55.1017494432162</v>
      </c>
      <c r="D423" s="42">
        <v>120.821638041409</v>
      </c>
      <c r="E423" s="42">
        <v>99.296773818437899</v>
      </c>
      <c r="F423" s="42">
        <v>78.351962803048096</v>
      </c>
      <c r="G423" s="42">
        <v>59.961618605128002</v>
      </c>
      <c r="H423" s="42">
        <v>104.07893633027599</v>
      </c>
      <c r="I423" s="42">
        <v>99.390034735552007</v>
      </c>
      <c r="J423" s="42">
        <v>89.440615053987102</v>
      </c>
      <c r="M423" s="27"/>
    </row>
    <row r="424" spans="1:13" x14ac:dyDescent="0.2">
      <c r="A424" s="54">
        <v>43847</v>
      </c>
      <c r="B424" s="42">
        <v>152.905231848592</v>
      </c>
      <c r="C424" s="42">
        <v>54.681125401693897</v>
      </c>
      <c r="D424" s="42">
        <v>119.137335886946</v>
      </c>
      <c r="E424" s="42">
        <v>96.082622048910693</v>
      </c>
      <c r="F424" s="42">
        <v>79.878033712506294</v>
      </c>
      <c r="G424" s="42">
        <v>61.521482106007198</v>
      </c>
      <c r="H424" s="42">
        <v>103.024269775487</v>
      </c>
      <c r="I424" s="42">
        <v>98.727434504078701</v>
      </c>
      <c r="J424" s="42">
        <v>89.228013325133404</v>
      </c>
      <c r="M424" s="27"/>
    </row>
    <row r="425" spans="1:13" x14ac:dyDescent="0.2">
      <c r="A425" s="54">
        <v>43850</v>
      </c>
      <c r="B425" s="42">
        <v>149.89894720539499</v>
      </c>
      <c r="C425" s="42">
        <v>53.952604561694898</v>
      </c>
      <c r="D425" s="42">
        <v>119.755428420613</v>
      </c>
      <c r="E425" s="42">
        <v>94.974765481543699</v>
      </c>
      <c r="F425" s="42">
        <v>77.891068904194995</v>
      </c>
      <c r="G425" s="42">
        <v>61.824142188299398</v>
      </c>
      <c r="H425" s="42">
        <v>101.864136565244</v>
      </c>
      <c r="I425" s="42">
        <v>98.1788015123457</v>
      </c>
      <c r="J425" s="42">
        <v>88.038869518903098</v>
      </c>
      <c r="M425" s="27"/>
    </row>
    <row r="426" spans="1:13" x14ac:dyDescent="0.2">
      <c r="A426" s="54">
        <v>43851</v>
      </c>
      <c r="B426" s="42">
        <v>144.58402059180699</v>
      </c>
      <c r="C426" s="42">
        <v>52.191031075722996</v>
      </c>
      <c r="D426" s="42">
        <v>118.982812753529</v>
      </c>
      <c r="E426" s="42">
        <v>92.047835784847805</v>
      </c>
      <c r="F426" s="42">
        <v>75.586599409929505</v>
      </c>
      <c r="G426" s="42">
        <v>60.823035762412502</v>
      </c>
      <c r="H426" s="42">
        <v>98.8056035562186</v>
      </c>
      <c r="I426" s="42">
        <v>96.607113762991503</v>
      </c>
      <c r="J426" s="42">
        <v>85.807008376694299</v>
      </c>
      <c r="M426" s="27"/>
    </row>
    <row r="427" spans="1:13" x14ac:dyDescent="0.2">
      <c r="A427" s="54">
        <v>43852</v>
      </c>
      <c r="B427" s="42">
        <v>144.10657803178799</v>
      </c>
      <c r="C427" s="42">
        <v>53.166878852061899</v>
      </c>
      <c r="D427" s="42">
        <v>118.982812753529</v>
      </c>
      <c r="E427" s="42">
        <v>92.3213806163985</v>
      </c>
      <c r="F427" s="42">
        <v>75.279336810694105</v>
      </c>
      <c r="G427" s="42">
        <v>61.114055072306698</v>
      </c>
      <c r="H427" s="42">
        <v>96.257751194876604</v>
      </c>
      <c r="I427" s="42">
        <v>92.962812489364296</v>
      </c>
      <c r="J427" s="42">
        <v>85.369374207221</v>
      </c>
      <c r="M427" s="27"/>
    </row>
    <row r="428" spans="1:13" x14ac:dyDescent="0.2">
      <c r="A428" s="54">
        <v>43853</v>
      </c>
      <c r="B428" s="42">
        <v>141.54820657684499</v>
      </c>
      <c r="C428" s="42">
        <v>53.166878852061899</v>
      </c>
      <c r="D428" s="42">
        <v>119.090978946886</v>
      </c>
      <c r="E428" s="42">
        <v>90.269794380408698</v>
      </c>
      <c r="F428" s="42">
        <v>74.256152355344994</v>
      </c>
      <c r="G428" s="42">
        <v>60.590220314508798</v>
      </c>
      <c r="H428" s="42">
        <v>97.179196711163996</v>
      </c>
      <c r="I428" s="42">
        <v>93.791062778793304</v>
      </c>
      <c r="J428" s="42">
        <v>85.032282557920595</v>
      </c>
      <c r="M428" s="27"/>
    </row>
    <row r="429" spans="1:13" x14ac:dyDescent="0.2">
      <c r="A429" s="54">
        <v>43854</v>
      </c>
      <c r="B429" s="42">
        <v>142.14275768981301</v>
      </c>
      <c r="C429" s="42">
        <v>53.6733101981226</v>
      </c>
      <c r="D429" s="42">
        <v>118.36472021963</v>
      </c>
      <c r="E429" s="42">
        <v>91.774290953413598</v>
      </c>
      <c r="F429" s="42">
        <v>74.7672324787127</v>
      </c>
      <c r="G429" s="42">
        <v>59.909235129482099</v>
      </c>
      <c r="H429" s="42">
        <v>99.915778877097196</v>
      </c>
      <c r="I429" s="42">
        <v>93.177494964445899</v>
      </c>
      <c r="J429" s="42">
        <v>84.834488000138705</v>
      </c>
      <c r="M429" s="27"/>
    </row>
    <row r="430" spans="1:13" x14ac:dyDescent="0.2">
      <c r="A430" s="54">
        <v>43857</v>
      </c>
      <c r="B430" s="42">
        <v>141.79143203212899</v>
      </c>
      <c r="C430" s="42">
        <v>52.260013418504997</v>
      </c>
      <c r="D430" s="42">
        <v>116.557419635123</v>
      </c>
      <c r="E430" s="42">
        <v>90.3381805883255</v>
      </c>
      <c r="F430" s="42">
        <v>72.8202118081972</v>
      </c>
      <c r="G430" s="42">
        <v>58.203861973597697</v>
      </c>
      <c r="H430" s="42">
        <v>99.638235046877497</v>
      </c>
      <c r="I430" s="42">
        <v>92.7640324198874</v>
      </c>
      <c r="J430" s="42">
        <v>83.385761687415695</v>
      </c>
      <c r="M430" s="27"/>
    </row>
    <row r="431" spans="1:13" x14ac:dyDescent="0.2">
      <c r="A431" s="54">
        <v>43858</v>
      </c>
      <c r="B431" s="42">
        <v>137.82775794738001</v>
      </c>
      <c r="C431" s="42">
        <v>53.251003660377997</v>
      </c>
      <c r="D431" s="42">
        <v>116.883823930635</v>
      </c>
      <c r="E431" s="42">
        <v>90.406566796125801</v>
      </c>
      <c r="F431" s="42">
        <v>73.486971648526406</v>
      </c>
      <c r="G431" s="42">
        <v>58.2795269941562</v>
      </c>
      <c r="H431" s="42">
        <v>100.19332270731699</v>
      </c>
      <c r="I431" s="42">
        <v>93.161592558841207</v>
      </c>
      <c r="J431" s="42">
        <v>83.549737397464895</v>
      </c>
      <c r="M431" s="27"/>
    </row>
    <row r="432" spans="1:13" x14ac:dyDescent="0.2">
      <c r="A432" s="54">
        <v>43859</v>
      </c>
      <c r="B432" s="42">
        <v>141.88151553412899</v>
      </c>
      <c r="C432" s="42">
        <v>52.830379618855702</v>
      </c>
      <c r="D432" s="42">
        <v>116.883823930635</v>
      </c>
      <c r="E432" s="42">
        <v>90.830561284907205</v>
      </c>
      <c r="F432" s="42">
        <v>73.230919482535697</v>
      </c>
      <c r="G432" s="42">
        <v>58.5007016696036</v>
      </c>
      <c r="H432" s="42">
        <v>100.470866537536</v>
      </c>
      <c r="I432" s="42">
        <v>94.075980878318703</v>
      </c>
      <c r="J432" s="42">
        <v>83.600922680576303</v>
      </c>
      <c r="M432" s="27"/>
    </row>
    <row r="433" spans="1:13" x14ac:dyDescent="0.2">
      <c r="A433" s="54">
        <v>43860</v>
      </c>
      <c r="B433" s="42">
        <v>140.53026300505701</v>
      </c>
      <c r="C433" s="42">
        <v>52.578005193907302</v>
      </c>
      <c r="D433" s="42">
        <v>118.360414791503</v>
      </c>
      <c r="E433" s="42">
        <v>90.953656459110803</v>
      </c>
      <c r="F433" s="42">
        <v>73.435761215398102</v>
      </c>
      <c r="G433" s="42">
        <v>57.971046525694</v>
      </c>
      <c r="H433" s="42">
        <v>100.470866537536</v>
      </c>
      <c r="I433" s="42">
        <v>95.281913299812004</v>
      </c>
      <c r="J433" s="42">
        <v>83.189795175450897</v>
      </c>
      <c r="M433" s="27"/>
    </row>
    <row r="434" spans="1:13" x14ac:dyDescent="0.2">
      <c r="A434" s="54">
        <v>43861</v>
      </c>
      <c r="B434" s="42">
        <v>142.06168253789701</v>
      </c>
      <c r="C434" s="42">
        <v>52.830379618855702</v>
      </c>
      <c r="D434" s="42">
        <v>117.971838249359</v>
      </c>
      <c r="E434" s="42">
        <v>90.926301975967405</v>
      </c>
      <c r="F434" s="42">
        <v>73.128498616046301</v>
      </c>
      <c r="G434" s="42">
        <v>57.621823353809297</v>
      </c>
      <c r="H434" s="42">
        <v>101.581041858299</v>
      </c>
      <c r="I434" s="42">
        <v>93.625412720954003</v>
      </c>
      <c r="J434" s="42">
        <v>83.579168935189998</v>
      </c>
      <c r="M434" s="27"/>
    </row>
    <row r="435" spans="1:13" x14ac:dyDescent="0.2">
      <c r="A435" s="54">
        <v>43864</v>
      </c>
      <c r="B435" s="42">
        <v>140.53026300505701</v>
      </c>
      <c r="C435" s="42">
        <v>52.830379618855702</v>
      </c>
      <c r="D435" s="42">
        <v>119.603859726922</v>
      </c>
      <c r="E435" s="42">
        <v>90.351857829955406</v>
      </c>
      <c r="F435" s="42">
        <v>73.133619659463903</v>
      </c>
      <c r="G435" s="42">
        <v>58.203861973597697</v>
      </c>
      <c r="H435" s="42">
        <v>100.19332270731699</v>
      </c>
      <c r="I435" s="42">
        <v>94.091883284039795</v>
      </c>
      <c r="J435" s="42">
        <v>83.717186394729694</v>
      </c>
      <c r="M435" s="27"/>
    </row>
    <row r="436" spans="1:13" x14ac:dyDescent="0.2">
      <c r="A436" s="54">
        <v>43865</v>
      </c>
      <c r="B436" s="42">
        <v>141.44010637467699</v>
      </c>
      <c r="C436" s="42">
        <v>53.251003660377997</v>
      </c>
      <c r="D436" s="42">
        <v>121.23588120483301</v>
      </c>
      <c r="E436" s="42">
        <v>93.8258771894034</v>
      </c>
      <c r="F436" s="42">
        <v>74.367791099706693</v>
      </c>
      <c r="G436" s="42">
        <v>59.717162384942597</v>
      </c>
      <c r="H436" s="42">
        <v>102.691217179294</v>
      </c>
      <c r="I436" s="42">
        <v>95.083133230451494</v>
      </c>
      <c r="J436" s="42">
        <v>85.349082898581401</v>
      </c>
      <c r="M436" s="27"/>
    </row>
    <row r="437" spans="1:13" x14ac:dyDescent="0.2">
      <c r="A437" s="54">
        <v>43866</v>
      </c>
      <c r="B437" s="42">
        <v>141.332006172277</v>
      </c>
      <c r="C437" s="42">
        <v>53.806227395252797</v>
      </c>
      <c r="D437" s="42">
        <v>121.23588120483301</v>
      </c>
      <c r="E437" s="42">
        <v>95.892508391058101</v>
      </c>
      <c r="F437" s="42">
        <v>76.0300817615353</v>
      </c>
      <c r="G437" s="42">
        <v>59.402861530194102</v>
      </c>
      <c r="H437" s="42">
        <v>102.968761009513</v>
      </c>
      <c r="I437" s="42">
        <v>94.884353160974598</v>
      </c>
      <c r="J437" s="42">
        <v>85.466626244829996</v>
      </c>
      <c r="M437" s="27"/>
    </row>
    <row r="438" spans="1:13" x14ac:dyDescent="0.2">
      <c r="A438" s="54">
        <v>43867</v>
      </c>
      <c r="B438" s="42">
        <v>140.53026300505701</v>
      </c>
      <c r="C438" s="42">
        <v>53.587502893642501</v>
      </c>
      <c r="D438" s="42">
        <v>121.23588120483301</v>
      </c>
      <c r="E438" s="42">
        <v>99.707091065705796</v>
      </c>
      <c r="F438" s="42">
        <v>77.839858470950304</v>
      </c>
      <c r="G438" s="42">
        <v>59.9499778327881</v>
      </c>
      <c r="H438" s="42">
        <v>104.91156782093501</v>
      </c>
      <c r="I438" s="42">
        <v>96.739633809309495</v>
      </c>
      <c r="J438" s="42">
        <v>85.904808828141498</v>
      </c>
      <c r="M438" s="27"/>
    </row>
    <row r="439" spans="1:13" x14ac:dyDescent="0.2">
      <c r="A439" s="54">
        <v>43868</v>
      </c>
      <c r="B439" s="42">
        <v>141.16084751859299</v>
      </c>
      <c r="C439" s="42">
        <v>53.417570780846297</v>
      </c>
      <c r="D439" s="42">
        <v>121.391311821644</v>
      </c>
      <c r="E439" s="42">
        <v>99.802831756649496</v>
      </c>
      <c r="F439" s="42">
        <v>76.815649806871093</v>
      </c>
      <c r="G439" s="42">
        <v>60.240997142624103</v>
      </c>
      <c r="H439" s="42">
        <v>104.91156782093501</v>
      </c>
      <c r="I439" s="42">
        <v>97.402234040899202</v>
      </c>
      <c r="J439" s="42">
        <v>85.667711285059298</v>
      </c>
      <c r="M439" s="27"/>
    </row>
    <row r="440" spans="1:13" x14ac:dyDescent="0.2">
      <c r="A440" s="54">
        <v>43871</v>
      </c>
      <c r="B440" s="42">
        <v>137.82775794738001</v>
      </c>
      <c r="C440" s="42">
        <v>53.185386309982299</v>
      </c>
      <c r="D440" s="42">
        <v>121.31359651323901</v>
      </c>
      <c r="E440" s="42">
        <v>96.083989773178502</v>
      </c>
      <c r="F440" s="42">
        <v>75.586599409929505</v>
      </c>
      <c r="G440" s="42">
        <v>59.0827402893919</v>
      </c>
      <c r="H440" s="42">
        <v>106.027294018422</v>
      </c>
      <c r="I440" s="42">
        <v>97.402234040899202</v>
      </c>
      <c r="J440" s="42">
        <v>84.623165903263697</v>
      </c>
      <c r="M440" s="27"/>
    </row>
    <row r="441" spans="1:13" x14ac:dyDescent="0.2">
      <c r="A441" s="54">
        <v>43872</v>
      </c>
      <c r="B441" s="42">
        <v>135.75583740300499</v>
      </c>
      <c r="C441" s="42">
        <v>53.082754043745801</v>
      </c>
      <c r="D441" s="42">
        <v>121.220338143059</v>
      </c>
      <c r="E441" s="42">
        <v>97.1220924084773</v>
      </c>
      <c r="F441" s="42">
        <v>77.737437604577295</v>
      </c>
      <c r="G441" s="42">
        <v>59.9499778327881</v>
      </c>
      <c r="H441" s="42">
        <v>106.34924486139801</v>
      </c>
      <c r="I441" s="42">
        <v>99.257514689350501</v>
      </c>
      <c r="J441" s="42">
        <v>85.203022037632806</v>
      </c>
      <c r="M441" s="27"/>
    </row>
    <row r="442" spans="1:13" x14ac:dyDescent="0.2">
      <c r="A442" s="54">
        <v>43873</v>
      </c>
      <c r="B442" s="42">
        <v>134.22441787039901</v>
      </c>
      <c r="C442" s="42">
        <v>52.998629235429703</v>
      </c>
      <c r="D442" s="42">
        <v>119.681575035444</v>
      </c>
      <c r="E442" s="42">
        <v>98.473403875832403</v>
      </c>
      <c r="F442" s="42">
        <v>79.294234773959005</v>
      </c>
      <c r="G442" s="42">
        <v>59.9499778327881</v>
      </c>
      <c r="H442" s="42">
        <v>105.466655481374</v>
      </c>
      <c r="I442" s="42">
        <v>97.203453971422306</v>
      </c>
      <c r="J442" s="42">
        <v>85.322941843420296</v>
      </c>
      <c r="M442" s="27"/>
    </row>
    <row r="443" spans="1:13" x14ac:dyDescent="0.2">
      <c r="A443" s="54">
        <v>43874</v>
      </c>
      <c r="B443" s="42">
        <v>132.41373948170801</v>
      </c>
      <c r="C443" s="42">
        <v>53.2173537370982</v>
      </c>
      <c r="D443" s="42">
        <v>120.132323824568</v>
      </c>
      <c r="E443" s="42">
        <v>99.146324161323705</v>
      </c>
      <c r="F443" s="42">
        <v>79.058666781289503</v>
      </c>
      <c r="G443" s="42">
        <v>59.658958522952197</v>
      </c>
      <c r="H443" s="42">
        <v>105.466655481374</v>
      </c>
      <c r="I443" s="42">
        <v>97.998574249213604</v>
      </c>
      <c r="J443" s="42">
        <v>85.180537073989399</v>
      </c>
      <c r="M443" s="27"/>
    </row>
    <row r="444" spans="1:13" x14ac:dyDescent="0.2">
      <c r="A444" s="54">
        <v>43875</v>
      </c>
      <c r="B444" s="42">
        <v>134.40458487416601</v>
      </c>
      <c r="C444" s="42">
        <v>53.155101378972198</v>
      </c>
      <c r="D444" s="42">
        <v>119.992436269298</v>
      </c>
      <c r="E444" s="42">
        <v>95.8090772174764</v>
      </c>
      <c r="F444" s="42">
        <v>78.761646268656506</v>
      </c>
      <c r="G444" s="42">
        <v>59.193327627144797</v>
      </c>
      <c r="H444" s="42">
        <v>106.576830802253</v>
      </c>
      <c r="I444" s="42">
        <v>94.433785003377096</v>
      </c>
      <c r="J444" s="42">
        <v>85.107232436654201</v>
      </c>
      <c r="M444" s="27"/>
    </row>
    <row r="445" spans="1:13" x14ac:dyDescent="0.2">
      <c r="A445" s="54">
        <v>43878</v>
      </c>
      <c r="B445" s="42">
        <v>133.13440749701101</v>
      </c>
      <c r="C445" s="42">
        <v>52.998629235429703</v>
      </c>
      <c r="D445" s="42">
        <v>118.919965012465</v>
      </c>
      <c r="E445" s="42">
        <v>96.233071706257803</v>
      </c>
      <c r="F445" s="42">
        <v>77.839858470950304</v>
      </c>
      <c r="G445" s="42">
        <v>59.478526550810798</v>
      </c>
      <c r="H445" s="42">
        <v>105.555469507002</v>
      </c>
      <c r="I445" s="42">
        <v>94.7849631261779</v>
      </c>
      <c r="J445" s="42">
        <v>84.636510637821601</v>
      </c>
      <c r="M445" s="27"/>
    </row>
    <row r="446" spans="1:13" x14ac:dyDescent="0.2">
      <c r="A446" s="54">
        <v>43879</v>
      </c>
      <c r="B446" s="42">
        <v>132.42274783179201</v>
      </c>
      <c r="C446" s="42">
        <v>52.426580538973198</v>
      </c>
      <c r="D446" s="42">
        <v>117.03925454767899</v>
      </c>
      <c r="E446" s="42">
        <v>93.689104773686296</v>
      </c>
      <c r="F446" s="42">
        <v>75.781199056189493</v>
      </c>
      <c r="G446" s="42">
        <v>57.912842663703501</v>
      </c>
      <c r="H446" s="42">
        <v>104.356480160495</v>
      </c>
      <c r="I446" s="42">
        <v>94.288012952543795</v>
      </c>
      <c r="J446" s="42">
        <v>83.0552510031266</v>
      </c>
      <c r="M446" s="27"/>
    </row>
    <row r="447" spans="1:13" x14ac:dyDescent="0.2">
      <c r="A447" s="54">
        <v>43880</v>
      </c>
      <c r="B447" s="42">
        <v>132.24258082802399</v>
      </c>
      <c r="C447" s="42">
        <v>51.804056957480498</v>
      </c>
      <c r="D447" s="42">
        <v>116.557419635123</v>
      </c>
      <c r="E447" s="42">
        <v>93.6343958073994</v>
      </c>
      <c r="F447" s="42">
        <v>75.156431770999902</v>
      </c>
      <c r="G447" s="42">
        <v>58.058934357250102</v>
      </c>
      <c r="H447" s="42">
        <v>104.511904705549</v>
      </c>
      <c r="I447" s="42">
        <v>92.114684192929403</v>
      </c>
      <c r="J447" s="42">
        <v>82.597325525130103</v>
      </c>
      <c r="M447" s="27"/>
    </row>
    <row r="448" spans="1:13" x14ac:dyDescent="0.2">
      <c r="A448" s="54">
        <v>43881</v>
      </c>
      <c r="B448" s="42">
        <v>132.42274783179201</v>
      </c>
      <c r="C448" s="42">
        <v>51.299308107583798</v>
      </c>
      <c r="D448" s="42">
        <v>116.883823930635</v>
      </c>
      <c r="E448" s="42">
        <v>94.372966852271901</v>
      </c>
      <c r="F448" s="42">
        <v>73.743023814633503</v>
      </c>
      <c r="G448" s="42">
        <v>58.203861973597697</v>
      </c>
      <c r="H448" s="42">
        <v>104.18995386234</v>
      </c>
      <c r="I448" s="42">
        <v>93.307364609790994</v>
      </c>
      <c r="J448" s="42">
        <v>82.9079105099663</v>
      </c>
      <c r="M448" s="27"/>
    </row>
    <row r="449" spans="1:13" x14ac:dyDescent="0.2">
      <c r="A449" s="54">
        <v>43882</v>
      </c>
      <c r="B449" s="42">
        <v>132.62093153595899</v>
      </c>
      <c r="C449" s="42">
        <v>50.811384219443397</v>
      </c>
      <c r="D449" s="42">
        <v>118.12726886617</v>
      </c>
      <c r="E449" s="42">
        <v>93.921617880347199</v>
      </c>
      <c r="F449" s="42">
        <v>74.152707280241899</v>
      </c>
      <c r="G449" s="42">
        <v>59.135123765154297</v>
      </c>
      <c r="H449" s="42">
        <v>105.466655481374</v>
      </c>
      <c r="I449" s="42">
        <v>91.452083961339696</v>
      </c>
      <c r="J449" s="42">
        <v>82.868424720247305</v>
      </c>
      <c r="M449" s="27"/>
    </row>
    <row r="450" spans="1:13" x14ac:dyDescent="0.2">
      <c r="A450" s="54">
        <v>43885</v>
      </c>
      <c r="B450" s="42">
        <v>131.52191281272101</v>
      </c>
      <c r="C450" s="42">
        <v>50.473202489956698</v>
      </c>
      <c r="D450" s="42">
        <v>116.339816771331</v>
      </c>
      <c r="E450" s="42">
        <v>90.543339211843005</v>
      </c>
      <c r="F450" s="42">
        <v>71.295165107352702</v>
      </c>
      <c r="G450" s="42">
        <v>57.854638801713001</v>
      </c>
      <c r="H450" s="42">
        <v>103.246304839733</v>
      </c>
      <c r="I450" s="42">
        <v>88.787105829920606</v>
      </c>
      <c r="J450" s="42">
        <v>80.976031686877803</v>
      </c>
      <c r="M450" s="27"/>
    </row>
    <row r="451" spans="1:13" x14ac:dyDescent="0.2">
      <c r="A451" s="54">
        <v>43886</v>
      </c>
      <c r="B451" s="42">
        <v>130.61206944310101</v>
      </c>
      <c r="C451" s="42">
        <v>49.044763244863098</v>
      </c>
      <c r="D451" s="42">
        <v>116.945996177499</v>
      </c>
      <c r="E451" s="42">
        <v>85.891709353076294</v>
      </c>
      <c r="F451" s="42">
        <v>69.441347425337895</v>
      </c>
      <c r="G451" s="42">
        <v>56.166726804454797</v>
      </c>
      <c r="H451" s="42">
        <v>99.516115761594804</v>
      </c>
      <c r="I451" s="42">
        <v>87.688514646142707</v>
      </c>
      <c r="J451" s="42">
        <v>79.749230136745595</v>
      </c>
      <c r="M451" s="27"/>
    </row>
    <row r="452" spans="1:13" x14ac:dyDescent="0.2">
      <c r="A452" s="54">
        <v>43887</v>
      </c>
      <c r="B452" s="42">
        <v>127.60328047873899</v>
      </c>
      <c r="C452" s="42">
        <v>47.446391886973302</v>
      </c>
      <c r="D452" s="42">
        <v>115.01865652750701</v>
      </c>
      <c r="E452" s="42">
        <v>81.364542392431801</v>
      </c>
      <c r="F452" s="42">
        <v>67.608013916760697</v>
      </c>
      <c r="G452" s="42">
        <v>56.457164075807697</v>
      </c>
      <c r="H452" s="42">
        <v>96.862796744797393</v>
      </c>
      <c r="I452" s="42">
        <v>86.538240644149496</v>
      </c>
      <c r="J452" s="42">
        <v>78.566667295526699</v>
      </c>
      <c r="M452" s="27"/>
    </row>
    <row r="453" spans="1:13" x14ac:dyDescent="0.2">
      <c r="A453" s="54">
        <v>43888</v>
      </c>
      <c r="B453" s="42">
        <v>126.1169026969</v>
      </c>
      <c r="C453" s="42">
        <v>46.690951108350397</v>
      </c>
      <c r="D453" s="42">
        <v>114.614536923473</v>
      </c>
      <c r="E453" s="42">
        <v>79.369032846996603</v>
      </c>
      <c r="F453" s="42">
        <v>67.194233616348399</v>
      </c>
      <c r="G453" s="42">
        <v>56.457746114349</v>
      </c>
      <c r="H453" s="42">
        <v>95.475077593582697</v>
      </c>
      <c r="I453" s="42">
        <v>86.866890358855002</v>
      </c>
      <c r="J453" s="42">
        <v>77.912044087192001</v>
      </c>
      <c r="M453" s="27"/>
    </row>
    <row r="454" spans="1:13" x14ac:dyDescent="0.2">
      <c r="A454" s="54">
        <v>43889</v>
      </c>
      <c r="B454" s="42">
        <v>123.414397639106</v>
      </c>
      <c r="C454" s="42">
        <v>45.763895720825502</v>
      </c>
      <c r="D454" s="42">
        <v>113.464350358234</v>
      </c>
      <c r="E454" s="42">
        <v>74.623030021204599</v>
      </c>
      <c r="F454" s="42">
        <v>65.027008083183304</v>
      </c>
      <c r="G454" s="42">
        <v>55.875707494677002</v>
      </c>
      <c r="H454" s="42">
        <v>93.254726951941805</v>
      </c>
      <c r="I454" s="42">
        <v>81.420316455420107</v>
      </c>
      <c r="J454" s="42">
        <v>75.366673086653506</v>
      </c>
      <c r="M454" s="27"/>
    </row>
    <row r="455" spans="1:13" x14ac:dyDescent="0.2">
      <c r="A455" s="54">
        <v>43892</v>
      </c>
      <c r="B455" s="42">
        <v>133.32358285109501</v>
      </c>
      <c r="C455" s="42">
        <v>49.044763244863098</v>
      </c>
      <c r="D455" s="42">
        <v>110.682142315083</v>
      </c>
      <c r="E455" s="42">
        <v>75.910058453213395</v>
      </c>
      <c r="F455" s="42">
        <v>67.597771830041907</v>
      </c>
      <c r="G455" s="42">
        <v>57.389007905963801</v>
      </c>
      <c r="H455" s="42">
        <v>95.475077593582697</v>
      </c>
      <c r="I455" s="42">
        <v>85.872990011586793</v>
      </c>
      <c r="J455" s="42">
        <v>78.298310169135206</v>
      </c>
      <c r="M455" s="27"/>
    </row>
    <row r="456" spans="1:13" x14ac:dyDescent="0.2">
      <c r="A456" s="54">
        <v>43893</v>
      </c>
      <c r="B456" s="42">
        <v>131.972330322023</v>
      </c>
      <c r="C456" s="42">
        <v>48.270815008436301</v>
      </c>
      <c r="D456" s="42">
        <v>111.443752338062</v>
      </c>
      <c r="E456" s="42">
        <v>74.882897611009</v>
      </c>
      <c r="F456" s="42">
        <v>67.597771830041907</v>
      </c>
      <c r="G456" s="42">
        <v>56.748765424243203</v>
      </c>
      <c r="H456" s="42">
        <v>95.752621423802296</v>
      </c>
      <c r="I456" s="42">
        <v>85.541689895791905</v>
      </c>
      <c r="J456" s="42">
        <v>78.400497930357204</v>
      </c>
      <c r="M456" s="27"/>
    </row>
    <row r="457" spans="1:13" x14ac:dyDescent="0.2">
      <c r="A457" s="54">
        <v>43894</v>
      </c>
      <c r="B457" s="42">
        <v>133.774000360863</v>
      </c>
      <c r="C457" s="42">
        <v>48.455889586708501</v>
      </c>
      <c r="D457" s="42">
        <v>113.386635049712</v>
      </c>
      <c r="E457" s="42">
        <v>78.097049380768993</v>
      </c>
      <c r="F457" s="42">
        <v>69.134084826218896</v>
      </c>
      <c r="G457" s="42">
        <v>57.912842663703501</v>
      </c>
      <c r="H457" s="42">
        <v>95.752621423802296</v>
      </c>
      <c r="I457" s="42">
        <v>87.927050729398601</v>
      </c>
      <c r="J457" s="42">
        <v>79.793651650194107</v>
      </c>
      <c r="M457" s="27"/>
    </row>
    <row r="458" spans="1:13" x14ac:dyDescent="0.2">
      <c r="A458" s="54">
        <v>43895</v>
      </c>
      <c r="B458" s="42">
        <v>133.32358285109501</v>
      </c>
      <c r="C458" s="42">
        <v>47.782891120179599</v>
      </c>
      <c r="D458" s="42">
        <v>112.51622359501199</v>
      </c>
      <c r="E458" s="42">
        <v>76.592552807764207</v>
      </c>
      <c r="F458" s="42">
        <v>68.624028911464805</v>
      </c>
      <c r="G458" s="42">
        <v>57.9070222775335</v>
      </c>
      <c r="H458" s="42">
        <v>94.087358442600802</v>
      </c>
      <c r="I458" s="42">
        <v>86.644256681087398</v>
      </c>
      <c r="J458" s="42">
        <v>79.026603623875403</v>
      </c>
      <c r="M458" s="27"/>
    </row>
    <row r="459" spans="1:13" x14ac:dyDescent="0.2">
      <c r="A459" s="54">
        <v>43896</v>
      </c>
      <c r="B459" s="42">
        <v>131.53092116280499</v>
      </c>
      <c r="C459" s="42">
        <v>45.7992281403276</v>
      </c>
      <c r="D459" s="42">
        <v>111.910044188844</v>
      </c>
      <c r="E459" s="42">
        <v>72.694538959418395</v>
      </c>
      <c r="F459" s="42">
        <v>67.591626578010604</v>
      </c>
      <c r="G459" s="42">
        <v>56.597435383126097</v>
      </c>
      <c r="H459" s="42">
        <v>94.803421524586199</v>
      </c>
      <c r="I459" s="42">
        <v>83.818929293658599</v>
      </c>
      <c r="J459" s="42">
        <v>77.304767265566596</v>
      </c>
      <c r="M459" s="27"/>
    </row>
    <row r="460" spans="1:13" x14ac:dyDescent="0.2">
      <c r="A460" s="54">
        <v>43899</v>
      </c>
      <c r="B460" s="42">
        <v>126.1169026969</v>
      </c>
      <c r="C460" s="42">
        <v>43.744900321355097</v>
      </c>
      <c r="D460" s="42">
        <v>108.801431850414</v>
      </c>
      <c r="E460" s="42">
        <v>66.676552667398894</v>
      </c>
      <c r="F460" s="42">
        <v>64.013041505706497</v>
      </c>
      <c r="G460" s="42">
        <v>54.129591635428397</v>
      </c>
      <c r="H460" s="42">
        <v>92.477604227257004</v>
      </c>
      <c r="I460" s="42">
        <v>78.7169075105339</v>
      </c>
      <c r="J460" s="42">
        <v>73.776273222989403</v>
      </c>
      <c r="M460" s="27"/>
    </row>
    <row r="461" spans="1:13" x14ac:dyDescent="0.2">
      <c r="A461" s="54">
        <v>43900</v>
      </c>
      <c r="B461" s="42">
        <v>124.40531616041</v>
      </c>
      <c r="C461" s="42">
        <v>43.240151471516597</v>
      </c>
      <c r="D461" s="42">
        <v>108.785888788756</v>
      </c>
      <c r="E461" s="42">
        <v>69.3436147741741</v>
      </c>
      <c r="F461" s="42">
        <v>64.781198003794998</v>
      </c>
      <c r="G461" s="42">
        <v>53.955562088114704</v>
      </c>
      <c r="H461" s="42">
        <v>92.921674355748095</v>
      </c>
      <c r="I461" s="42">
        <v>81.020105915493303</v>
      </c>
      <c r="J461" s="42">
        <v>74.414992432575701</v>
      </c>
      <c r="M461" s="27"/>
    </row>
    <row r="462" spans="1:13" x14ac:dyDescent="0.2">
      <c r="A462" s="54">
        <v>43901</v>
      </c>
      <c r="B462" s="42">
        <v>118.910222542938</v>
      </c>
      <c r="C462" s="42">
        <v>42.6512778133038</v>
      </c>
      <c r="D462" s="42">
        <v>108.739259603666</v>
      </c>
      <c r="E462" s="42">
        <v>64.283035392174497</v>
      </c>
      <c r="F462" s="42">
        <v>64.166672805324197</v>
      </c>
      <c r="G462" s="42">
        <v>54.653426393226297</v>
      </c>
      <c r="H462" s="42">
        <v>91.589463970623896</v>
      </c>
      <c r="I462" s="42">
        <v>79.2469876958057</v>
      </c>
      <c r="J462" s="42">
        <v>72.727523335721301</v>
      </c>
      <c r="M462" s="27"/>
    </row>
    <row r="463" spans="1:13" x14ac:dyDescent="0.2">
      <c r="A463" s="54">
        <v>43902</v>
      </c>
      <c r="B463" s="42">
        <v>111.16304137720699</v>
      </c>
      <c r="C463" s="42">
        <v>40.733232183847598</v>
      </c>
      <c r="D463" s="42">
        <v>104.060798033956</v>
      </c>
      <c r="E463" s="42">
        <v>54.025104212574703</v>
      </c>
      <c r="F463" s="42">
        <v>58.594977672677501</v>
      </c>
      <c r="G463" s="42">
        <v>50.637359917047398</v>
      </c>
      <c r="H463" s="42">
        <v>82.152973743388401</v>
      </c>
      <c r="I463" s="42">
        <v>76.995472109061694</v>
      </c>
      <c r="J463" s="42">
        <v>68.135655039222897</v>
      </c>
      <c r="M463" s="27"/>
    </row>
    <row r="464" spans="1:13" x14ac:dyDescent="0.2">
      <c r="A464" s="54">
        <v>43903</v>
      </c>
      <c r="B464" s="42">
        <v>111.703542388743</v>
      </c>
      <c r="C464" s="42">
        <v>40.2116583723109</v>
      </c>
      <c r="D464" s="42">
        <v>106.46997259650399</v>
      </c>
      <c r="E464" s="42">
        <v>55.801777892862397</v>
      </c>
      <c r="F464" s="42">
        <v>59.5690001121839</v>
      </c>
      <c r="G464" s="42">
        <v>49.473864716128404</v>
      </c>
      <c r="H464" s="42">
        <v>82.152973743388401</v>
      </c>
      <c r="I464" s="42">
        <v>77.391707047470803</v>
      </c>
      <c r="J464" s="42">
        <v>68.759932686924003</v>
      </c>
      <c r="M464" s="27"/>
    </row>
    <row r="465" spans="1:13" x14ac:dyDescent="0.2">
      <c r="A465" s="54">
        <v>43906</v>
      </c>
      <c r="B465" s="42">
        <v>96.839764570817394</v>
      </c>
      <c r="C465" s="42">
        <v>32.303926391177797</v>
      </c>
      <c r="D465" s="42">
        <v>93.258370157447601</v>
      </c>
      <c r="E465" s="42">
        <v>41.031724718399303</v>
      </c>
      <c r="F465" s="42">
        <v>52.231569242663703</v>
      </c>
      <c r="G465" s="42">
        <v>43.070857860438998</v>
      </c>
      <c r="H465" s="42">
        <v>62.724905628361697</v>
      </c>
      <c r="I465" s="42">
        <v>71.560825009597494</v>
      </c>
      <c r="J465" s="42">
        <v>58.951187228027301</v>
      </c>
      <c r="M465" s="27"/>
    </row>
    <row r="466" spans="1:13" x14ac:dyDescent="0.2">
      <c r="A466" s="54">
        <v>43907</v>
      </c>
      <c r="B466" s="42">
        <v>96.389347061281995</v>
      </c>
      <c r="C466" s="42">
        <v>31.630927924648901</v>
      </c>
      <c r="D466" s="42">
        <v>90.926910903537603</v>
      </c>
      <c r="E466" s="42">
        <v>37.885959156672499</v>
      </c>
      <c r="F466" s="42">
        <v>49.674120208423098</v>
      </c>
      <c r="G466" s="42">
        <v>41.324742001248502</v>
      </c>
      <c r="H466" s="42">
        <v>58.839292005403003</v>
      </c>
      <c r="I466" s="42">
        <v>71.957059948006602</v>
      </c>
      <c r="J466" s="42">
        <v>59.811282786540701</v>
      </c>
      <c r="M466" s="27"/>
    </row>
    <row r="467" spans="1:13" x14ac:dyDescent="0.2">
      <c r="A467" s="54">
        <v>43908</v>
      </c>
      <c r="B467" s="42">
        <v>83.606498137931297</v>
      </c>
      <c r="C467" s="42">
        <v>28.247428134403901</v>
      </c>
      <c r="D467" s="42">
        <v>83.932533141807696</v>
      </c>
      <c r="E467" s="42">
        <v>21.213401679415298</v>
      </c>
      <c r="F467" s="42">
        <v>45.075423306669101</v>
      </c>
      <c r="G467" s="42">
        <v>34.922317184158601</v>
      </c>
      <c r="H467" s="42">
        <v>51.345608589646901</v>
      </c>
      <c r="I467" s="42">
        <v>67.055143434903599</v>
      </c>
      <c r="J467" s="42">
        <v>52.574049383227198</v>
      </c>
      <c r="M467" s="27"/>
    </row>
    <row r="468" spans="1:13" x14ac:dyDescent="0.2">
      <c r="A468" s="54">
        <v>43909</v>
      </c>
      <c r="B468" s="42">
        <v>95.038094532443196</v>
      </c>
      <c r="C468" s="42">
        <v>28.097685975633802</v>
      </c>
      <c r="D468" s="42">
        <v>85.797700544935694</v>
      </c>
      <c r="E468" s="42">
        <v>24.673743797320601</v>
      </c>
      <c r="F468" s="42">
        <v>45.177844173100297</v>
      </c>
      <c r="G468" s="42">
        <v>37.948918006790301</v>
      </c>
      <c r="H468" s="42">
        <v>49.4028017781093</v>
      </c>
      <c r="I468" s="42">
        <v>72.884700272232294</v>
      </c>
      <c r="J468" s="42">
        <v>56.326479038922102</v>
      </c>
      <c r="M468" s="27"/>
    </row>
    <row r="469" spans="1:13" x14ac:dyDescent="0.2">
      <c r="A469" s="54">
        <v>43910</v>
      </c>
      <c r="B469" s="42">
        <v>93.506674999604002</v>
      </c>
      <c r="C469" s="42">
        <v>29.1071836753399</v>
      </c>
      <c r="D469" s="42">
        <v>85.331408694153694</v>
      </c>
      <c r="E469" s="42">
        <v>28.4007921259035</v>
      </c>
      <c r="F469" s="42">
        <v>43.528868223889702</v>
      </c>
      <c r="G469" s="42">
        <v>36.144598285551197</v>
      </c>
      <c r="H469" s="42">
        <v>50.511866923654502</v>
      </c>
      <c r="I469" s="42">
        <v>70.898224778007702</v>
      </c>
      <c r="J469" s="42">
        <v>56.229958219628301</v>
      </c>
      <c r="M469" s="27"/>
    </row>
    <row r="470" spans="1:13" x14ac:dyDescent="0.2">
      <c r="A470" s="54">
        <v>43913</v>
      </c>
      <c r="B470" s="42">
        <v>84.903700565686407</v>
      </c>
      <c r="C470" s="42">
        <v>25.742191342957099</v>
      </c>
      <c r="D470" s="42">
        <v>82.378226972417906</v>
      </c>
      <c r="E470" s="42">
        <v>26.810128930985201</v>
      </c>
      <c r="F470" s="42">
        <v>41.993579436442801</v>
      </c>
      <c r="G470" s="42">
        <v>36.086394423618898</v>
      </c>
      <c r="H470" s="42">
        <v>47.737538796791299</v>
      </c>
      <c r="I470" s="42">
        <v>69.838064407580504</v>
      </c>
      <c r="J470" s="42">
        <v>52.956842178071398</v>
      </c>
      <c r="M470" s="27"/>
    </row>
    <row r="471" spans="1:13" x14ac:dyDescent="0.2">
      <c r="A471" s="54">
        <v>43914</v>
      </c>
      <c r="B471" s="42">
        <v>85.128909320454099</v>
      </c>
      <c r="C471" s="42">
        <v>25.742191342957099</v>
      </c>
      <c r="D471" s="42">
        <v>82.968863316811607</v>
      </c>
      <c r="E471" s="42">
        <v>26.670621066965399</v>
      </c>
      <c r="F471" s="42">
        <v>41.9925552277709</v>
      </c>
      <c r="G471" s="42">
        <v>35.681295544258298</v>
      </c>
      <c r="H471" s="42">
        <v>49.4028017781093</v>
      </c>
      <c r="I471" s="42">
        <v>66.392543203313807</v>
      </c>
      <c r="J471" s="42">
        <v>52.903828849317499</v>
      </c>
      <c r="M471" s="27"/>
    </row>
    <row r="472" spans="1:13" x14ac:dyDescent="0.2">
      <c r="A472" s="54">
        <v>43915</v>
      </c>
      <c r="B472" s="42">
        <v>95.038094532443196</v>
      </c>
      <c r="C472" s="42">
        <v>26.583439426030999</v>
      </c>
      <c r="D472" s="42">
        <v>84.554255609517</v>
      </c>
      <c r="E472" s="42">
        <v>32.1278404545155</v>
      </c>
      <c r="F472" s="42">
        <v>45.372443819243898</v>
      </c>
      <c r="G472" s="42">
        <v>39.0606117704301</v>
      </c>
      <c r="H472" s="42">
        <v>52.455783910467296</v>
      </c>
      <c r="I472" s="42">
        <v>71.560825009597494</v>
      </c>
      <c r="J472" s="42">
        <v>57.099194007285398</v>
      </c>
      <c r="M472" s="27"/>
    </row>
    <row r="473" spans="1:13" x14ac:dyDescent="0.2">
      <c r="A473" s="54">
        <v>43916</v>
      </c>
      <c r="B473" s="42">
        <v>91.975255466881194</v>
      </c>
      <c r="C473" s="42">
        <v>26.600264387700001</v>
      </c>
      <c r="D473" s="42">
        <v>83.170923118828796</v>
      </c>
      <c r="E473" s="42">
        <v>32.004745280370102</v>
      </c>
      <c r="F473" s="42">
        <v>46.396652483381303</v>
      </c>
      <c r="G473" s="42">
        <v>42.721634688612497</v>
      </c>
      <c r="H473" s="42">
        <v>59.338870899751797</v>
      </c>
      <c r="I473" s="42">
        <v>74.277485958998994</v>
      </c>
      <c r="J473" s="42">
        <v>58.745897682383699</v>
      </c>
      <c r="M473" s="27"/>
    </row>
    <row r="474" spans="1:13" x14ac:dyDescent="0.2">
      <c r="A474" s="54">
        <v>43917</v>
      </c>
      <c r="B474" s="42">
        <v>89.182666907203398</v>
      </c>
      <c r="C474" s="42">
        <v>26.751689042692298</v>
      </c>
      <c r="D474" s="42">
        <v>83.466241290909196</v>
      </c>
      <c r="E474" s="42">
        <v>30.773793538799499</v>
      </c>
      <c r="F474" s="42">
        <v>49.1620158764417</v>
      </c>
      <c r="G474" s="42">
        <v>44.525954409793499</v>
      </c>
      <c r="H474" s="42">
        <v>60.893116349005098</v>
      </c>
      <c r="I474" s="42">
        <v>72.236677245818996</v>
      </c>
      <c r="J474" s="42">
        <v>59.062149609322702</v>
      </c>
      <c r="M474" s="27"/>
    </row>
    <row r="475" spans="1:13" x14ac:dyDescent="0.2">
      <c r="A475" s="54">
        <v>43920</v>
      </c>
      <c r="B475" s="42">
        <v>89.642092767055104</v>
      </c>
      <c r="C475" s="42">
        <v>27.8621365123545</v>
      </c>
      <c r="D475" s="42">
        <v>82.378226972417906</v>
      </c>
      <c r="E475" s="42">
        <v>31.6081052747613</v>
      </c>
      <c r="F475" s="42">
        <v>50.647118439315797</v>
      </c>
      <c r="G475" s="42">
        <v>47.203332060598797</v>
      </c>
      <c r="H475" s="42">
        <v>61.614730307541301</v>
      </c>
      <c r="I475" s="42">
        <v>75.006346213864205</v>
      </c>
      <c r="J475" s="42">
        <v>60.624214762880001</v>
      </c>
      <c r="M475" s="27"/>
    </row>
    <row r="476" spans="1:13" x14ac:dyDescent="0.2">
      <c r="A476" s="54">
        <v>43921</v>
      </c>
      <c r="B476" s="42">
        <v>94.227343015023493</v>
      </c>
      <c r="C476" s="42">
        <v>31.731877694634001</v>
      </c>
      <c r="D476" s="42">
        <v>90.149757818900994</v>
      </c>
      <c r="E476" s="42">
        <v>30.089931460155601</v>
      </c>
      <c r="F476" s="42">
        <v>50.187248749134604</v>
      </c>
      <c r="G476" s="42">
        <v>51.807839581335401</v>
      </c>
      <c r="H476" s="42">
        <v>66.610519251436898</v>
      </c>
      <c r="I476" s="42">
        <v>77.790592386852893</v>
      </c>
      <c r="J476" s="42">
        <v>63.755108839657602</v>
      </c>
      <c r="M476" s="27"/>
    </row>
    <row r="477" spans="1:13" x14ac:dyDescent="0.2">
      <c r="A477" s="54">
        <v>43922</v>
      </c>
      <c r="B477" s="42">
        <v>90.083501926390497</v>
      </c>
      <c r="C477" s="42">
        <v>30.621430224913599</v>
      </c>
      <c r="D477" s="42">
        <v>88.595451649627606</v>
      </c>
      <c r="E477" s="42">
        <v>27.354483145609301</v>
      </c>
      <c r="F477" s="42">
        <v>49.571699342050103</v>
      </c>
      <c r="G477" s="42">
        <v>51.219398536719403</v>
      </c>
      <c r="H477" s="42">
        <v>65.500343930558302</v>
      </c>
      <c r="I477" s="42">
        <v>75.668946445337497</v>
      </c>
      <c r="J477" s="42">
        <v>62.546404943102999</v>
      </c>
      <c r="M477" s="27"/>
    </row>
    <row r="478" spans="1:13" x14ac:dyDescent="0.2">
      <c r="A478" s="54">
        <v>43923</v>
      </c>
      <c r="B478" s="42">
        <v>90.759128190926305</v>
      </c>
      <c r="C478" s="42">
        <v>32.507508427253903</v>
      </c>
      <c r="D478" s="42">
        <v>92.481217072811006</v>
      </c>
      <c r="E478" s="42">
        <v>28.4486624714336</v>
      </c>
      <c r="F478" s="42">
        <v>54.282034988165798</v>
      </c>
      <c r="G478" s="42">
        <v>51.219398536719403</v>
      </c>
      <c r="H478" s="42">
        <v>67.337684086524007</v>
      </c>
      <c r="I478" s="42">
        <v>78.186827325262101</v>
      </c>
      <c r="J478" s="42">
        <v>65.066914520459207</v>
      </c>
      <c r="M478" s="27"/>
    </row>
    <row r="479" spans="1:13" x14ac:dyDescent="0.2">
      <c r="A479" s="54">
        <v>43924</v>
      </c>
      <c r="B479" s="42">
        <v>106.39762412523901</v>
      </c>
      <c r="C479" s="42">
        <v>32.438526084472002</v>
      </c>
      <c r="D479" s="42">
        <v>96.040578200481804</v>
      </c>
      <c r="E479" s="42">
        <v>28.7358845444687</v>
      </c>
      <c r="F479" s="42">
        <v>55.706709239922901</v>
      </c>
      <c r="G479" s="42">
        <v>51.394010122632601</v>
      </c>
      <c r="H479" s="42">
        <v>70.501683751004705</v>
      </c>
      <c r="I479" s="42">
        <v>77.789267186424695</v>
      </c>
      <c r="J479" s="42">
        <v>67.177941833972</v>
      </c>
      <c r="M479" s="27"/>
    </row>
    <row r="480" spans="1:13" x14ac:dyDescent="0.2">
      <c r="A480" s="54">
        <v>43927</v>
      </c>
      <c r="B480" s="42">
        <v>109.62261349416799</v>
      </c>
      <c r="C480" s="42">
        <v>33.616273400781203</v>
      </c>
      <c r="D480" s="42">
        <v>97.921288665267596</v>
      </c>
      <c r="E480" s="42">
        <v>30.077621942735298</v>
      </c>
      <c r="F480" s="42">
        <v>55.614530460152302</v>
      </c>
      <c r="G480" s="42">
        <v>51.7438153331168</v>
      </c>
      <c r="H480" s="42">
        <v>70.940203002770403</v>
      </c>
      <c r="I480" s="42">
        <v>80.015603964449795</v>
      </c>
      <c r="J480" s="42">
        <v>68.518265029531904</v>
      </c>
      <c r="M480" s="27"/>
    </row>
    <row r="481" spans="1:13" x14ac:dyDescent="0.2">
      <c r="A481" s="54">
        <v>43928</v>
      </c>
      <c r="B481" s="42">
        <v>113.505212427233</v>
      </c>
      <c r="C481" s="42">
        <v>33.229299282538697</v>
      </c>
      <c r="D481" s="42">
        <v>97.144135580631001</v>
      </c>
      <c r="E481" s="42">
        <v>30.077621942735298</v>
      </c>
      <c r="F481" s="42">
        <v>52.3370627351105</v>
      </c>
      <c r="G481" s="42">
        <v>50.410364855255501</v>
      </c>
      <c r="H481" s="42">
        <v>70.407318848767304</v>
      </c>
      <c r="I481" s="42">
        <v>82.679256895440602</v>
      </c>
      <c r="J481" s="42">
        <v>67.839694420923493</v>
      </c>
      <c r="M481" s="27"/>
    </row>
    <row r="482" spans="1:13" x14ac:dyDescent="0.2">
      <c r="A482" s="54">
        <v>43929</v>
      </c>
      <c r="B482" s="42">
        <v>121.63074430101599</v>
      </c>
      <c r="C482" s="42">
        <v>33.651605820283301</v>
      </c>
      <c r="D482" s="42">
        <v>97.921288665267596</v>
      </c>
      <c r="E482" s="42">
        <v>34.462545590940898</v>
      </c>
      <c r="F482" s="42">
        <v>51.7839900564868</v>
      </c>
      <c r="G482" s="42">
        <v>52.616291224083398</v>
      </c>
      <c r="H482" s="42">
        <v>73.049536112346701</v>
      </c>
      <c r="I482" s="42">
        <v>78.095388493384206</v>
      </c>
      <c r="J482" s="42">
        <v>68.725565425585998</v>
      </c>
      <c r="M482" s="27"/>
    </row>
    <row r="483" spans="1:13" x14ac:dyDescent="0.2">
      <c r="A483" s="54">
        <v>43930</v>
      </c>
      <c r="B483" s="42">
        <v>122.33339561615099</v>
      </c>
      <c r="C483" s="42">
        <v>35.3324194903253</v>
      </c>
      <c r="D483" s="42">
        <v>101.807054088567</v>
      </c>
      <c r="E483" s="42">
        <v>38.857043308322297</v>
      </c>
      <c r="F483" s="42">
        <v>53.1615507096285</v>
      </c>
      <c r="G483" s="42">
        <v>54.711630255216697</v>
      </c>
      <c r="H483" s="42">
        <v>75.491921818233095</v>
      </c>
      <c r="I483" s="42">
        <v>84.945349687361201</v>
      </c>
      <c r="J483" s="42">
        <v>69.863523948821197</v>
      </c>
      <c r="M483" s="27"/>
    </row>
    <row r="484" spans="1:13" x14ac:dyDescent="0.2">
      <c r="A484" s="54">
        <v>43931</v>
      </c>
      <c r="B484" s="42"/>
      <c r="C484" s="42"/>
      <c r="D484" s="42"/>
      <c r="E484" s="42"/>
      <c r="F484" s="42"/>
      <c r="G484" s="42"/>
      <c r="H484" s="42"/>
      <c r="I484" s="42"/>
      <c r="J484" s="42"/>
      <c r="M484" s="27"/>
    </row>
    <row r="485" spans="1:13" x14ac:dyDescent="0.2">
      <c r="A485" s="54">
        <v>43934</v>
      </c>
      <c r="B485" s="42">
        <v>122.963980129454</v>
      </c>
      <c r="C485" s="42">
        <v>35.315594528627102</v>
      </c>
      <c r="D485" s="42">
        <v>102.53757798811399</v>
      </c>
      <c r="E485" s="42">
        <v>38.296276403882104</v>
      </c>
      <c r="F485" s="42">
        <v>54.272817110177101</v>
      </c>
      <c r="G485" s="42">
        <v>55.299489261116797</v>
      </c>
      <c r="H485" s="42">
        <v>78.2673601204297</v>
      </c>
      <c r="I485" s="42">
        <v>85.223641784628896</v>
      </c>
      <c r="J485" s="42">
        <v>70.555256487219594</v>
      </c>
      <c r="M485" s="27"/>
    </row>
    <row r="486" spans="1:13" x14ac:dyDescent="0.2">
      <c r="A486" s="54">
        <v>43935</v>
      </c>
      <c r="B486" s="42">
        <v>123.414397639106</v>
      </c>
      <c r="C486" s="42">
        <v>37.267290081479601</v>
      </c>
      <c r="D486" s="42">
        <v>102.66192248172599</v>
      </c>
      <c r="E486" s="42">
        <v>41.442041965609</v>
      </c>
      <c r="F486" s="42">
        <v>55.307267860975102</v>
      </c>
      <c r="G486" s="42">
        <v>57.621823353809297</v>
      </c>
      <c r="H486" s="42">
        <v>80.837415988207795</v>
      </c>
      <c r="I486" s="42">
        <v>86.800630335695999</v>
      </c>
      <c r="J486" s="42">
        <v>71.666159932385199</v>
      </c>
      <c r="M486" s="27"/>
    </row>
    <row r="487" spans="1:13" x14ac:dyDescent="0.2">
      <c r="A487" s="54">
        <v>43936</v>
      </c>
      <c r="B487" s="42">
        <v>122.97298847988699</v>
      </c>
      <c r="C487" s="42">
        <v>37.183165273163503</v>
      </c>
      <c r="D487" s="42">
        <v>105.38195827801199</v>
      </c>
      <c r="E487" s="42">
        <v>40.498312297044301</v>
      </c>
      <c r="F487" s="42">
        <v>54.0782174640335</v>
      </c>
      <c r="G487" s="42">
        <v>56.690561562252697</v>
      </c>
      <c r="H487" s="42">
        <v>76.602097139111706</v>
      </c>
      <c r="I487" s="42">
        <v>84.799577636411399</v>
      </c>
      <c r="J487" s="42">
        <v>70.461660541244797</v>
      </c>
      <c r="M487" s="27"/>
    </row>
    <row r="488" spans="1:13" x14ac:dyDescent="0.2">
      <c r="A488" s="54">
        <v>43937</v>
      </c>
      <c r="B488" s="42">
        <v>123.225222285138</v>
      </c>
      <c r="C488" s="42">
        <v>36.2746173433843</v>
      </c>
      <c r="D488" s="42">
        <v>101.26304692938</v>
      </c>
      <c r="E488" s="42">
        <v>40.142704016179799</v>
      </c>
      <c r="F488" s="42">
        <v>52.234641868679297</v>
      </c>
      <c r="G488" s="42">
        <v>56.399542252358501</v>
      </c>
      <c r="H488" s="42">
        <v>75.214377988013396</v>
      </c>
      <c r="I488" s="42">
        <v>89.649811331532007</v>
      </c>
      <c r="J488" s="42">
        <v>69.501388071687003</v>
      </c>
      <c r="M488" s="27"/>
    </row>
    <row r="489" spans="1:13" x14ac:dyDescent="0.2">
      <c r="A489" s="54">
        <v>43938</v>
      </c>
      <c r="B489" s="42">
        <v>122.963980129454</v>
      </c>
      <c r="C489" s="42">
        <v>37.014915656531201</v>
      </c>
      <c r="D489" s="42">
        <v>101.807054088567</v>
      </c>
      <c r="E489" s="42">
        <v>43.343178544193499</v>
      </c>
      <c r="F489" s="42">
        <v>52.449725688085898</v>
      </c>
      <c r="G489" s="42">
        <v>56.754585810413097</v>
      </c>
      <c r="H489" s="42">
        <v>76.602097139111706</v>
      </c>
      <c r="I489" s="42">
        <v>88.125830798875498</v>
      </c>
      <c r="J489" s="42">
        <v>69.821113285725005</v>
      </c>
      <c r="M489" s="27"/>
    </row>
    <row r="490" spans="1:13" x14ac:dyDescent="0.2">
      <c r="A490" s="54">
        <v>43941</v>
      </c>
      <c r="B490" s="42">
        <v>122.423479117919</v>
      </c>
      <c r="C490" s="42">
        <v>36.1686200848781</v>
      </c>
      <c r="D490" s="42">
        <v>100.019601993845</v>
      </c>
      <c r="E490" s="42">
        <v>41.715586797043201</v>
      </c>
      <c r="F490" s="42">
        <v>50.9031706053647</v>
      </c>
      <c r="G490" s="42">
        <v>54.484635193424801</v>
      </c>
      <c r="H490" s="42">
        <v>72.982925593154505</v>
      </c>
      <c r="I490" s="42">
        <v>83.562265819404303</v>
      </c>
      <c r="J490" s="42">
        <v>68.519544661510693</v>
      </c>
      <c r="M490" s="27"/>
    </row>
    <row r="491" spans="1:13" x14ac:dyDescent="0.2">
      <c r="A491" s="54">
        <v>43942</v>
      </c>
      <c r="B491" s="42">
        <v>120.684867530828</v>
      </c>
      <c r="C491" s="42">
        <v>34.743545832170597</v>
      </c>
      <c r="D491" s="42">
        <v>97.688142739934804</v>
      </c>
      <c r="E491" s="42">
        <v>39.677677802683299</v>
      </c>
      <c r="F491" s="42">
        <v>49.694604381686098</v>
      </c>
      <c r="G491" s="42">
        <v>53.838572325534201</v>
      </c>
      <c r="H491" s="42">
        <v>71.051220534834997</v>
      </c>
      <c r="I491" s="42">
        <v>81.696246191509999</v>
      </c>
      <c r="J491" s="42">
        <v>66.792589774937397</v>
      </c>
      <c r="M491" s="27"/>
    </row>
    <row r="492" spans="1:13" x14ac:dyDescent="0.2">
      <c r="A492" s="54">
        <v>43943</v>
      </c>
      <c r="B492" s="42">
        <v>120.711892581428</v>
      </c>
      <c r="C492" s="42">
        <v>34.491171407222303</v>
      </c>
      <c r="D492" s="42">
        <v>96.817731285118498</v>
      </c>
      <c r="E492" s="42">
        <v>39.951222634175799</v>
      </c>
      <c r="F492" s="42">
        <v>50.391066273266901</v>
      </c>
      <c r="G492" s="42">
        <v>53.955562088114704</v>
      </c>
      <c r="H492" s="42">
        <v>72.272413387778201</v>
      </c>
      <c r="I492" s="42">
        <v>81.709866772755007</v>
      </c>
      <c r="J492" s="42">
        <v>67.236256495583802</v>
      </c>
      <c r="M492" s="27"/>
    </row>
    <row r="493" spans="1:13" x14ac:dyDescent="0.2">
      <c r="A493" s="54">
        <v>43944</v>
      </c>
      <c r="B493" s="42">
        <v>122.963980129454</v>
      </c>
      <c r="C493" s="42">
        <v>35.046395142038797</v>
      </c>
      <c r="D493" s="42">
        <v>97.921288665267596</v>
      </c>
      <c r="E493" s="42">
        <v>41.9863961801748</v>
      </c>
      <c r="F493" s="42">
        <v>52.736504114058299</v>
      </c>
      <c r="G493" s="42">
        <v>56.748765424243203</v>
      </c>
      <c r="H493" s="42">
        <v>72.827501048101098</v>
      </c>
      <c r="I493" s="42">
        <v>81.723487354000099</v>
      </c>
      <c r="J493" s="42">
        <v>68.530512936529703</v>
      </c>
      <c r="M493" s="27"/>
    </row>
    <row r="494" spans="1:13" x14ac:dyDescent="0.2">
      <c r="A494" s="54">
        <v>43945</v>
      </c>
      <c r="B494" s="42">
        <v>120.89205958519599</v>
      </c>
      <c r="C494" s="42">
        <v>34.911795448802899</v>
      </c>
      <c r="D494" s="42">
        <v>94.968106943648294</v>
      </c>
      <c r="E494" s="42">
        <v>40.554388987540698</v>
      </c>
      <c r="F494" s="42">
        <v>51.456243283930199</v>
      </c>
      <c r="G494" s="42">
        <v>55.526484322792399</v>
      </c>
      <c r="H494" s="42">
        <v>72.161395855713593</v>
      </c>
      <c r="I494" s="42">
        <v>78.318342047627098</v>
      </c>
      <c r="J494" s="42">
        <v>67.258924263762296</v>
      </c>
      <c r="M494" s="27"/>
    </row>
    <row r="495" spans="1:13" x14ac:dyDescent="0.2">
      <c r="A495" s="54">
        <v>43948</v>
      </c>
      <c r="B495" s="42">
        <v>122.513562620035</v>
      </c>
      <c r="C495" s="42">
        <v>36.427724494540598</v>
      </c>
      <c r="D495" s="42">
        <v>98.869415428605905</v>
      </c>
      <c r="E495" s="42">
        <v>41.578814381326097</v>
      </c>
      <c r="F495" s="42">
        <v>52.447677270742098</v>
      </c>
      <c r="G495" s="42">
        <v>57.837177643144997</v>
      </c>
      <c r="H495" s="42">
        <v>77.334812850807793</v>
      </c>
      <c r="I495" s="42">
        <v>79.6817622282542</v>
      </c>
      <c r="J495" s="42">
        <v>69.679805343854198</v>
      </c>
      <c r="M495" s="27"/>
    </row>
    <row r="496" spans="1:13" x14ac:dyDescent="0.2">
      <c r="A496" s="54">
        <v>43949</v>
      </c>
      <c r="B496" s="42">
        <v>122.963980129454</v>
      </c>
      <c r="C496" s="42">
        <v>37.351414889795699</v>
      </c>
      <c r="D496" s="42">
        <v>101.356305299327</v>
      </c>
      <c r="E496" s="42">
        <v>43.014924746472403</v>
      </c>
      <c r="F496" s="42">
        <v>52.235666077292997</v>
      </c>
      <c r="G496" s="42">
        <v>59.076919903163798</v>
      </c>
      <c r="H496" s="42">
        <v>80.265675697941305</v>
      </c>
      <c r="I496" s="42">
        <v>81.042458292678901</v>
      </c>
      <c r="J496" s="42">
        <v>71.309325388167096</v>
      </c>
      <c r="M496" s="27"/>
    </row>
    <row r="497" spans="1:13" x14ac:dyDescent="0.2">
      <c r="A497" s="54">
        <v>43950</v>
      </c>
      <c r="B497" s="42">
        <v>123.414397639106</v>
      </c>
      <c r="C497" s="42">
        <v>39.319935404229902</v>
      </c>
      <c r="D497" s="42">
        <v>105.646190326661</v>
      </c>
      <c r="E497" s="42">
        <v>44.792966150911496</v>
      </c>
      <c r="F497" s="42">
        <v>54.796187737549197</v>
      </c>
      <c r="G497" s="42">
        <v>60.706628038431496</v>
      </c>
      <c r="H497" s="42">
        <v>81.875429913168801</v>
      </c>
      <c r="I497" s="42">
        <v>82.404516415321297</v>
      </c>
      <c r="J497" s="42">
        <v>73.377759234048398</v>
      </c>
      <c r="M497" s="27"/>
    </row>
    <row r="498" spans="1:13" x14ac:dyDescent="0.2">
      <c r="A498" s="54">
        <v>43951</v>
      </c>
      <c r="B498" s="42">
        <v>123.414397639106</v>
      </c>
      <c r="C498" s="42">
        <v>38.360912589472697</v>
      </c>
      <c r="D498" s="42">
        <v>105.677276450093</v>
      </c>
      <c r="E498" s="42">
        <v>43.1516971621895</v>
      </c>
      <c r="F498" s="42">
        <v>53.443208092299798</v>
      </c>
      <c r="G498" s="42">
        <v>58.785900593269602</v>
      </c>
      <c r="H498" s="42">
        <v>79.114251621533199</v>
      </c>
      <c r="I498" s="42">
        <v>81.723487354000099</v>
      </c>
      <c r="J498" s="42">
        <v>72.710522509645699</v>
      </c>
      <c r="M498" s="27"/>
    </row>
    <row r="499" spans="1:13" x14ac:dyDescent="0.2">
      <c r="A499" s="54">
        <v>43952</v>
      </c>
      <c r="B499" s="42"/>
      <c r="C499" s="42"/>
      <c r="D499" s="42"/>
      <c r="E499" s="42"/>
      <c r="F499" s="42"/>
      <c r="G499" s="42"/>
      <c r="H499" s="42"/>
      <c r="I499" s="42"/>
      <c r="J499" s="42"/>
      <c r="M499" s="27"/>
    </row>
    <row r="500" spans="1:13" x14ac:dyDescent="0.2">
      <c r="A500" s="54">
        <v>43955</v>
      </c>
      <c r="B500" s="42">
        <v>122.513562620035</v>
      </c>
      <c r="C500" s="42">
        <v>38.108538164582598</v>
      </c>
      <c r="D500" s="42">
        <v>98.387580516166096</v>
      </c>
      <c r="E500" s="42">
        <v>39.116910898243098</v>
      </c>
      <c r="F500" s="42">
        <v>51.210433204600101</v>
      </c>
      <c r="G500" s="42">
        <v>57.621823353809297</v>
      </c>
      <c r="H500" s="42">
        <v>78.205152020440394</v>
      </c>
      <c r="I500" s="42">
        <v>78.999371108831795</v>
      </c>
      <c r="J500" s="42">
        <v>70.435702290502405</v>
      </c>
      <c r="M500" s="27"/>
    </row>
    <row r="501" spans="1:13" x14ac:dyDescent="0.2">
      <c r="A501" s="54">
        <v>43956</v>
      </c>
      <c r="B501" s="42">
        <v>122.513562620035</v>
      </c>
      <c r="C501" s="42">
        <v>40.127533563994803</v>
      </c>
      <c r="D501" s="42">
        <v>96.677843729965403</v>
      </c>
      <c r="E501" s="42">
        <v>39.554582628537901</v>
      </c>
      <c r="F501" s="42">
        <v>52.439483601483502</v>
      </c>
      <c r="G501" s="42">
        <v>61.224642410001302</v>
      </c>
      <c r="H501" s="42">
        <v>81.299478613073006</v>
      </c>
      <c r="I501" s="42">
        <v>78.318342047627098</v>
      </c>
      <c r="J501" s="42">
        <v>71.708753399900203</v>
      </c>
      <c r="M501" s="27"/>
    </row>
    <row r="502" spans="1:13" x14ac:dyDescent="0.2">
      <c r="A502" s="54">
        <v>43957</v>
      </c>
      <c r="B502" s="42">
        <v>123.414397639106</v>
      </c>
      <c r="C502" s="42">
        <v>41.473530496936299</v>
      </c>
      <c r="D502" s="42">
        <v>97.921288665267596</v>
      </c>
      <c r="E502" s="42">
        <v>37.609678876935497</v>
      </c>
      <c r="F502" s="42">
        <v>54.385480063268901</v>
      </c>
      <c r="G502" s="42">
        <v>59.429744078719501</v>
      </c>
      <c r="H502" s="42">
        <v>81.875429913168801</v>
      </c>
      <c r="I502" s="42">
        <v>79.435229708091398</v>
      </c>
      <c r="J502" s="42">
        <v>72.480554345413097</v>
      </c>
      <c r="M502" s="27"/>
    </row>
    <row r="503" spans="1:13" x14ac:dyDescent="0.2">
      <c r="A503" s="54">
        <v>43958</v>
      </c>
      <c r="B503" s="42">
        <v>123.414397639106</v>
      </c>
      <c r="C503" s="42">
        <v>42.684927736641797</v>
      </c>
      <c r="D503" s="42">
        <v>98.076719282195</v>
      </c>
      <c r="E503" s="42">
        <v>35.547150847676697</v>
      </c>
      <c r="F503" s="42">
        <v>55.8193721929565</v>
      </c>
      <c r="G503" s="42">
        <v>59.800129453418798</v>
      </c>
      <c r="H503" s="42">
        <v>84.410744949825997</v>
      </c>
      <c r="I503" s="42">
        <v>78.318342047627098</v>
      </c>
      <c r="J503" s="42">
        <v>73.130241830018306</v>
      </c>
      <c r="M503" s="27"/>
    </row>
    <row r="504" spans="1:13" x14ac:dyDescent="0.2">
      <c r="A504" s="54">
        <v>43959</v>
      </c>
      <c r="B504" s="42">
        <v>118.73005553905401</v>
      </c>
      <c r="C504" s="42">
        <v>40.769361082813703</v>
      </c>
      <c r="D504" s="42">
        <v>92.496760134468801</v>
      </c>
      <c r="E504" s="42">
        <v>34.470751935907202</v>
      </c>
      <c r="F504" s="42">
        <v>52.234641868679297</v>
      </c>
      <c r="G504" s="42">
        <v>56.854455168591798</v>
      </c>
      <c r="H504" s="42">
        <v>80.463784569874406</v>
      </c>
      <c r="I504" s="42">
        <v>75.609208441805094</v>
      </c>
      <c r="J504" s="42">
        <v>69.7991767359199</v>
      </c>
      <c r="M504" s="27"/>
    </row>
    <row r="505" spans="1:13" x14ac:dyDescent="0.2">
      <c r="A505" s="54">
        <v>43962</v>
      </c>
      <c r="B505" s="42">
        <v>118.820139040938</v>
      </c>
      <c r="C505" s="42">
        <v>40.684601496381198</v>
      </c>
      <c r="D505" s="42">
        <v>94.501815092866295</v>
      </c>
      <c r="E505" s="42">
        <v>32.086808729800403</v>
      </c>
      <c r="F505" s="42">
        <v>52.601215406961302</v>
      </c>
      <c r="G505" s="42">
        <v>58.289173232740701</v>
      </c>
      <c r="H505" s="42">
        <v>80.435551662929399</v>
      </c>
      <c r="I505" s="42">
        <v>74.436476398259401</v>
      </c>
      <c r="J505" s="42">
        <v>69.6805365621112</v>
      </c>
      <c r="M505" s="27"/>
    </row>
    <row r="506" spans="1:13" x14ac:dyDescent="0.2">
      <c r="A506" s="54">
        <v>43963</v>
      </c>
      <c r="B506" s="42">
        <v>114.856464956189</v>
      </c>
      <c r="C506" s="42">
        <v>40.328611233271701</v>
      </c>
      <c r="D506" s="42">
        <v>93.4293438360328</v>
      </c>
      <c r="E506" s="42">
        <v>30.978952162375201</v>
      </c>
      <c r="F506" s="42">
        <v>52.085517216706599</v>
      </c>
      <c r="G506" s="42">
        <v>57.088572342298001</v>
      </c>
      <c r="H506" s="42">
        <v>77.352518233121401</v>
      </c>
      <c r="I506" s="42">
        <v>74.518199885613299</v>
      </c>
      <c r="J506" s="42">
        <v>68.264349465025603</v>
      </c>
      <c r="M506" s="27"/>
    </row>
    <row r="507" spans="1:13" x14ac:dyDescent="0.2">
      <c r="A507" s="54">
        <v>43964</v>
      </c>
      <c r="B507" s="42">
        <v>109.90187235025201</v>
      </c>
      <c r="C507" s="42">
        <v>37.887535143527202</v>
      </c>
      <c r="D507" s="42">
        <v>94.812676326837405</v>
      </c>
      <c r="E507" s="42">
        <v>29.406069381511799</v>
      </c>
      <c r="F507" s="42">
        <v>50.229003731743397</v>
      </c>
      <c r="G507" s="42">
        <v>55.227640962053599</v>
      </c>
      <c r="H507" s="42">
        <v>73.744352735579</v>
      </c>
      <c r="I507" s="42">
        <v>70.963228185777595</v>
      </c>
      <c r="J507" s="42">
        <v>65.898492564098007</v>
      </c>
      <c r="M507" s="27"/>
    </row>
    <row r="508" spans="1:13" x14ac:dyDescent="0.2">
      <c r="A508" s="54">
        <v>43965</v>
      </c>
      <c r="B508" s="42">
        <v>108.100202311762</v>
      </c>
      <c r="C508" s="42">
        <v>37.294218038325198</v>
      </c>
      <c r="D508" s="42">
        <v>95.418855732772499</v>
      </c>
      <c r="E508" s="42">
        <v>31.459023341623801</v>
      </c>
      <c r="F508" s="42">
        <v>50.5590505735017</v>
      </c>
      <c r="G508" s="42">
        <v>58.289173232740701</v>
      </c>
      <c r="H508" s="42">
        <v>73.405557853169697</v>
      </c>
      <c r="I508" s="42">
        <v>71.535292597254696</v>
      </c>
      <c r="J508" s="42">
        <v>66.593698389711804</v>
      </c>
      <c r="M508" s="27"/>
    </row>
    <row r="509" spans="1:13" x14ac:dyDescent="0.2">
      <c r="A509" s="54">
        <v>43966</v>
      </c>
      <c r="B509" s="42">
        <v>110.352289859788</v>
      </c>
      <c r="C509" s="42">
        <v>36.016043474664897</v>
      </c>
      <c r="D509" s="42">
        <v>96.025035138823995</v>
      </c>
      <c r="E509" s="42">
        <v>30.760116297198699</v>
      </c>
      <c r="F509" s="42">
        <v>49.197607351234197</v>
      </c>
      <c r="G509" s="42">
        <v>60.630344969220502</v>
      </c>
      <c r="H509" s="42">
        <v>73.405557853169697</v>
      </c>
      <c r="I509" s="42">
        <v>74.422855817014394</v>
      </c>
      <c r="J509" s="42">
        <v>66.234121776768006</v>
      </c>
      <c r="M509" s="27"/>
    </row>
    <row r="510" spans="1:13" x14ac:dyDescent="0.2">
      <c r="A510" s="54">
        <v>43969</v>
      </c>
      <c r="B510" s="42">
        <v>115.757299975492</v>
      </c>
      <c r="C510" s="42">
        <v>37.297608421766199</v>
      </c>
      <c r="D510" s="42">
        <v>97.144135580631001</v>
      </c>
      <c r="E510" s="42">
        <v>32.004745280370102</v>
      </c>
      <c r="F510" s="42">
        <v>51.342911822721398</v>
      </c>
      <c r="G510" s="42">
        <v>64.232147640665104</v>
      </c>
      <c r="H510" s="42">
        <v>75.144704916165196</v>
      </c>
      <c r="I510" s="42">
        <v>74.913196741137696</v>
      </c>
      <c r="J510" s="42">
        <v>68.789729833835693</v>
      </c>
      <c r="M510" s="27"/>
    </row>
    <row r="511" spans="1:13" x14ac:dyDescent="0.2">
      <c r="A511" s="54">
        <v>43970</v>
      </c>
      <c r="B511" s="42">
        <v>114.631256201304</v>
      </c>
      <c r="C511" s="42">
        <v>35.870256985945197</v>
      </c>
      <c r="D511" s="42">
        <v>97.128592518973207</v>
      </c>
      <c r="E511" s="42">
        <v>29.2405747584708</v>
      </c>
      <c r="F511" s="42">
        <v>52.085517216706599</v>
      </c>
      <c r="G511" s="42">
        <v>61.290675458964003</v>
      </c>
      <c r="H511" s="42">
        <v>76.511177608510494</v>
      </c>
      <c r="I511" s="42">
        <v>73.959756055381106</v>
      </c>
      <c r="J511" s="42">
        <v>68.183549839770393</v>
      </c>
      <c r="M511" s="27"/>
    </row>
    <row r="512" spans="1:13" x14ac:dyDescent="0.2">
      <c r="A512" s="54">
        <v>43971</v>
      </c>
      <c r="B512" s="42">
        <v>115.30688246584</v>
      </c>
      <c r="C512" s="42">
        <v>37.039939278969499</v>
      </c>
      <c r="D512" s="42">
        <v>97.657056616619201</v>
      </c>
      <c r="E512" s="42">
        <v>28.476016954577101</v>
      </c>
      <c r="F512" s="42">
        <v>52.188656854734297</v>
      </c>
      <c r="G512" s="42">
        <v>59.735897305770798</v>
      </c>
      <c r="H512" s="42">
        <v>78.549593484262004</v>
      </c>
      <c r="I512" s="42">
        <v>74.954058484872803</v>
      </c>
      <c r="J512" s="42">
        <v>68.655551270581796</v>
      </c>
      <c r="M512" s="27"/>
    </row>
    <row r="513" spans="1:13" x14ac:dyDescent="0.2">
      <c r="A513" s="54">
        <v>43972</v>
      </c>
      <c r="B513" s="42"/>
      <c r="C513" s="42"/>
      <c r="D513" s="42"/>
      <c r="E513" s="42"/>
      <c r="F513" s="42"/>
      <c r="G513" s="42"/>
      <c r="H513" s="42"/>
      <c r="I513" s="42"/>
      <c r="J513" s="42"/>
      <c r="M513" s="27"/>
    </row>
    <row r="514" spans="1:13" x14ac:dyDescent="0.2">
      <c r="A514" s="54">
        <v>43973</v>
      </c>
      <c r="B514" s="42">
        <v>116.649126644596</v>
      </c>
      <c r="C514" s="42">
        <v>36.553419252799401</v>
      </c>
      <c r="D514" s="42">
        <v>96.371611149981604</v>
      </c>
      <c r="E514" s="42">
        <v>28.790593510755599</v>
      </c>
      <c r="F514" s="42">
        <v>50.8478415600839</v>
      </c>
      <c r="G514" s="42">
        <v>59.489774123241702</v>
      </c>
      <c r="H514" s="42">
        <v>79.503865736420295</v>
      </c>
      <c r="I514" s="42">
        <v>73.401312225148999</v>
      </c>
      <c r="J514" s="42">
        <v>68.083921342506102</v>
      </c>
      <c r="M514" s="27"/>
    </row>
    <row r="515" spans="1:13" x14ac:dyDescent="0.2">
      <c r="A515" s="54">
        <v>43976</v>
      </c>
      <c r="B515" s="42">
        <v>113.07562209235</v>
      </c>
      <c r="C515" s="42">
        <v>36.616141346748897</v>
      </c>
      <c r="D515" s="42">
        <v>100.076303255279</v>
      </c>
      <c r="E515" s="42">
        <v>28.376958091510499</v>
      </c>
      <c r="F515" s="42">
        <v>50.5590505735017</v>
      </c>
      <c r="G515" s="42">
        <v>59.430344379157802</v>
      </c>
      <c r="H515" s="42">
        <v>81.310771775781205</v>
      </c>
      <c r="I515" s="42">
        <v>74.899576159892604</v>
      </c>
      <c r="J515" s="42">
        <v>68.590472839423498</v>
      </c>
      <c r="M515" s="27"/>
    </row>
    <row r="516" spans="1:13" x14ac:dyDescent="0.2">
      <c r="A516" s="54">
        <v>43977</v>
      </c>
      <c r="B516" s="42">
        <v>112.598509762902</v>
      </c>
      <c r="C516" s="42">
        <v>34.751430444826802</v>
      </c>
      <c r="D516" s="42">
        <v>101.564795618877</v>
      </c>
      <c r="E516" s="42">
        <v>18.162161286629299</v>
      </c>
      <c r="F516" s="42">
        <v>50.734387958189501</v>
      </c>
      <c r="G516" s="42">
        <v>58.349803577701103</v>
      </c>
      <c r="H516" s="42">
        <v>81.762498285737806</v>
      </c>
      <c r="I516" s="42">
        <v>75.542467593797497</v>
      </c>
      <c r="J516" s="42">
        <v>68.231079031131202</v>
      </c>
      <c r="M516" s="27"/>
    </row>
    <row r="517" spans="1:13" x14ac:dyDescent="0.2">
      <c r="A517" s="54">
        <v>43978</v>
      </c>
      <c r="B517" s="42">
        <v>114.506959080813</v>
      </c>
      <c r="C517" s="42">
        <v>34.220835433632601</v>
      </c>
      <c r="D517" s="42">
        <v>100.88670465326901</v>
      </c>
      <c r="E517" s="42">
        <v>10.088513027178101</v>
      </c>
      <c r="F517" s="42">
        <v>51.363539750338497</v>
      </c>
      <c r="G517" s="42">
        <v>59.189623900630998</v>
      </c>
      <c r="H517" s="42">
        <v>80.684001243440406</v>
      </c>
      <c r="I517" s="42">
        <v>77.637312986305901</v>
      </c>
      <c r="J517" s="42">
        <v>68.905993547989098</v>
      </c>
      <c r="M517" s="27"/>
    </row>
    <row r="518" spans="1:13" x14ac:dyDescent="0.2">
      <c r="A518" s="54">
        <v>43979</v>
      </c>
      <c r="B518" s="42">
        <v>111.644285103888</v>
      </c>
      <c r="C518" s="42">
        <v>31.886556422774401</v>
      </c>
      <c r="D518" s="42">
        <v>98.240496006677901</v>
      </c>
      <c r="E518" s="42">
        <v>11.351350804136001</v>
      </c>
      <c r="F518" s="42">
        <v>50.538422645884602</v>
      </c>
      <c r="G518" s="42">
        <v>56.728392075165203</v>
      </c>
      <c r="H518" s="42">
        <v>77.928469533217097</v>
      </c>
      <c r="I518" s="42">
        <v>77.160592643427705</v>
      </c>
      <c r="J518" s="42">
        <v>66.839387747924803</v>
      </c>
      <c r="M518" s="27"/>
    </row>
    <row r="519" spans="1:13" x14ac:dyDescent="0.2">
      <c r="A519" s="54">
        <v>43980</v>
      </c>
      <c r="B519" s="42">
        <v>111.16717277432301</v>
      </c>
      <c r="C519" s="42">
        <v>31.615325746155602</v>
      </c>
      <c r="D519" s="42">
        <v>99.216285445028902</v>
      </c>
      <c r="E519" s="42">
        <v>12.2027021144459</v>
      </c>
      <c r="F519" s="42">
        <v>52.085517216706599</v>
      </c>
      <c r="G519" s="42">
        <v>56.128091629885603</v>
      </c>
      <c r="H519" s="42">
        <v>76.228848539874903</v>
      </c>
      <c r="I519" s="42">
        <v>78.835924134124099</v>
      </c>
      <c r="J519" s="42">
        <v>66.679799347883105</v>
      </c>
      <c r="M519" s="27"/>
    </row>
    <row r="520" spans="1:13" x14ac:dyDescent="0.2">
      <c r="A520" s="54">
        <v>43983</v>
      </c>
      <c r="B520" s="42">
        <v>113.552734421799</v>
      </c>
      <c r="C520" s="42">
        <v>32.183214975346303</v>
      </c>
      <c r="D520" s="42">
        <v>98.405884047038896</v>
      </c>
      <c r="E520" s="42">
        <v>13.195945309809799</v>
      </c>
      <c r="F520" s="42">
        <v>53.013773959188299</v>
      </c>
      <c r="G520" s="42">
        <v>57.937997472297901</v>
      </c>
      <c r="H520" s="42">
        <v>78.357609717524596</v>
      </c>
      <c r="I520" s="42">
        <v>78.182136235293001</v>
      </c>
      <c r="J520" s="42">
        <v>67.398952573654199</v>
      </c>
      <c r="M520" s="27"/>
    </row>
    <row r="521" spans="1:13" x14ac:dyDescent="0.2">
      <c r="A521" s="54">
        <v>43984</v>
      </c>
      <c r="B521" s="42">
        <v>113.839001819608</v>
      </c>
      <c r="C521" s="42">
        <v>33.649555820971699</v>
      </c>
      <c r="D521" s="42">
        <v>99.2328242490767</v>
      </c>
      <c r="E521" s="42">
        <v>18.162161286629299</v>
      </c>
      <c r="F521" s="42">
        <v>55.076566720264999</v>
      </c>
      <c r="G521" s="42">
        <v>60.030044523940902</v>
      </c>
      <c r="H521" s="42">
        <v>79.955592246260494</v>
      </c>
      <c r="I521" s="42">
        <v>80.361429231474204</v>
      </c>
      <c r="J521" s="42">
        <v>68.555557164247105</v>
      </c>
      <c r="M521" s="27"/>
    </row>
    <row r="522" spans="1:13" x14ac:dyDescent="0.2">
      <c r="A522" s="54">
        <v>43985</v>
      </c>
      <c r="B522" s="42">
        <v>117.36963305785299</v>
      </c>
      <c r="C522" s="42">
        <v>34.751430444826802</v>
      </c>
      <c r="D522" s="42">
        <v>101.38286877446799</v>
      </c>
      <c r="E522" s="42">
        <v>22.277025953109799</v>
      </c>
      <c r="F522" s="42">
        <v>55.385985634406097</v>
      </c>
      <c r="G522" s="42">
        <v>60.570314924698302</v>
      </c>
      <c r="H522" s="42">
        <v>80.350852942326995</v>
      </c>
      <c r="I522" s="42">
        <v>84.311397786834306</v>
      </c>
      <c r="J522" s="42">
        <v>70.060587288229698</v>
      </c>
      <c r="M522" s="27"/>
    </row>
    <row r="523" spans="1:13" x14ac:dyDescent="0.2">
      <c r="A523" s="54">
        <v>43986</v>
      </c>
      <c r="B523" s="42">
        <v>120.690334871178</v>
      </c>
      <c r="C523" s="42">
        <v>35.736336839385302</v>
      </c>
      <c r="D523" s="42">
        <v>102.540585057461</v>
      </c>
      <c r="E523" s="42">
        <v>20.574323332490199</v>
      </c>
      <c r="F523" s="42">
        <v>55.695404548547202</v>
      </c>
      <c r="G523" s="42">
        <v>60.024041519500301</v>
      </c>
      <c r="H523" s="42">
        <v>80.068523873691404</v>
      </c>
      <c r="I523" s="42">
        <v>80.701943762018303</v>
      </c>
      <c r="J523" s="42">
        <v>71.026161090587294</v>
      </c>
      <c r="M523" s="27"/>
    </row>
    <row r="524" spans="1:13" x14ac:dyDescent="0.2">
      <c r="A524" s="54">
        <v>43987</v>
      </c>
      <c r="B524" s="42">
        <v>124.049205670948</v>
      </c>
      <c r="C524" s="42">
        <v>39.497967286093598</v>
      </c>
      <c r="D524" s="42">
        <v>107.485687465873</v>
      </c>
      <c r="E524" s="42">
        <v>22.277025953109799</v>
      </c>
      <c r="F524" s="42">
        <v>57.809767128666898</v>
      </c>
      <c r="G524" s="42">
        <v>62.791426572075601</v>
      </c>
      <c r="H524" s="42">
        <v>80.463784569874406</v>
      </c>
      <c r="I524" s="42">
        <v>81.995898978551807</v>
      </c>
      <c r="J524" s="42">
        <v>73.728744031628594</v>
      </c>
      <c r="M524" s="27"/>
    </row>
    <row r="525" spans="1:13" x14ac:dyDescent="0.2">
      <c r="A525" s="54">
        <v>43990</v>
      </c>
      <c r="B525" s="42">
        <v>128.62948403414299</v>
      </c>
      <c r="C525" s="42">
        <v>40.413370819762299</v>
      </c>
      <c r="D525" s="42">
        <v>107.50222626992</v>
      </c>
      <c r="E525" s="42">
        <v>29.797295860858899</v>
      </c>
      <c r="F525" s="42">
        <v>59.202152242360199</v>
      </c>
      <c r="G525" s="42">
        <v>64.832448085886398</v>
      </c>
      <c r="H525" s="42">
        <v>81.898016238701501</v>
      </c>
      <c r="I525" s="42">
        <v>86.3000026458176</v>
      </c>
      <c r="J525" s="42">
        <v>75.670859911246197</v>
      </c>
      <c r="M525" s="27"/>
    </row>
    <row r="526" spans="1:13" x14ac:dyDescent="0.2">
      <c r="A526" s="54">
        <v>43991</v>
      </c>
      <c r="B526" s="42">
        <v>130.251665954478</v>
      </c>
      <c r="C526" s="42">
        <v>41.281308984966003</v>
      </c>
      <c r="D526" s="42">
        <v>106.013733906089</v>
      </c>
      <c r="E526" s="42">
        <v>33.699322699802003</v>
      </c>
      <c r="F526" s="42">
        <v>58.273895499878599</v>
      </c>
      <c r="G526" s="42">
        <v>65.246655393159003</v>
      </c>
      <c r="H526" s="42">
        <v>78.549593484262004</v>
      </c>
      <c r="I526" s="42">
        <v>84.447603599168403</v>
      </c>
      <c r="J526" s="42">
        <v>75.428461035480694</v>
      </c>
      <c r="M526" s="27"/>
    </row>
    <row r="527" spans="1:13" x14ac:dyDescent="0.2">
      <c r="A527" s="54">
        <v>43992</v>
      </c>
      <c r="B527" s="42">
        <v>130.251665954478</v>
      </c>
      <c r="C527" s="42">
        <v>39.499662477814098</v>
      </c>
      <c r="D527" s="42">
        <v>103.400602867594</v>
      </c>
      <c r="E527" s="42">
        <v>20.574323332490199</v>
      </c>
      <c r="F527" s="42">
        <v>57.758197309623903</v>
      </c>
      <c r="G527" s="42">
        <v>62.557309398369398</v>
      </c>
      <c r="H527" s="42">
        <v>79.165070854011006</v>
      </c>
      <c r="I527" s="42">
        <v>81.042458292678901</v>
      </c>
      <c r="J527" s="42">
        <v>74.264909870806207</v>
      </c>
      <c r="M527" s="27"/>
    </row>
    <row r="528" spans="1:13" x14ac:dyDescent="0.2">
      <c r="A528" s="54">
        <v>43993</v>
      </c>
      <c r="B528" s="42">
        <v>123.094981011935</v>
      </c>
      <c r="C528" s="42">
        <v>37.650208301434802</v>
      </c>
      <c r="D528" s="42">
        <v>100.225152491592</v>
      </c>
      <c r="E528" s="42">
        <v>20.574323332490199</v>
      </c>
      <c r="F528" s="42">
        <v>55.190020322101198</v>
      </c>
      <c r="G528" s="42">
        <v>62.7313965275534</v>
      </c>
      <c r="H528" s="42">
        <v>78.374549461645103</v>
      </c>
      <c r="I528" s="42">
        <v>80.565737949800706</v>
      </c>
      <c r="J528" s="42">
        <v>72.109643848380102</v>
      </c>
      <c r="M528" s="27"/>
    </row>
    <row r="529" spans="1:13" x14ac:dyDescent="0.2">
      <c r="A529" s="54">
        <v>43994</v>
      </c>
      <c r="B529" s="42">
        <v>123.677058054018</v>
      </c>
      <c r="C529" s="42">
        <v>39.6505345416954</v>
      </c>
      <c r="D529" s="42">
        <v>99.745527174440198</v>
      </c>
      <c r="E529" s="42">
        <v>20.432431447436102</v>
      </c>
      <c r="F529" s="42">
        <v>58.789593690133202</v>
      </c>
      <c r="G529" s="42">
        <v>63.751907284429798</v>
      </c>
      <c r="H529" s="42">
        <v>77.922822951804804</v>
      </c>
      <c r="I529" s="42">
        <v>81.110561198787806</v>
      </c>
      <c r="J529" s="42">
        <v>72.790408111992306</v>
      </c>
      <c r="M529" s="27"/>
    </row>
    <row r="530" spans="1:13" x14ac:dyDescent="0.2">
      <c r="A530" s="54">
        <v>43997</v>
      </c>
      <c r="B530" s="42">
        <v>117.865829880582</v>
      </c>
      <c r="C530" s="42">
        <v>40.3625150678563</v>
      </c>
      <c r="D530" s="42">
        <v>97.578943845001007</v>
      </c>
      <c r="E530" s="42">
        <v>18.843242334871299</v>
      </c>
      <c r="F530" s="42">
        <v>56.809312639525203</v>
      </c>
      <c r="G530" s="42">
        <v>63.751907284429798</v>
      </c>
      <c r="H530" s="42">
        <v>76.228848539874903</v>
      </c>
      <c r="I530" s="42">
        <v>80.497635043691801</v>
      </c>
      <c r="J530" s="42">
        <v>71.168017446296304</v>
      </c>
      <c r="M530" s="27"/>
    </row>
    <row r="531" spans="1:13" x14ac:dyDescent="0.2">
      <c r="A531" s="54">
        <v>43998</v>
      </c>
      <c r="B531" s="42">
        <v>117.36963305785299</v>
      </c>
      <c r="C531" s="42">
        <v>39.831920056662099</v>
      </c>
      <c r="D531" s="42">
        <v>97.595482649048805</v>
      </c>
      <c r="E531" s="42">
        <v>17.027026206196801</v>
      </c>
      <c r="F531" s="42">
        <v>57.551918033510397</v>
      </c>
      <c r="G531" s="42">
        <v>65.024544228333994</v>
      </c>
      <c r="H531" s="42">
        <v>76.511177608510494</v>
      </c>
      <c r="I531" s="42">
        <v>82.463084914488704</v>
      </c>
      <c r="J531" s="42">
        <v>72.022080453578397</v>
      </c>
      <c r="M531" s="27"/>
    </row>
    <row r="532" spans="1:13" x14ac:dyDescent="0.2">
      <c r="A532" s="54">
        <v>43999</v>
      </c>
      <c r="B532" s="42">
        <v>117.95171009982</v>
      </c>
      <c r="C532" s="42">
        <v>41.277918601525002</v>
      </c>
      <c r="D532" s="42">
        <v>102.37519701710001</v>
      </c>
      <c r="E532" s="42">
        <v>17.594593746413</v>
      </c>
      <c r="F532" s="42">
        <v>58.0676162237651</v>
      </c>
      <c r="G532" s="42">
        <v>67.533800089498996</v>
      </c>
      <c r="H532" s="42">
        <v>77.922822951804804</v>
      </c>
      <c r="I532" s="42">
        <v>82.404516415321297</v>
      </c>
      <c r="J532" s="42">
        <v>73.039205148117603</v>
      </c>
      <c r="M532" s="27"/>
    </row>
    <row r="533" spans="1:13" x14ac:dyDescent="0.2">
      <c r="A533" s="54"/>
      <c r="B533" s="42"/>
      <c r="C533" s="42"/>
      <c r="D533" s="42"/>
      <c r="E533" s="42"/>
      <c r="F533" s="42"/>
      <c r="G533" s="42"/>
      <c r="H533" s="42"/>
      <c r="I533" s="42"/>
      <c r="J533" s="42"/>
      <c r="M533" s="27"/>
    </row>
    <row r="534" spans="1:13" x14ac:dyDescent="0.2">
      <c r="A534" s="54"/>
      <c r="B534" s="42"/>
      <c r="C534" s="42"/>
      <c r="D534" s="42"/>
      <c r="E534" s="42"/>
      <c r="F534" s="42"/>
      <c r="G534" s="42"/>
      <c r="H534" s="42"/>
      <c r="I534" s="42"/>
      <c r="J534" s="42"/>
      <c r="M534" s="27"/>
    </row>
    <row r="535" spans="1:13" x14ac:dyDescent="0.2">
      <c r="A535" s="54"/>
      <c r="B535" s="42"/>
      <c r="C535" s="42"/>
      <c r="D535" s="42"/>
      <c r="E535" s="42"/>
      <c r="F535" s="42"/>
      <c r="G535" s="42"/>
      <c r="H535" s="42"/>
      <c r="I535" s="42"/>
      <c r="J535" s="42"/>
      <c r="M535" s="27"/>
    </row>
    <row r="536" spans="1:13" x14ac:dyDescent="0.2">
      <c r="A536" s="54"/>
      <c r="B536" s="42"/>
      <c r="C536" s="42"/>
      <c r="D536" s="42"/>
      <c r="E536" s="42"/>
      <c r="F536" s="42"/>
      <c r="G536" s="42"/>
      <c r="H536" s="42"/>
      <c r="I536" s="42"/>
      <c r="J536" s="42"/>
      <c r="M536" s="27"/>
    </row>
    <row r="537" spans="1:13" x14ac:dyDescent="0.2">
      <c r="A537" s="54"/>
      <c r="B537" s="42"/>
      <c r="C537" s="42"/>
      <c r="D537" s="42"/>
      <c r="E537" s="42"/>
      <c r="F537" s="42"/>
      <c r="G537" s="42"/>
      <c r="H537" s="42"/>
      <c r="I537" s="42"/>
      <c r="J537" s="42"/>
      <c r="M537" s="27"/>
    </row>
    <row r="538" spans="1:13" x14ac:dyDescent="0.2">
      <c r="A538" s="54"/>
      <c r="B538" s="42"/>
      <c r="C538" s="42"/>
      <c r="D538" s="42"/>
      <c r="E538" s="42"/>
      <c r="F538" s="42"/>
      <c r="G538" s="42"/>
      <c r="H538" s="42"/>
      <c r="I538" s="42"/>
      <c r="J538" s="42"/>
      <c r="M538" s="27"/>
    </row>
    <row r="539" spans="1:13" x14ac:dyDescent="0.2">
      <c r="A539" s="54"/>
      <c r="B539" s="42"/>
      <c r="C539" s="42"/>
      <c r="D539" s="42"/>
      <c r="E539" s="42"/>
      <c r="F539" s="42"/>
      <c r="G539" s="42"/>
      <c r="H539" s="42"/>
      <c r="I539" s="42"/>
      <c r="J539" s="42"/>
      <c r="M539" s="27"/>
    </row>
    <row r="540" spans="1:13" x14ac:dyDescent="0.2">
      <c r="A540" s="54"/>
      <c r="B540" s="42"/>
      <c r="C540" s="42"/>
      <c r="D540" s="42"/>
      <c r="E540" s="42"/>
      <c r="F540" s="42"/>
      <c r="G540" s="42"/>
      <c r="H540" s="42"/>
      <c r="I540" s="42"/>
      <c r="J540" s="42"/>
      <c r="M540" s="27"/>
    </row>
    <row r="541" spans="1:13" x14ac:dyDescent="0.2">
      <c r="A541" s="54"/>
      <c r="B541" s="42"/>
      <c r="C541" s="42"/>
      <c r="D541" s="42"/>
      <c r="E541" s="42"/>
      <c r="F541" s="42"/>
      <c r="G541" s="42"/>
      <c r="H541" s="42"/>
      <c r="I541" s="42"/>
      <c r="J541" s="42"/>
      <c r="M541" s="27"/>
    </row>
    <row r="542" spans="1:13" x14ac:dyDescent="0.2">
      <c r="A542" s="54"/>
      <c r="B542" s="42"/>
      <c r="C542" s="42"/>
      <c r="D542" s="42"/>
      <c r="E542" s="42"/>
      <c r="F542" s="42"/>
      <c r="G542" s="42"/>
      <c r="H542" s="42"/>
      <c r="I542" s="42"/>
      <c r="J542" s="42"/>
      <c r="M542" s="27"/>
    </row>
    <row r="543" spans="1:13" x14ac:dyDescent="0.2">
      <c r="A543" s="54"/>
      <c r="B543" s="42"/>
      <c r="C543" s="42"/>
      <c r="D543" s="42"/>
      <c r="E543" s="42"/>
      <c r="F543" s="42"/>
      <c r="G543" s="42"/>
      <c r="H543" s="42"/>
      <c r="I543" s="42"/>
      <c r="J543" s="42"/>
      <c r="M543" s="27"/>
    </row>
    <row r="544" spans="1:13" x14ac:dyDescent="0.2">
      <c r="A544" s="54"/>
      <c r="B544" s="42"/>
      <c r="C544" s="42"/>
      <c r="D544" s="42"/>
      <c r="E544" s="42"/>
      <c r="F544" s="42"/>
      <c r="G544" s="42"/>
      <c r="H544" s="42"/>
      <c r="I544" s="42"/>
      <c r="J544" s="42"/>
      <c r="M544" s="27"/>
    </row>
    <row r="545" spans="1:13" x14ac:dyDescent="0.2">
      <c r="A545" s="54"/>
      <c r="B545" s="42"/>
      <c r="C545" s="42"/>
      <c r="D545" s="42"/>
      <c r="E545" s="42"/>
      <c r="F545" s="42"/>
      <c r="G545" s="42"/>
      <c r="H545" s="42"/>
      <c r="I545" s="42"/>
      <c r="J545" s="42"/>
      <c r="M545" s="27"/>
    </row>
    <row r="546" spans="1:13" x14ac:dyDescent="0.2">
      <c r="A546" s="54"/>
      <c r="B546" s="42"/>
      <c r="C546" s="42"/>
      <c r="D546" s="42"/>
      <c r="E546" s="42"/>
      <c r="F546" s="42"/>
      <c r="G546" s="42"/>
      <c r="H546" s="42"/>
      <c r="I546" s="42"/>
      <c r="J546" s="42"/>
      <c r="M546" s="27"/>
    </row>
    <row r="547" spans="1:13" x14ac:dyDescent="0.2">
      <c r="A547" s="54"/>
      <c r="B547" s="42"/>
      <c r="C547" s="42"/>
      <c r="D547" s="42"/>
      <c r="E547" s="42"/>
      <c r="F547" s="42"/>
      <c r="G547" s="42"/>
      <c r="H547" s="42"/>
      <c r="I547" s="42"/>
      <c r="J547" s="42"/>
      <c r="M547" s="27"/>
    </row>
    <row r="548" spans="1:13" x14ac:dyDescent="0.2">
      <c r="A548" s="54"/>
      <c r="B548" s="42"/>
      <c r="C548" s="42"/>
      <c r="D548" s="42"/>
      <c r="E548" s="42"/>
      <c r="F548" s="42"/>
      <c r="G548" s="42"/>
      <c r="H548" s="42"/>
      <c r="I548" s="42"/>
      <c r="J548" s="42"/>
      <c r="M548" s="27"/>
    </row>
    <row r="549" spans="1:13" x14ac:dyDescent="0.2">
      <c r="A549" s="54"/>
      <c r="B549" s="42"/>
      <c r="C549" s="42"/>
      <c r="D549" s="42"/>
      <c r="E549" s="42"/>
      <c r="F549" s="42"/>
      <c r="G549" s="42"/>
      <c r="H549" s="42"/>
      <c r="I549" s="42"/>
      <c r="J549" s="42"/>
      <c r="M549" s="27"/>
    </row>
    <row r="550" spans="1:13" x14ac:dyDescent="0.2">
      <c r="A550" s="54"/>
      <c r="B550" s="42"/>
      <c r="C550" s="42"/>
      <c r="D550" s="42"/>
      <c r="E550" s="42"/>
      <c r="F550" s="42"/>
      <c r="G550" s="42"/>
      <c r="H550" s="42"/>
      <c r="I550" s="42"/>
      <c r="J550" s="42"/>
      <c r="M550" s="27"/>
    </row>
    <row r="551" spans="1:13" x14ac:dyDescent="0.2">
      <c r="A551" s="54"/>
      <c r="B551" s="42"/>
      <c r="C551" s="42"/>
      <c r="D551" s="42"/>
      <c r="E551" s="42"/>
      <c r="F551" s="42"/>
      <c r="G551" s="42"/>
      <c r="H551" s="42"/>
      <c r="I551" s="42"/>
      <c r="J551" s="42"/>
      <c r="M551" s="27"/>
    </row>
    <row r="552" spans="1:13" x14ac:dyDescent="0.2">
      <c r="A552" s="54"/>
      <c r="B552" s="42"/>
      <c r="C552" s="42"/>
      <c r="D552" s="42"/>
      <c r="E552" s="42"/>
      <c r="F552" s="42"/>
      <c r="G552" s="42"/>
      <c r="H552" s="42"/>
      <c r="I552" s="42"/>
      <c r="J552" s="42"/>
      <c r="M552" s="27"/>
    </row>
    <row r="553" spans="1:13" x14ac:dyDescent="0.2">
      <c r="A553" s="54"/>
      <c r="B553" s="42"/>
      <c r="C553" s="42"/>
      <c r="D553" s="42"/>
      <c r="E553" s="42"/>
      <c r="F553" s="42"/>
      <c r="G553" s="42"/>
      <c r="H553" s="42"/>
      <c r="I553" s="42"/>
      <c r="J553" s="42"/>
      <c r="M553" s="27"/>
    </row>
    <row r="554" spans="1:13" x14ac:dyDescent="0.2">
      <c r="A554" s="54"/>
      <c r="B554" s="42"/>
      <c r="C554" s="42"/>
      <c r="D554" s="42"/>
      <c r="E554" s="42"/>
      <c r="F554" s="42"/>
      <c r="G554" s="42"/>
      <c r="H554" s="42"/>
      <c r="I554" s="42"/>
      <c r="J554" s="42"/>
      <c r="M554" s="27"/>
    </row>
    <row r="555" spans="1:13" x14ac:dyDescent="0.2">
      <c r="A555" s="54"/>
      <c r="B555" s="42"/>
      <c r="C555" s="42"/>
      <c r="D555" s="42"/>
      <c r="E555" s="42"/>
      <c r="F555" s="42"/>
      <c r="G555" s="42"/>
      <c r="H555" s="42"/>
      <c r="I555" s="42"/>
      <c r="J555" s="42"/>
      <c r="M555" s="27"/>
    </row>
    <row r="556" spans="1:13" x14ac:dyDescent="0.2">
      <c r="A556" s="54"/>
      <c r="B556" s="42"/>
      <c r="C556" s="42"/>
      <c r="D556" s="42"/>
      <c r="E556" s="42"/>
      <c r="F556" s="42"/>
      <c r="G556" s="42"/>
      <c r="H556" s="42"/>
      <c r="I556" s="42"/>
      <c r="J556" s="42"/>
      <c r="M556" s="27"/>
    </row>
    <row r="557" spans="1:13" x14ac:dyDescent="0.2">
      <c r="A557" s="54"/>
      <c r="B557" s="42"/>
      <c r="C557" s="42"/>
      <c r="D557" s="42"/>
      <c r="E557" s="42"/>
      <c r="F557" s="42"/>
      <c r="G557" s="42"/>
      <c r="H557" s="42"/>
      <c r="I557" s="42"/>
      <c r="J557" s="42"/>
      <c r="M557" s="27"/>
    </row>
    <row r="558" spans="1:13" x14ac:dyDescent="0.2">
      <c r="A558" s="54"/>
      <c r="B558" s="42"/>
      <c r="C558" s="42"/>
      <c r="D558" s="42"/>
      <c r="E558" s="42"/>
      <c r="F558" s="42"/>
      <c r="G558" s="42"/>
      <c r="H558" s="42"/>
      <c r="I558" s="42"/>
      <c r="J558" s="42"/>
      <c r="M558" s="27"/>
    </row>
    <row r="559" spans="1:13" x14ac:dyDescent="0.2">
      <c r="A559" s="54"/>
      <c r="B559" s="42"/>
      <c r="C559" s="42"/>
      <c r="D559" s="42"/>
      <c r="E559" s="42"/>
      <c r="F559" s="42"/>
      <c r="G559" s="42"/>
      <c r="H559" s="42"/>
      <c r="I559" s="42"/>
      <c r="J559" s="42"/>
      <c r="M559" s="27"/>
    </row>
    <row r="560" spans="1:13" x14ac:dyDescent="0.2">
      <c r="A560" s="54"/>
      <c r="B560" s="42"/>
      <c r="C560" s="42"/>
      <c r="D560" s="42"/>
      <c r="E560" s="42"/>
      <c r="F560" s="42"/>
      <c r="G560" s="42"/>
      <c r="H560" s="42"/>
      <c r="I560" s="42"/>
      <c r="J560" s="42"/>
      <c r="M560" s="27"/>
    </row>
    <row r="561" spans="1:13" x14ac:dyDescent="0.2">
      <c r="A561" s="54"/>
      <c r="B561" s="42"/>
      <c r="C561" s="42"/>
      <c r="D561" s="42"/>
      <c r="E561" s="42"/>
      <c r="F561" s="42"/>
      <c r="G561" s="42"/>
      <c r="H561" s="42"/>
      <c r="I561" s="42"/>
      <c r="J561" s="42"/>
      <c r="M561" s="27"/>
    </row>
    <row r="562" spans="1:13" x14ac:dyDescent="0.2">
      <c r="A562" s="54"/>
      <c r="B562" s="42"/>
      <c r="C562" s="42"/>
      <c r="D562" s="42"/>
      <c r="E562" s="42"/>
      <c r="F562" s="42"/>
      <c r="G562" s="42"/>
      <c r="H562" s="42"/>
      <c r="I562" s="42"/>
      <c r="J562" s="42"/>
      <c r="M562" s="27"/>
    </row>
    <row r="563" spans="1:13" x14ac:dyDescent="0.2">
      <c r="A563" s="54"/>
      <c r="B563" s="42"/>
      <c r="C563" s="42"/>
      <c r="D563" s="42"/>
      <c r="E563" s="42"/>
      <c r="F563" s="42"/>
      <c r="G563" s="42"/>
      <c r="H563" s="42"/>
      <c r="I563" s="42"/>
      <c r="J563" s="42"/>
      <c r="M563" s="27"/>
    </row>
    <row r="564" spans="1:13" x14ac:dyDescent="0.2">
      <c r="A564" s="54"/>
      <c r="B564" s="42"/>
      <c r="C564" s="42"/>
      <c r="D564" s="42"/>
      <c r="E564" s="42"/>
      <c r="F564" s="42"/>
      <c r="G564" s="42"/>
      <c r="H564" s="42"/>
      <c r="I564" s="42"/>
      <c r="J564" s="42"/>
      <c r="M564" s="27"/>
    </row>
    <row r="565" spans="1:13" x14ac:dyDescent="0.2">
      <c r="A565" s="54"/>
      <c r="B565" s="42"/>
      <c r="C565" s="42"/>
      <c r="D565" s="42"/>
      <c r="E565" s="42"/>
      <c r="F565" s="42"/>
      <c r="G565" s="42"/>
      <c r="H565" s="42"/>
      <c r="I565" s="42"/>
      <c r="J565" s="42"/>
      <c r="M565" s="27"/>
    </row>
    <row r="566" spans="1:13" x14ac:dyDescent="0.2">
      <c r="A566" s="54"/>
      <c r="B566" s="42"/>
      <c r="C566" s="42"/>
      <c r="D566" s="42"/>
      <c r="E566" s="42"/>
      <c r="F566" s="42"/>
      <c r="G566" s="42"/>
      <c r="H566" s="42"/>
      <c r="I566" s="42"/>
      <c r="J566" s="42"/>
      <c r="M566" s="27"/>
    </row>
    <row r="567" spans="1:13" x14ac:dyDescent="0.2">
      <c r="A567" s="54"/>
      <c r="B567" s="42"/>
      <c r="C567" s="42"/>
      <c r="D567" s="42"/>
      <c r="E567" s="42"/>
      <c r="F567" s="42"/>
      <c r="G567" s="42"/>
      <c r="H567" s="42"/>
      <c r="I567" s="42"/>
      <c r="J567" s="42"/>
      <c r="M567" s="27"/>
    </row>
    <row r="568" spans="1:13" x14ac:dyDescent="0.2">
      <c r="A568" s="54"/>
      <c r="B568" s="42"/>
      <c r="C568" s="42"/>
      <c r="D568" s="42"/>
      <c r="E568" s="42"/>
      <c r="F568" s="42"/>
      <c r="G568" s="42"/>
      <c r="H568" s="42"/>
      <c r="I568" s="42"/>
      <c r="J568" s="42"/>
      <c r="M568" s="27"/>
    </row>
    <row r="569" spans="1:13" x14ac:dyDescent="0.2">
      <c r="A569" s="54"/>
      <c r="B569" s="42"/>
      <c r="C569" s="42"/>
      <c r="D569" s="42"/>
      <c r="E569" s="42"/>
      <c r="F569" s="42"/>
      <c r="G569" s="42"/>
      <c r="H569" s="42"/>
      <c r="I569" s="42"/>
      <c r="J569" s="42"/>
      <c r="M569" s="27"/>
    </row>
    <row r="570" spans="1:13" x14ac:dyDescent="0.2">
      <c r="A570" s="54"/>
      <c r="B570" s="42"/>
      <c r="C570" s="42"/>
      <c r="D570" s="42"/>
      <c r="E570" s="42"/>
      <c r="F570" s="42"/>
      <c r="G570" s="42"/>
      <c r="H570" s="42"/>
      <c r="I570" s="42"/>
      <c r="J570" s="42"/>
      <c r="M570" s="27"/>
    </row>
    <row r="571" spans="1:13" x14ac:dyDescent="0.2">
      <c r="A571" s="54"/>
      <c r="B571" s="42"/>
      <c r="C571" s="42"/>
      <c r="D571" s="42"/>
      <c r="E571" s="42"/>
      <c r="F571" s="42"/>
      <c r="G571" s="42"/>
      <c r="H571" s="42"/>
      <c r="I571" s="42"/>
      <c r="J571" s="42"/>
      <c r="M571" s="27"/>
    </row>
    <row r="572" spans="1:13" x14ac:dyDescent="0.2">
      <c r="A572" s="54"/>
      <c r="B572" s="42"/>
      <c r="C572" s="42"/>
      <c r="D572" s="42"/>
      <c r="E572" s="42"/>
      <c r="F572" s="42"/>
      <c r="G572" s="42"/>
      <c r="H572" s="42"/>
      <c r="I572" s="42"/>
      <c r="J572" s="42"/>
      <c r="M572" s="27"/>
    </row>
    <row r="573" spans="1:13" x14ac:dyDescent="0.2">
      <c r="A573" s="54"/>
      <c r="B573" s="42"/>
      <c r="C573" s="42"/>
      <c r="D573" s="42"/>
      <c r="E573" s="42"/>
      <c r="F573" s="42"/>
      <c r="G573" s="42"/>
      <c r="H573" s="42"/>
      <c r="I573" s="42"/>
      <c r="J573" s="42"/>
      <c r="M573" s="27"/>
    </row>
    <row r="574" spans="1:13" x14ac:dyDescent="0.2">
      <c r="A574" s="54"/>
      <c r="B574" s="42"/>
      <c r="C574" s="42"/>
      <c r="D574" s="42"/>
      <c r="E574" s="42"/>
      <c r="F574" s="42"/>
      <c r="G574" s="42"/>
      <c r="H574" s="42"/>
      <c r="I574" s="42"/>
      <c r="J574" s="42"/>
      <c r="M574" s="27"/>
    </row>
    <row r="575" spans="1:13" x14ac:dyDescent="0.2">
      <c r="A575" s="54"/>
      <c r="B575" s="42"/>
      <c r="C575" s="42"/>
      <c r="D575" s="42"/>
      <c r="E575" s="42"/>
      <c r="F575" s="42"/>
      <c r="G575" s="42"/>
      <c r="H575" s="42"/>
      <c r="I575" s="42"/>
      <c r="J575" s="42"/>
      <c r="M575" s="27"/>
    </row>
    <row r="576" spans="1:13" x14ac:dyDescent="0.2">
      <c r="A576" s="54"/>
      <c r="B576" s="42"/>
      <c r="C576" s="42"/>
      <c r="D576" s="42"/>
      <c r="E576" s="42"/>
      <c r="F576" s="42"/>
      <c r="G576" s="42"/>
      <c r="H576" s="42"/>
      <c r="I576" s="42"/>
      <c r="J576" s="42"/>
      <c r="M576" s="27"/>
    </row>
    <row r="577" spans="1:13" x14ac:dyDescent="0.2">
      <c r="A577" s="54"/>
      <c r="B577" s="42"/>
      <c r="C577" s="42"/>
      <c r="D577" s="42"/>
      <c r="E577" s="42"/>
      <c r="F577" s="42"/>
      <c r="G577" s="42"/>
      <c r="H577" s="42"/>
      <c r="I577" s="42"/>
      <c r="J577" s="42"/>
      <c r="M577" s="27"/>
    </row>
    <row r="578" spans="1:13" x14ac:dyDescent="0.2">
      <c r="A578" s="54"/>
      <c r="B578" s="42"/>
      <c r="C578" s="42"/>
      <c r="D578" s="42"/>
      <c r="E578" s="42"/>
      <c r="F578" s="42"/>
      <c r="G578" s="42"/>
      <c r="H578" s="42"/>
      <c r="I578" s="42"/>
      <c r="J578" s="42"/>
      <c r="M578" s="27"/>
    </row>
    <row r="579" spans="1:13" x14ac:dyDescent="0.2">
      <c r="A579" s="54"/>
      <c r="B579" s="42"/>
      <c r="C579" s="42"/>
      <c r="D579" s="42"/>
      <c r="E579" s="42"/>
      <c r="F579" s="42"/>
      <c r="G579" s="42"/>
      <c r="H579" s="42"/>
      <c r="I579" s="42"/>
      <c r="J579" s="42"/>
      <c r="M579" s="27"/>
    </row>
    <row r="580" spans="1:13" x14ac:dyDescent="0.2">
      <c r="A580" s="54"/>
      <c r="B580" s="42"/>
      <c r="C580" s="42"/>
      <c r="D580" s="42"/>
      <c r="E580" s="42"/>
      <c r="F580" s="42"/>
      <c r="G580" s="42"/>
      <c r="H580" s="42"/>
      <c r="I580" s="42"/>
      <c r="J580" s="42"/>
      <c r="M580" s="27"/>
    </row>
    <row r="581" spans="1:13" x14ac:dyDescent="0.2">
      <c r="A581" s="54"/>
      <c r="B581" s="42"/>
      <c r="C581" s="42"/>
      <c r="D581" s="42"/>
      <c r="E581" s="42"/>
      <c r="F581" s="42"/>
      <c r="G581" s="42"/>
      <c r="H581" s="42"/>
      <c r="I581" s="42"/>
      <c r="J581" s="42"/>
      <c r="M581" s="27"/>
    </row>
    <row r="582" spans="1:13" x14ac:dyDescent="0.2">
      <c r="A582" s="54"/>
      <c r="B582" s="42"/>
      <c r="C582" s="42"/>
      <c r="D582" s="42"/>
      <c r="E582" s="42"/>
      <c r="F582" s="42"/>
      <c r="G582" s="42"/>
      <c r="H582" s="42"/>
      <c r="I582" s="42"/>
      <c r="J582" s="42"/>
      <c r="M582" s="27"/>
    </row>
    <row r="583" spans="1:13" x14ac:dyDescent="0.2">
      <c r="A583" s="54"/>
      <c r="B583" s="42"/>
      <c r="C583" s="42"/>
      <c r="D583" s="42"/>
      <c r="E583" s="42"/>
      <c r="F583" s="42"/>
      <c r="G583" s="42"/>
      <c r="H583" s="42"/>
      <c r="I583" s="42"/>
      <c r="J583" s="42"/>
      <c r="M583" s="27"/>
    </row>
    <row r="584" spans="1:13" x14ac:dyDescent="0.2">
      <c r="A584" s="54"/>
      <c r="B584" s="42"/>
      <c r="C584" s="42"/>
      <c r="D584" s="42"/>
      <c r="E584" s="42"/>
      <c r="F584" s="42"/>
      <c r="G584" s="42"/>
      <c r="H584" s="42"/>
      <c r="I584" s="42"/>
      <c r="J584" s="42"/>
      <c r="M584" s="27"/>
    </row>
    <row r="585" spans="1:13" x14ac:dyDescent="0.2">
      <c r="A585" s="54"/>
      <c r="B585" s="42"/>
      <c r="C585" s="42"/>
      <c r="D585" s="42"/>
      <c r="E585" s="42"/>
      <c r="F585" s="42"/>
      <c r="G585" s="42"/>
      <c r="H585" s="42"/>
      <c r="I585" s="42"/>
      <c r="J585" s="42"/>
      <c r="M585" s="27"/>
    </row>
    <row r="586" spans="1:13" x14ac:dyDescent="0.2">
      <c r="A586" s="54"/>
      <c r="B586" s="42"/>
      <c r="C586" s="42"/>
      <c r="D586" s="42"/>
      <c r="E586" s="42"/>
      <c r="F586" s="42"/>
      <c r="G586" s="42"/>
      <c r="H586" s="42"/>
      <c r="I586" s="42"/>
      <c r="J586" s="42"/>
      <c r="M586" s="27"/>
    </row>
    <row r="587" spans="1:13" x14ac:dyDescent="0.2">
      <c r="A587" s="54"/>
      <c r="B587" s="42"/>
      <c r="C587" s="42"/>
      <c r="D587" s="42"/>
      <c r="E587" s="42"/>
      <c r="F587" s="42"/>
      <c r="G587" s="42"/>
      <c r="H587" s="42"/>
      <c r="I587" s="42"/>
      <c r="J587" s="42"/>
      <c r="M587" s="27"/>
    </row>
    <row r="588" spans="1:13" x14ac:dyDescent="0.2">
      <c r="A588" s="54"/>
      <c r="B588" s="42"/>
      <c r="C588" s="42"/>
      <c r="D588" s="42"/>
      <c r="E588" s="42"/>
      <c r="F588" s="42"/>
      <c r="G588" s="42"/>
      <c r="H588" s="42"/>
      <c r="I588" s="42"/>
      <c r="J588" s="42"/>
      <c r="M588" s="27"/>
    </row>
    <row r="589" spans="1:13" x14ac:dyDescent="0.2">
      <c r="A589" s="54"/>
      <c r="B589" s="42"/>
      <c r="C589" s="42"/>
      <c r="D589" s="42"/>
      <c r="E589" s="42"/>
      <c r="F589" s="42"/>
      <c r="G589" s="42"/>
      <c r="H589" s="42"/>
      <c r="I589" s="42"/>
      <c r="J589" s="42"/>
      <c r="M589" s="27"/>
    </row>
    <row r="590" spans="1:13" x14ac:dyDescent="0.2">
      <c r="A590" s="54"/>
      <c r="B590" s="42"/>
      <c r="C590" s="42"/>
      <c r="D590" s="42"/>
      <c r="E590" s="42"/>
      <c r="F590" s="42"/>
      <c r="G590" s="42"/>
      <c r="H590" s="42"/>
      <c r="I590" s="42"/>
      <c r="J590" s="42"/>
      <c r="M590" s="27"/>
    </row>
    <row r="591" spans="1:13" x14ac:dyDescent="0.2">
      <c r="A591" s="54"/>
      <c r="B591" s="42"/>
      <c r="C591" s="42"/>
      <c r="D591" s="42"/>
      <c r="E591" s="42"/>
      <c r="F591" s="42"/>
      <c r="G591" s="42"/>
      <c r="H591" s="42"/>
      <c r="I591" s="42"/>
      <c r="J591" s="42"/>
      <c r="M591" s="27"/>
    </row>
    <row r="592" spans="1:13" x14ac:dyDescent="0.2">
      <c r="A592" s="54"/>
      <c r="B592" s="42"/>
      <c r="C592" s="42"/>
      <c r="D592" s="42"/>
      <c r="E592" s="42"/>
      <c r="F592" s="42"/>
      <c r="G592" s="42"/>
      <c r="H592" s="42"/>
      <c r="I592" s="42"/>
      <c r="J592" s="42"/>
      <c r="M592" s="27"/>
    </row>
    <row r="593" spans="1:13" x14ac:dyDescent="0.2">
      <c r="A593" s="54"/>
      <c r="B593" s="42"/>
      <c r="C593" s="42"/>
      <c r="D593" s="42"/>
      <c r="E593" s="42"/>
      <c r="F593" s="42"/>
      <c r="G593" s="42"/>
      <c r="H593" s="42"/>
      <c r="I593" s="42"/>
      <c r="J593" s="42"/>
      <c r="M593" s="27"/>
    </row>
    <row r="594" spans="1:13" x14ac:dyDescent="0.2">
      <c r="A594" s="54"/>
      <c r="B594" s="42"/>
      <c r="C594" s="42"/>
      <c r="D594" s="42"/>
      <c r="E594" s="42"/>
      <c r="F594" s="42"/>
      <c r="G594" s="42"/>
      <c r="H594" s="42"/>
      <c r="I594" s="42"/>
      <c r="J594" s="42"/>
      <c r="M594" s="27"/>
    </row>
    <row r="595" spans="1:13" x14ac:dyDescent="0.2">
      <c r="A595" s="54"/>
      <c r="B595" s="42"/>
      <c r="C595" s="42"/>
      <c r="D595" s="42"/>
      <c r="E595" s="42"/>
      <c r="F595" s="42"/>
      <c r="G595" s="42"/>
      <c r="H595" s="42"/>
      <c r="I595" s="42"/>
      <c r="J595" s="42"/>
      <c r="M595" s="27"/>
    </row>
    <row r="596" spans="1:13" x14ac:dyDescent="0.2">
      <c r="A596" s="54"/>
      <c r="B596" s="42"/>
      <c r="C596" s="42"/>
      <c r="D596" s="42"/>
      <c r="E596" s="42"/>
      <c r="F596" s="42"/>
      <c r="G596" s="42"/>
      <c r="H596" s="42"/>
      <c r="I596" s="42"/>
      <c r="J596" s="42"/>
      <c r="M596" s="27"/>
    </row>
    <row r="597" spans="1:13" x14ac:dyDescent="0.2">
      <c r="A597" s="54"/>
      <c r="B597" s="42"/>
      <c r="C597" s="42"/>
      <c r="D597" s="42"/>
      <c r="E597" s="42"/>
      <c r="F597" s="42"/>
      <c r="G597" s="42"/>
      <c r="H597" s="42"/>
      <c r="I597" s="42"/>
      <c r="J597" s="42"/>
      <c r="M597" s="27"/>
    </row>
    <row r="598" spans="1:13" x14ac:dyDescent="0.2">
      <c r="A598" s="54"/>
      <c r="B598" s="42"/>
      <c r="C598" s="42"/>
      <c r="D598" s="42"/>
      <c r="E598" s="42"/>
      <c r="F598" s="42"/>
      <c r="G598" s="42"/>
      <c r="H598" s="42"/>
      <c r="I598" s="42"/>
      <c r="J598" s="42"/>
      <c r="M598" s="27"/>
    </row>
    <row r="599" spans="1:13" x14ac:dyDescent="0.2">
      <c r="A599" s="54"/>
      <c r="B599" s="42"/>
      <c r="C599" s="42"/>
      <c r="D599" s="42"/>
      <c r="E599" s="42"/>
      <c r="F599" s="42"/>
      <c r="G599" s="42"/>
      <c r="H599" s="42"/>
      <c r="I599" s="42"/>
      <c r="J599" s="42"/>
      <c r="M599" s="27"/>
    </row>
    <row r="600" spans="1:13" x14ac:dyDescent="0.2">
      <c r="A600" s="54"/>
      <c r="B600" s="42"/>
      <c r="C600" s="42"/>
      <c r="D600" s="42"/>
      <c r="E600" s="42"/>
      <c r="F600" s="42"/>
      <c r="G600" s="42"/>
      <c r="H600" s="42"/>
      <c r="I600" s="42"/>
      <c r="J600" s="42"/>
      <c r="M600" s="27"/>
    </row>
    <row r="601" spans="1:13" x14ac:dyDescent="0.2">
      <c r="A601" s="54"/>
      <c r="B601" s="42"/>
      <c r="C601" s="42"/>
      <c r="D601" s="42"/>
      <c r="E601" s="42"/>
      <c r="F601" s="42"/>
      <c r="G601" s="42"/>
      <c r="H601" s="42"/>
      <c r="I601" s="42"/>
      <c r="J601" s="42"/>
      <c r="M601" s="27"/>
    </row>
    <row r="602" spans="1:13" x14ac:dyDescent="0.2">
      <c r="A602" s="54"/>
      <c r="B602" s="42"/>
      <c r="C602" s="42"/>
      <c r="D602" s="42"/>
      <c r="E602" s="42"/>
      <c r="F602" s="42"/>
      <c r="G602" s="42"/>
      <c r="H602" s="42"/>
      <c r="I602" s="42"/>
      <c r="J602" s="42"/>
      <c r="M602" s="27"/>
    </row>
    <row r="603" spans="1:13" x14ac:dyDescent="0.2">
      <c r="A603" s="54"/>
      <c r="B603" s="42"/>
      <c r="C603" s="42"/>
      <c r="D603" s="42"/>
      <c r="E603" s="42"/>
      <c r="F603" s="42"/>
      <c r="G603" s="42"/>
      <c r="H603" s="42"/>
      <c r="I603" s="42"/>
      <c r="J603" s="42"/>
      <c r="M603" s="27"/>
    </row>
    <row r="604" spans="1:13" x14ac:dyDescent="0.2">
      <c r="A604" s="54"/>
      <c r="B604" s="42"/>
      <c r="C604" s="42"/>
      <c r="D604" s="42"/>
      <c r="E604" s="42"/>
      <c r="F604" s="42"/>
      <c r="G604" s="42"/>
      <c r="H604" s="42"/>
      <c r="I604" s="42"/>
      <c r="J604" s="42"/>
      <c r="M604" s="27"/>
    </row>
    <row r="605" spans="1:13" x14ac:dyDescent="0.2">
      <c r="A605" s="54"/>
      <c r="B605" s="42"/>
      <c r="C605" s="42"/>
      <c r="D605" s="42"/>
      <c r="E605" s="42"/>
      <c r="F605" s="42"/>
      <c r="G605" s="42"/>
      <c r="H605" s="42"/>
      <c r="I605" s="42"/>
      <c r="J605" s="42"/>
      <c r="M605" s="27"/>
    </row>
    <row r="606" spans="1:13" x14ac:dyDescent="0.2">
      <c r="A606" s="54"/>
      <c r="B606" s="42"/>
      <c r="C606" s="42"/>
      <c r="D606" s="42"/>
      <c r="E606" s="42"/>
      <c r="F606" s="42"/>
      <c r="G606" s="42"/>
      <c r="H606" s="42"/>
      <c r="I606" s="42"/>
      <c r="J606" s="42"/>
      <c r="M606" s="27"/>
    </row>
    <row r="607" spans="1:13" x14ac:dyDescent="0.2">
      <c r="A607" s="54"/>
      <c r="B607" s="42"/>
      <c r="C607" s="42"/>
      <c r="D607" s="42"/>
      <c r="E607" s="42"/>
      <c r="F607" s="42"/>
      <c r="G607" s="42"/>
      <c r="H607" s="42"/>
      <c r="I607" s="42"/>
      <c r="J607" s="42"/>
      <c r="M607" s="27"/>
    </row>
    <row r="608" spans="1:13" x14ac:dyDescent="0.2">
      <c r="A608" s="54"/>
      <c r="B608" s="42"/>
      <c r="C608" s="42"/>
      <c r="D608" s="42"/>
      <c r="E608" s="42"/>
      <c r="F608" s="42"/>
      <c r="G608" s="42"/>
      <c r="H608" s="42"/>
      <c r="I608" s="42"/>
      <c r="J608" s="42"/>
      <c r="M608" s="27"/>
    </row>
    <row r="609" spans="1:13" x14ac:dyDescent="0.2">
      <c r="A609" s="54"/>
      <c r="B609" s="42"/>
      <c r="C609" s="42"/>
      <c r="D609" s="42"/>
      <c r="E609" s="42"/>
      <c r="F609" s="42"/>
      <c r="G609" s="42"/>
      <c r="H609" s="42"/>
      <c r="I609" s="42"/>
      <c r="J609" s="42"/>
      <c r="M609" s="27"/>
    </row>
    <row r="610" spans="1:13" x14ac:dyDescent="0.2">
      <c r="A610" s="54"/>
      <c r="B610" s="42"/>
      <c r="C610" s="42"/>
      <c r="D610" s="42"/>
      <c r="E610" s="42"/>
      <c r="F610" s="42"/>
      <c r="G610" s="42"/>
      <c r="H610" s="42"/>
      <c r="I610" s="42"/>
      <c r="J610" s="42"/>
      <c r="M610" s="27"/>
    </row>
    <row r="611" spans="1:13" x14ac:dyDescent="0.2">
      <c r="A611" s="54"/>
      <c r="B611" s="42"/>
      <c r="C611" s="42"/>
      <c r="D611" s="42"/>
      <c r="E611" s="42"/>
      <c r="F611" s="42"/>
      <c r="G611" s="42"/>
      <c r="H611" s="42"/>
      <c r="I611" s="42"/>
      <c r="J611" s="42"/>
      <c r="M611" s="27"/>
    </row>
    <row r="612" spans="1:13" x14ac:dyDescent="0.2">
      <c r="A612" s="54"/>
      <c r="B612" s="42"/>
      <c r="C612" s="42"/>
      <c r="D612" s="42"/>
      <c r="E612" s="42"/>
      <c r="F612" s="42"/>
      <c r="G612" s="42"/>
      <c r="H612" s="42"/>
      <c r="I612" s="42"/>
      <c r="J612" s="42"/>
      <c r="M612" s="27"/>
    </row>
    <row r="613" spans="1:13" x14ac:dyDescent="0.2">
      <c r="A613" s="54"/>
      <c r="B613" s="42"/>
      <c r="C613" s="42"/>
      <c r="D613" s="42"/>
      <c r="E613" s="42"/>
      <c r="F613" s="42"/>
      <c r="G613" s="42"/>
      <c r="H613" s="42"/>
      <c r="I613" s="42"/>
      <c r="J613" s="42"/>
      <c r="M613" s="27"/>
    </row>
    <row r="614" spans="1:13" x14ac:dyDescent="0.2">
      <c r="A614" s="54"/>
      <c r="B614" s="42"/>
      <c r="C614" s="42"/>
      <c r="D614" s="42"/>
      <c r="E614" s="42"/>
      <c r="F614" s="42"/>
      <c r="G614" s="42"/>
      <c r="H614" s="42"/>
      <c r="I614" s="42"/>
      <c r="J614" s="42"/>
      <c r="M614" s="27"/>
    </row>
    <row r="615" spans="1:13" x14ac:dyDescent="0.2">
      <c r="A615" s="54"/>
      <c r="B615" s="42"/>
      <c r="C615" s="42"/>
      <c r="D615" s="42"/>
      <c r="E615" s="42"/>
      <c r="F615" s="42"/>
      <c r="G615" s="42"/>
      <c r="H615" s="42"/>
      <c r="I615" s="42"/>
      <c r="J615" s="42"/>
      <c r="M615" s="27"/>
    </row>
    <row r="616" spans="1:13" x14ac:dyDescent="0.2">
      <c r="A616" s="54"/>
      <c r="B616" s="42"/>
      <c r="C616" s="42"/>
      <c r="D616" s="42"/>
      <c r="E616" s="42"/>
      <c r="F616" s="42"/>
      <c r="G616" s="42"/>
      <c r="H616" s="42"/>
      <c r="I616" s="42"/>
      <c r="J616" s="42"/>
      <c r="M616" s="27"/>
    </row>
    <row r="617" spans="1:13" x14ac:dyDescent="0.2">
      <c r="A617" s="54"/>
      <c r="B617" s="42"/>
      <c r="C617" s="42"/>
      <c r="D617" s="42"/>
      <c r="E617" s="42"/>
      <c r="F617" s="42"/>
      <c r="G617" s="42"/>
      <c r="H617" s="42"/>
      <c r="I617" s="42"/>
      <c r="J617" s="42"/>
      <c r="M617" s="27"/>
    </row>
    <row r="618" spans="1:13" x14ac:dyDescent="0.2">
      <c r="A618" s="54"/>
      <c r="B618" s="42"/>
      <c r="C618" s="42"/>
      <c r="D618" s="42"/>
      <c r="E618" s="42"/>
      <c r="F618" s="42"/>
      <c r="G618" s="42"/>
      <c r="H618" s="42"/>
      <c r="I618" s="42"/>
      <c r="J618" s="42"/>
      <c r="M618" s="27"/>
    </row>
    <row r="619" spans="1:13" x14ac:dyDescent="0.2">
      <c r="A619" s="54"/>
      <c r="B619" s="42"/>
      <c r="C619" s="42"/>
      <c r="D619" s="42"/>
      <c r="E619" s="42"/>
      <c r="F619" s="42"/>
      <c r="G619" s="42"/>
      <c r="H619" s="42"/>
      <c r="I619" s="42"/>
      <c r="J619" s="42"/>
      <c r="M619" s="27"/>
    </row>
    <row r="620" spans="1:13" x14ac:dyDescent="0.2">
      <c r="A620" s="54"/>
      <c r="B620" s="42"/>
      <c r="C620" s="42"/>
      <c r="D620" s="42"/>
      <c r="E620" s="42"/>
      <c r="F620" s="42"/>
      <c r="G620" s="42"/>
      <c r="H620" s="42"/>
      <c r="I620" s="42"/>
      <c r="J620" s="42"/>
      <c r="M620" s="27"/>
    </row>
    <row r="621" spans="1:13" x14ac:dyDescent="0.2">
      <c r="A621" s="54"/>
      <c r="B621" s="42"/>
      <c r="C621" s="42"/>
      <c r="D621" s="42"/>
      <c r="E621" s="42"/>
      <c r="F621" s="42"/>
      <c r="G621" s="42"/>
      <c r="H621" s="42"/>
      <c r="I621" s="42"/>
      <c r="J621" s="42"/>
      <c r="M621" s="27"/>
    </row>
    <row r="622" spans="1:13" x14ac:dyDescent="0.2">
      <c r="A622" s="54"/>
      <c r="B622" s="42"/>
      <c r="C622" s="42"/>
      <c r="D622" s="42"/>
      <c r="E622" s="42"/>
      <c r="F622" s="42"/>
      <c r="G622" s="42"/>
      <c r="H622" s="42"/>
      <c r="I622" s="42"/>
      <c r="J622" s="42"/>
      <c r="M622" s="27"/>
    </row>
    <row r="623" spans="1:13" x14ac:dyDescent="0.2">
      <c r="A623" s="54"/>
      <c r="B623" s="42"/>
      <c r="C623" s="42"/>
      <c r="D623" s="42"/>
      <c r="E623" s="42"/>
      <c r="F623" s="42"/>
      <c r="G623" s="42"/>
      <c r="H623" s="42"/>
      <c r="I623" s="42"/>
      <c r="J623" s="42"/>
      <c r="M623" s="27"/>
    </row>
    <row r="624" spans="1:13" x14ac:dyDescent="0.2">
      <c r="A624" s="54"/>
      <c r="B624" s="42"/>
      <c r="C624" s="42"/>
      <c r="D624" s="42"/>
      <c r="E624" s="42"/>
      <c r="F624" s="42"/>
      <c r="G624" s="42"/>
      <c r="H624" s="42"/>
      <c r="I624" s="42"/>
      <c r="J624" s="42"/>
      <c r="M624" s="27"/>
    </row>
    <row r="625" spans="1:13" x14ac:dyDescent="0.2">
      <c r="A625" s="54"/>
      <c r="B625" s="42"/>
      <c r="C625" s="42"/>
      <c r="D625" s="42"/>
      <c r="E625" s="42"/>
      <c r="F625" s="42"/>
      <c r="G625" s="42"/>
      <c r="H625" s="42"/>
      <c r="I625" s="42"/>
      <c r="J625" s="42"/>
      <c r="M625" s="27"/>
    </row>
    <row r="626" spans="1:13" x14ac:dyDescent="0.2">
      <c r="A626" s="54"/>
      <c r="B626" s="42"/>
      <c r="C626" s="42"/>
      <c r="D626" s="42"/>
      <c r="E626" s="42"/>
      <c r="F626" s="42"/>
      <c r="G626" s="42"/>
      <c r="H626" s="42"/>
      <c r="I626" s="42"/>
      <c r="J626" s="42"/>
      <c r="M626" s="27"/>
    </row>
    <row r="627" spans="1:13" x14ac:dyDescent="0.2">
      <c r="A627" s="54"/>
      <c r="B627" s="42"/>
      <c r="C627" s="42"/>
      <c r="D627" s="42"/>
      <c r="E627" s="42"/>
      <c r="F627" s="42"/>
      <c r="G627" s="42"/>
      <c r="H627" s="42"/>
      <c r="I627" s="42"/>
      <c r="J627" s="42"/>
      <c r="M627" s="27"/>
    </row>
    <row r="628" spans="1:13" x14ac:dyDescent="0.2">
      <c r="A628" s="54"/>
      <c r="B628" s="42"/>
      <c r="C628" s="42"/>
      <c r="D628" s="42"/>
      <c r="E628" s="42"/>
      <c r="F628" s="42"/>
      <c r="G628" s="42"/>
      <c r="H628" s="42"/>
      <c r="I628" s="42"/>
      <c r="J628" s="42"/>
      <c r="M628" s="27"/>
    </row>
    <row r="629" spans="1:13" x14ac:dyDescent="0.2">
      <c r="A629" s="54"/>
      <c r="B629" s="42"/>
      <c r="C629" s="42"/>
      <c r="D629" s="42"/>
      <c r="E629" s="42"/>
      <c r="F629" s="42"/>
      <c r="G629" s="42"/>
      <c r="H629" s="42"/>
      <c r="I629" s="42"/>
      <c r="J629" s="42"/>
      <c r="M629" s="27"/>
    </row>
    <row r="630" spans="1:13" x14ac:dyDescent="0.2">
      <c r="A630" s="54"/>
      <c r="B630" s="42"/>
      <c r="C630" s="42"/>
      <c r="D630" s="42"/>
      <c r="E630" s="42"/>
      <c r="F630" s="42"/>
      <c r="G630" s="42"/>
      <c r="H630" s="42"/>
      <c r="I630" s="42"/>
      <c r="J630" s="42"/>
      <c r="M630" s="27"/>
    </row>
    <row r="631" spans="1:13" x14ac:dyDescent="0.2">
      <c r="A631" s="54"/>
      <c r="B631" s="42"/>
      <c r="C631" s="42"/>
      <c r="D631" s="42"/>
      <c r="E631" s="42"/>
      <c r="F631" s="42"/>
      <c r="G631" s="42"/>
      <c r="H631" s="42"/>
      <c r="I631" s="42"/>
      <c r="J631" s="42"/>
      <c r="M631" s="27"/>
    </row>
    <row r="632" spans="1:13" x14ac:dyDescent="0.2">
      <c r="A632" s="54"/>
      <c r="B632" s="42"/>
      <c r="C632" s="42"/>
      <c r="D632" s="42"/>
      <c r="E632" s="42"/>
      <c r="F632" s="42"/>
      <c r="G632" s="42"/>
      <c r="H632" s="42"/>
      <c r="I632" s="42"/>
      <c r="J632" s="42"/>
      <c r="M632" s="27"/>
    </row>
    <row r="633" spans="1:13" x14ac:dyDescent="0.2">
      <c r="A633" s="54"/>
      <c r="B633" s="42"/>
      <c r="C633" s="42"/>
      <c r="D633" s="42"/>
      <c r="E633" s="42"/>
      <c r="F633" s="42"/>
      <c r="G633" s="42"/>
      <c r="H633" s="42"/>
      <c r="I633" s="42"/>
      <c r="J633" s="42"/>
      <c r="M633" s="27"/>
    </row>
    <row r="634" spans="1:13" x14ac:dyDescent="0.2">
      <c r="A634" s="54"/>
      <c r="B634" s="42"/>
      <c r="C634" s="42"/>
      <c r="D634" s="42"/>
      <c r="E634" s="42"/>
      <c r="F634" s="42"/>
      <c r="G634" s="42"/>
      <c r="H634" s="42"/>
      <c r="I634" s="42"/>
      <c r="J634" s="42"/>
      <c r="M634" s="27"/>
    </row>
    <row r="635" spans="1:13" x14ac:dyDescent="0.2">
      <c r="A635" s="54"/>
      <c r="B635" s="42"/>
      <c r="C635" s="42"/>
      <c r="D635" s="42"/>
      <c r="E635" s="42"/>
      <c r="F635" s="42"/>
      <c r="G635" s="42"/>
      <c r="H635" s="42"/>
      <c r="I635" s="42"/>
      <c r="J635" s="42"/>
      <c r="M635" s="27"/>
    </row>
    <row r="636" spans="1:13" x14ac:dyDescent="0.2">
      <c r="A636" s="54"/>
      <c r="B636" s="42"/>
      <c r="C636" s="42"/>
      <c r="D636" s="42"/>
      <c r="E636" s="42"/>
      <c r="F636" s="42"/>
      <c r="G636" s="42"/>
      <c r="H636" s="42"/>
      <c r="I636" s="42"/>
      <c r="J636" s="42"/>
      <c r="M636" s="27"/>
    </row>
    <row r="637" spans="1:13" x14ac:dyDescent="0.2">
      <c r="A637" s="54"/>
      <c r="B637" s="42"/>
      <c r="C637" s="42"/>
      <c r="D637" s="42"/>
      <c r="E637" s="42"/>
      <c r="F637" s="42"/>
      <c r="G637" s="42"/>
      <c r="H637" s="42"/>
      <c r="I637" s="42"/>
      <c r="J637" s="42"/>
      <c r="M637" s="27"/>
    </row>
    <row r="638" spans="1:13" x14ac:dyDescent="0.2">
      <c r="A638" s="54"/>
      <c r="B638" s="42"/>
      <c r="C638" s="42"/>
      <c r="D638" s="42"/>
      <c r="E638" s="42"/>
      <c r="F638" s="42"/>
      <c r="G638" s="42"/>
      <c r="H638" s="42"/>
      <c r="I638" s="42"/>
      <c r="J638" s="42"/>
      <c r="M638" s="27"/>
    </row>
    <row r="639" spans="1:13" x14ac:dyDescent="0.2">
      <c r="A639" s="54"/>
      <c r="B639" s="42"/>
      <c r="C639" s="42"/>
      <c r="D639" s="42"/>
      <c r="E639" s="42"/>
      <c r="F639" s="42"/>
      <c r="G639" s="42"/>
      <c r="H639" s="42"/>
      <c r="I639" s="42"/>
      <c r="J639" s="42"/>
      <c r="M639" s="27"/>
    </row>
    <row r="640" spans="1:13" x14ac:dyDescent="0.2">
      <c r="A640" s="54"/>
      <c r="B640" s="42"/>
      <c r="C640" s="42"/>
      <c r="D640" s="42"/>
      <c r="E640" s="42"/>
      <c r="F640" s="42"/>
      <c r="G640" s="42"/>
      <c r="H640" s="42"/>
      <c r="I640" s="42"/>
      <c r="J640" s="42"/>
      <c r="M640" s="27"/>
    </row>
    <row r="641" spans="1:13" x14ac:dyDescent="0.2">
      <c r="A641" s="54"/>
      <c r="B641" s="42"/>
      <c r="C641" s="42"/>
      <c r="D641" s="42"/>
      <c r="E641" s="42"/>
      <c r="F641" s="42"/>
      <c r="G641" s="42"/>
      <c r="H641" s="42"/>
      <c r="I641" s="42"/>
      <c r="J641" s="42"/>
      <c r="M641" s="27"/>
    </row>
    <row r="642" spans="1:13" x14ac:dyDescent="0.2">
      <c r="A642" s="54"/>
      <c r="B642" s="42"/>
      <c r="C642" s="42"/>
      <c r="D642" s="42"/>
      <c r="E642" s="42"/>
      <c r="F642" s="42"/>
      <c r="G642" s="42"/>
      <c r="H642" s="42"/>
      <c r="I642" s="42"/>
      <c r="J642" s="42"/>
      <c r="M642" s="27"/>
    </row>
    <row r="643" spans="1:13" x14ac:dyDescent="0.2">
      <c r="A643" s="54"/>
      <c r="B643" s="42"/>
      <c r="C643" s="42"/>
      <c r="D643" s="42"/>
      <c r="E643" s="42"/>
      <c r="F643" s="42"/>
      <c r="G643" s="42"/>
      <c r="H643" s="42"/>
      <c r="I643" s="42"/>
      <c r="J643" s="42"/>
      <c r="M643" s="27"/>
    </row>
    <row r="644" spans="1:13" x14ac:dyDescent="0.2">
      <c r="A644" s="54"/>
      <c r="B644" s="42"/>
      <c r="C644" s="42"/>
      <c r="D644" s="42"/>
      <c r="E644" s="42"/>
      <c r="F644" s="42"/>
      <c r="G644" s="42"/>
      <c r="H644" s="42"/>
      <c r="I644" s="42"/>
      <c r="J644" s="42"/>
      <c r="M644" s="27"/>
    </row>
    <row r="645" spans="1:13" x14ac:dyDescent="0.2">
      <c r="A645" s="54"/>
      <c r="B645" s="42"/>
      <c r="C645" s="42"/>
      <c r="D645" s="42"/>
      <c r="E645" s="42"/>
      <c r="F645" s="42"/>
      <c r="G645" s="42"/>
      <c r="H645" s="42"/>
      <c r="I645" s="42"/>
      <c r="J645" s="42"/>
      <c r="M645" s="27"/>
    </row>
    <row r="646" spans="1:13" x14ac:dyDescent="0.2">
      <c r="A646" s="54"/>
      <c r="B646" s="42"/>
      <c r="C646" s="42"/>
      <c r="D646" s="42"/>
      <c r="E646" s="42"/>
      <c r="F646" s="42"/>
      <c r="G646" s="42"/>
      <c r="H646" s="42"/>
      <c r="I646" s="42"/>
      <c r="J646" s="42"/>
      <c r="M646" s="27"/>
    </row>
    <row r="647" spans="1:13" x14ac:dyDescent="0.2">
      <c r="A647" s="54"/>
      <c r="B647" s="42"/>
      <c r="C647" s="42"/>
      <c r="D647" s="42"/>
      <c r="E647" s="42"/>
      <c r="F647" s="42"/>
      <c r="G647" s="42"/>
      <c r="H647" s="42"/>
      <c r="I647" s="42"/>
      <c r="J647" s="42"/>
      <c r="M647" s="27"/>
    </row>
    <row r="648" spans="1:13" x14ac:dyDescent="0.2">
      <c r="A648" s="54"/>
      <c r="B648" s="42"/>
      <c r="C648" s="42"/>
      <c r="D648" s="42"/>
      <c r="E648" s="42"/>
      <c r="F648" s="42"/>
      <c r="G648" s="42"/>
      <c r="H648" s="42"/>
      <c r="I648" s="42"/>
      <c r="J648" s="42"/>
      <c r="M648" s="27"/>
    </row>
    <row r="649" spans="1:13" x14ac:dyDescent="0.2">
      <c r="A649" s="54"/>
      <c r="B649" s="42"/>
      <c r="C649" s="42"/>
      <c r="D649" s="42"/>
      <c r="E649" s="42"/>
      <c r="F649" s="42"/>
      <c r="G649" s="42"/>
      <c r="H649" s="42"/>
      <c r="I649" s="42"/>
      <c r="J649" s="42"/>
      <c r="M649" s="27"/>
    </row>
    <row r="650" spans="1:13" x14ac:dyDescent="0.2">
      <c r="A650" s="54"/>
      <c r="B650" s="42"/>
      <c r="C650" s="42"/>
      <c r="D650" s="42"/>
      <c r="E650" s="42"/>
      <c r="F650" s="42"/>
      <c r="G650" s="42"/>
      <c r="H650" s="42"/>
      <c r="I650" s="42"/>
      <c r="J650" s="42"/>
      <c r="M650" s="27"/>
    </row>
    <row r="651" spans="1:13" x14ac:dyDescent="0.2">
      <c r="A651" s="54"/>
      <c r="B651" s="42"/>
      <c r="C651" s="42"/>
      <c r="D651" s="42"/>
      <c r="E651" s="42"/>
      <c r="F651" s="42"/>
      <c r="G651" s="42"/>
      <c r="H651" s="42"/>
      <c r="I651" s="42"/>
      <c r="J651" s="42"/>
      <c r="M651" s="27"/>
    </row>
    <row r="652" spans="1:13" x14ac:dyDescent="0.2">
      <c r="A652" s="54"/>
      <c r="B652" s="42"/>
      <c r="C652" s="42"/>
      <c r="D652" s="42"/>
      <c r="E652" s="42"/>
      <c r="F652" s="42"/>
      <c r="G652" s="42"/>
      <c r="H652" s="42"/>
      <c r="I652" s="42"/>
      <c r="J652" s="42"/>
      <c r="M652" s="27"/>
    </row>
    <row r="653" spans="1:13" x14ac:dyDescent="0.2">
      <c r="A653" s="54"/>
      <c r="B653" s="42"/>
      <c r="C653" s="42"/>
      <c r="D653" s="42"/>
      <c r="E653" s="42"/>
      <c r="F653" s="42"/>
      <c r="G653" s="42"/>
      <c r="H653" s="42"/>
      <c r="I653" s="42"/>
      <c r="J653" s="42"/>
      <c r="M653" s="27"/>
    </row>
    <row r="654" spans="1:13" x14ac:dyDescent="0.2">
      <c r="A654" s="54"/>
      <c r="B654" s="42"/>
      <c r="C654" s="42"/>
      <c r="D654" s="42"/>
      <c r="E654" s="42"/>
      <c r="F654" s="42"/>
      <c r="G654" s="42"/>
      <c r="H654" s="42"/>
      <c r="I654" s="42"/>
      <c r="J654" s="42"/>
      <c r="M654" s="27"/>
    </row>
    <row r="655" spans="1:13" x14ac:dyDescent="0.2">
      <c r="A655" s="54"/>
      <c r="B655" s="42"/>
      <c r="C655" s="42"/>
      <c r="D655" s="42"/>
      <c r="E655" s="42"/>
      <c r="F655" s="42"/>
      <c r="G655" s="42"/>
      <c r="H655" s="42"/>
      <c r="I655" s="42"/>
      <c r="J655" s="42"/>
      <c r="M655" s="27"/>
    </row>
    <row r="656" spans="1:13" x14ac:dyDescent="0.2">
      <c r="A656" s="54"/>
      <c r="B656" s="42"/>
      <c r="C656" s="42"/>
      <c r="D656" s="42"/>
      <c r="E656" s="42"/>
      <c r="F656" s="42"/>
      <c r="G656" s="42"/>
      <c r="H656" s="42"/>
      <c r="I656" s="42"/>
      <c r="J656" s="42"/>
      <c r="M656" s="27"/>
    </row>
    <row r="657" spans="1:13" x14ac:dyDescent="0.2">
      <c r="A657" s="54"/>
      <c r="B657" s="42"/>
      <c r="C657" s="42"/>
      <c r="D657" s="42"/>
      <c r="E657" s="42"/>
      <c r="F657" s="42"/>
      <c r="G657" s="42"/>
      <c r="H657" s="42"/>
      <c r="I657" s="42"/>
      <c r="J657" s="42"/>
      <c r="M657" s="27"/>
    </row>
    <row r="658" spans="1:13" x14ac:dyDescent="0.2">
      <c r="A658" s="54"/>
      <c r="B658" s="42"/>
      <c r="C658" s="42"/>
      <c r="D658" s="42"/>
      <c r="E658" s="42"/>
      <c r="F658" s="42"/>
      <c r="G658" s="42"/>
      <c r="H658" s="42"/>
      <c r="I658" s="42"/>
      <c r="J658" s="42"/>
      <c r="M658" s="27"/>
    </row>
    <row r="659" spans="1:13" x14ac:dyDescent="0.2">
      <c r="A659" s="54"/>
      <c r="B659" s="42"/>
      <c r="C659" s="42"/>
      <c r="D659" s="42"/>
      <c r="E659" s="42"/>
      <c r="F659" s="42"/>
      <c r="G659" s="42"/>
      <c r="H659" s="42"/>
      <c r="I659" s="42"/>
      <c r="J659" s="42"/>
      <c r="M659" s="27"/>
    </row>
    <row r="660" spans="1:13" x14ac:dyDescent="0.2">
      <c r="A660" s="54"/>
      <c r="B660" s="42"/>
      <c r="C660" s="42"/>
      <c r="D660" s="42"/>
      <c r="E660" s="42"/>
      <c r="F660" s="42"/>
      <c r="G660" s="42"/>
      <c r="H660" s="42"/>
      <c r="I660" s="42"/>
      <c r="J660" s="42"/>
      <c r="M660" s="27"/>
    </row>
    <row r="661" spans="1:13" x14ac:dyDescent="0.2">
      <c r="A661" s="54"/>
      <c r="B661" s="42"/>
      <c r="C661" s="42"/>
      <c r="D661" s="42"/>
      <c r="E661" s="42"/>
      <c r="F661" s="42"/>
      <c r="G661" s="42"/>
      <c r="H661" s="42"/>
      <c r="I661" s="42"/>
      <c r="J661" s="42"/>
      <c r="M661" s="27"/>
    </row>
    <row r="662" spans="1:13" x14ac:dyDescent="0.2">
      <c r="A662" s="54"/>
      <c r="B662" s="42"/>
      <c r="C662" s="42"/>
      <c r="D662" s="42"/>
      <c r="E662" s="42"/>
      <c r="F662" s="42"/>
      <c r="G662" s="42"/>
      <c r="H662" s="42"/>
      <c r="I662" s="42"/>
      <c r="J662" s="42"/>
      <c r="M662" s="27"/>
    </row>
    <row r="663" spans="1:13" x14ac:dyDescent="0.2">
      <c r="A663" s="54"/>
      <c r="B663" s="42"/>
      <c r="C663" s="42"/>
      <c r="D663" s="42"/>
      <c r="E663" s="42"/>
      <c r="F663" s="42"/>
      <c r="G663" s="42"/>
      <c r="H663" s="42"/>
      <c r="I663" s="42"/>
      <c r="J663" s="42"/>
      <c r="M663" s="27"/>
    </row>
    <row r="664" spans="1:13" x14ac:dyDescent="0.2">
      <c r="A664" s="54"/>
      <c r="B664" s="42"/>
      <c r="C664" s="42"/>
      <c r="D664" s="42"/>
      <c r="E664" s="42"/>
      <c r="F664" s="42"/>
      <c r="G664" s="42"/>
      <c r="H664" s="42"/>
      <c r="I664" s="42"/>
      <c r="J664" s="42"/>
      <c r="M664" s="27"/>
    </row>
    <row r="665" spans="1:13" x14ac:dyDescent="0.2">
      <c r="A665" s="54"/>
      <c r="B665" s="42"/>
      <c r="C665" s="42"/>
      <c r="D665" s="42"/>
      <c r="E665" s="42"/>
      <c r="F665" s="42"/>
      <c r="G665" s="42"/>
      <c r="H665" s="42"/>
      <c r="I665" s="42"/>
      <c r="J665" s="42"/>
      <c r="M665" s="27"/>
    </row>
    <row r="666" spans="1:13" x14ac:dyDescent="0.2">
      <c r="A666" s="54"/>
      <c r="B666" s="42"/>
      <c r="C666" s="42"/>
      <c r="D666" s="42"/>
      <c r="E666" s="42"/>
      <c r="F666" s="42"/>
      <c r="G666" s="42"/>
      <c r="H666" s="42"/>
      <c r="I666" s="42"/>
      <c r="J666" s="42"/>
      <c r="M666" s="27"/>
    </row>
    <row r="667" spans="1:13" x14ac:dyDescent="0.2">
      <c r="A667" s="54"/>
      <c r="B667" s="42"/>
      <c r="C667" s="42"/>
      <c r="D667" s="42"/>
      <c r="E667" s="42"/>
      <c r="F667" s="42"/>
      <c r="G667" s="42"/>
      <c r="H667" s="42"/>
      <c r="I667" s="42"/>
      <c r="J667" s="42"/>
      <c r="M667" s="27"/>
    </row>
    <row r="668" spans="1:13" x14ac:dyDescent="0.2">
      <c r="A668" s="54"/>
      <c r="B668" s="42"/>
      <c r="C668" s="42"/>
      <c r="D668" s="42"/>
      <c r="E668" s="42"/>
      <c r="F668" s="42"/>
      <c r="G668" s="42"/>
      <c r="H668" s="42"/>
      <c r="I668" s="42"/>
      <c r="J668" s="42"/>
      <c r="M668" s="27"/>
    </row>
    <row r="669" spans="1:13" x14ac:dyDescent="0.2">
      <c r="A669" s="54"/>
      <c r="B669" s="42"/>
      <c r="C669" s="42"/>
      <c r="D669" s="42"/>
      <c r="E669" s="42"/>
      <c r="F669" s="42"/>
      <c r="G669" s="42"/>
      <c r="H669" s="42"/>
      <c r="I669" s="42"/>
      <c r="J669" s="42"/>
      <c r="M669" s="27"/>
    </row>
    <row r="670" spans="1:13" x14ac:dyDescent="0.2">
      <c r="A670" s="54"/>
      <c r="B670" s="42"/>
      <c r="C670" s="42"/>
      <c r="D670" s="42"/>
      <c r="E670" s="42"/>
      <c r="F670" s="42"/>
      <c r="G670" s="42"/>
      <c r="H670" s="42"/>
      <c r="I670" s="42"/>
      <c r="J670" s="42"/>
      <c r="M670" s="27"/>
    </row>
    <row r="671" spans="1:13" x14ac:dyDescent="0.2">
      <c r="A671" s="54"/>
      <c r="B671" s="42"/>
      <c r="C671" s="42"/>
      <c r="D671" s="42"/>
      <c r="E671" s="42"/>
      <c r="F671" s="42"/>
      <c r="G671" s="42"/>
      <c r="H671" s="42"/>
      <c r="I671" s="42"/>
      <c r="J671" s="42"/>
      <c r="M671" s="27"/>
    </row>
    <row r="672" spans="1:13" x14ac:dyDescent="0.2">
      <c r="A672" s="54"/>
      <c r="B672" s="42"/>
      <c r="C672" s="42"/>
      <c r="D672" s="42"/>
      <c r="E672" s="42"/>
      <c r="F672" s="42"/>
      <c r="G672" s="42"/>
      <c r="H672" s="42"/>
      <c r="I672" s="42"/>
      <c r="J672" s="42"/>
      <c r="M672" s="27"/>
    </row>
    <row r="673" spans="1:13" x14ac:dyDescent="0.2">
      <c r="A673" s="54"/>
      <c r="B673" s="42"/>
      <c r="C673" s="42"/>
      <c r="D673" s="42"/>
      <c r="E673" s="42"/>
      <c r="F673" s="42"/>
      <c r="G673" s="42"/>
      <c r="H673" s="42"/>
      <c r="I673" s="42"/>
      <c r="J673" s="42"/>
      <c r="M673" s="27"/>
    </row>
    <row r="674" spans="1:13" x14ac:dyDescent="0.2">
      <c r="A674" s="54"/>
      <c r="B674" s="42"/>
      <c r="C674" s="42"/>
      <c r="D674" s="42"/>
      <c r="E674" s="42"/>
      <c r="F674" s="42"/>
      <c r="G674" s="42"/>
      <c r="H674" s="42"/>
      <c r="I674" s="42"/>
      <c r="J674" s="42"/>
      <c r="M674" s="27"/>
    </row>
    <row r="675" spans="1:13" x14ac:dyDescent="0.2">
      <c r="A675" s="54"/>
      <c r="B675" s="42"/>
      <c r="C675" s="42"/>
      <c r="D675" s="42"/>
      <c r="E675" s="42"/>
      <c r="F675" s="42"/>
      <c r="G675" s="42"/>
      <c r="H675" s="42"/>
      <c r="I675" s="42"/>
      <c r="J675" s="42"/>
      <c r="M675" s="27"/>
    </row>
    <row r="676" spans="1:13" x14ac:dyDescent="0.2">
      <c r="A676" s="54"/>
      <c r="B676" s="42"/>
      <c r="C676" s="42"/>
      <c r="D676" s="42"/>
      <c r="E676" s="42"/>
      <c r="F676" s="42"/>
      <c r="G676" s="42"/>
      <c r="H676" s="42"/>
      <c r="I676" s="42"/>
      <c r="J676" s="42"/>
      <c r="M676" s="27"/>
    </row>
    <row r="677" spans="1:13" x14ac:dyDescent="0.2">
      <c r="A677" s="54"/>
      <c r="B677" s="42"/>
      <c r="C677" s="42"/>
      <c r="D677" s="42"/>
      <c r="E677" s="42"/>
      <c r="F677" s="42"/>
      <c r="G677" s="42"/>
      <c r="H677" s="42"/>
      <c r="I677" s="42"/>
      <c r="J677" s="42"/>
      <c r="M677" s="27"/>
    </row>
    <row r="678" spans="1:13" x14ac:dyDescent="0.2">
      <c r="A678" s="54"/>
      <c r="B678" s="42"/>
      <c r="C678" s="42"/>
      <c r="D678" s="42"/>
      <c r="E678" s="42"/>
      <c r="F678" s="42"/>
      <c r="G678" s="42"/>
      <c r="H678" s="42"/>
      <c r="I678" s="42"/>
      <c r="J678" s="42"/>
      <c r="M678" s="27"/>
    </row>
    <row r="679" spans="1:13" x14ac:dyDescent="0.2">
      <c r="A679" s="54"/>
      <c r="B679" s="42"/>
      <c r="C679" s="42"/>
      <c r="D679" s="42"/>
      <c r="E679" s="42"/>
      <c r="F679" s="42"/>
      <c r="G679" s="42"/>
      <c r="H679" s="42"/>
      <c r="I679" s="42"/>
      <c r="J679" s="42"/>
      <c r="M679" s="27"/>
    </row>
    <row r="680" spans="1:13" x14ac:dyDescent="0.2">
      <c r="A680" s="54"/>
      <c r="B680" s="42"/>
      <c r="C680" s="42"/>
      <c r="D680" s="42"/>
      <c r="E680" s="42"/>
      <c r="F680" s="42"/>
      <c r="G680" s="42"/>
      <c r="H680" s="42"/>
      <c r="I680" s="42"/>
      <c r="J680" s="42"/>
      <c r="M680" s="27"/>
    </row>
    <row r="681" spans="1:13" x14ac:dyDescent="0.2">
      <c r="A681" s="54"/>
      <c r="B681" s="42"/>
      <c r="C681" s="42"/>
      <c r="D681" s="42"/>
      <c r="E681" s="42"/>
      <c r="F681" s="42"/>
      <c r="G681" s="42"/>
      <c r="H681" s="42"/>
      <c r="I681" s="42"/>
      <c r="J681" s="42"/>
      <c r="M681" s="27"/>
    </row>
    <row r="682" spans="1:13" x14ac:dyDescent="0.2">
      <c r="A682" s="54"/>
      <c r="B682" s="42"/>
      <c r="C682" s="42"/>
      <c r="D682" s="42"/>
      <c r="E682" s="42"/>
      <c r="F682" s="42"/>
      <c r="G682" s="42"/>
      <c r="H682" s="42"/>
      <c r="I682" s="42"/>
      <c r="J682" s="42"/>
      <c r="M682" s="27"/>
    </row>
    <row r="683" spans="1:13" x14ac:dyDescent="0.2">
      <c r="A683" s="54"/>
      <c r="B683" s="42"/>
      <c r="C683" s="42"/>
      <c r="D683" s="42"/>
      <c r="E683" s="42"/>
      <c r="F683" s="42"/>
      <c r="G683" s="42"/>
      <c r="H683" s="42"/>
      <c r="I683" s="42"/>
      <c r="J683" s="42"/>
      <c r="M683" s="27"/>
    </row>
    <row r="684" spans="1:13" x14ac:dyDescent="0.2">
      <c r="A684" s="54"/>
      <c r="B684" s="42"/>
      <c r="C684" s="42"/>
      <c r="D684" s="42"/>
      <c r="E684" s="42"/>
      <c r="F684" s="42"/>
      <c r="G684" s="42"/>
      <c r="H684" s="42"/>
      <c r="I684" s="42"/>
      <c r="J684" s="42"/>
      <c r="M684" s="27"/>
    </row>
    <row r="685" spans="1:13" x14ac:dyDescent="0.2">
      <c r="A685" s="54"/>
      <c r="B685" s="42"/>
      <c r="C685" s="42"/>
      <c r="D685" s="42"/>
      <c r="E685" s="42"/>
      <c r="F685" s="42"/>
      <c r="G685" s="42"/>
      <c r="H685" s="42"/>
      <c r="I685" s="42"/>
      <c r="J685" s="42"/>
      <c r="M685" s="27"/>
    </row>
    <row r="686" spans="1:13" x14ac:dyDescent="0.2">
      <c r="A686" s="54"/>
      <c r="B686" s="42"/>
      <c r="C686" s="42"/>
      <c r="D686" s="42"/>
      <c r="E686" s="42"/>
      <c r="F686" s="42"/>
      <c r="G686" s="42"/>
      <c r="H686" s="42"/>
      <c r="I686" s="42"/>
      <c r="J686" s="42"/>
      <c r="M686" s="27"/>
    </row>
    <row r="687" spans="1:13" x14ac:dyDescent="0.2">
      <c r="A687" s="54"/>
      <c r="B687" s="42"/>
      <c r="C687" s="42"/>
      <c r="D687" s="42"/>
      <c r="E687" s="42"/>
      <c r="F687" s="42"/>
      <c r="G687" s="42"/>
      <c r="H687" s="42"/>
      <c r="I687" s="42"/>
      <c r="J687" s="42"/>
      <c r="M687" s="27"/>
    </row>
    <row r="688" spans="1:13" x14ac:dyDescent="0.2">
      <c r="A688" s="54"/>
      <c r="B688" s="42"/>
      <c r="C688" s="42"/>
      <c r="D688" s="42"/>
      <c r="E688" s="42"/>
      <c r="F688" s="42"/>
      <c r="G688" s="42"/>
      <c r="H688" s="42"/>
      <c r="I688" s="42"/>
      <c r="J688" s="42"/>
      <c r="M688" s="27"/>
    </row>
    <row r="689" spans="1:13" x14ac:dyDescent="0.2">
      <c r="A689" s="54"/>
      <c r="B689" s="42"/>
      <c r="C689" s="42"/>
      <c r="D689" s="42"/>
      <c r="E689" s="42"/>
      <c r="F689" s="42"/>
      <c r="G689" s="42"/>
      <c r="H689" s="42"/>
      <c r="I689" s="42"/>
      <c r="J689" s="42"/>
      <c r="M689" s="27"/>
    </row>
    <row r="690" spans="1:13" x14ac:dyDescent="0.2">
      <c r="A690" s="54"/>
      <c r="B690" s="42"/>
      <c r="C690" s="42"/>
      <c r="D690" s="42"/>
      <c r="E690" s="42"/>
      <c r="F690" s="42"/>
      <c r="G690" s="42"/>
      <c r="H690" s="42"/>
      <c r="I690" s="42"/>
      <c r="J690" s="42"/>
      <c r="M690" s="27"/>
    </row>
    <row r="691" spans="1:13" x14ac:dyDescent="0.2">
      <c r="A691" s="54"/>
      <c r="B691" s="42"/>
      <c r="C691" s="42"/>
      <c r="D691" s="42"/>
      <c r="E691" s="42"/>
      <c r="F691" s="42"/>
      <c r="G691" s="42"/>
      <c r="H691" s="42"/>
      <c r="I691" s="42"/>
      <c r="J691" s="42"/>
      <c r="M691" s="27"/>
    </row>
    <row r="692" spans="1:13" x14ac:dyDescent="0.2">
      <c r="A692" s="54"/>
      <c r="B692" s="42"/>
      <c r="C692" s="42"/>
      <c r="D692" s="42"/>
      <c r="E692" s="42"/>
      <c r="F692" s="42"/>
      <c r="G692" s="42"/>
      <c r="H692" s="42"/>
      <c r="I692" s="42"/>
      <c r="J692" s="42"/>
      <c r="M692" s="27"/>
    </row>
    <row r="693" spans="1:13" x14ac:dyDescent="0.2">
      <c r="A693" s="54"/>
      <c r="B693" s="42"/>
      <c r="C693" s="42"/>
      <c r="D693" s="42"/>
      <c r="E693" s="42"/>
      <c r="F693" s="42"/>
      <c r="G693" s="42"/>
      <c r="H693" s="42"/>
      <c r="I693" s="42"/>
      <c r="J693" s="42"/>
      <c r="M693" s="27"/>
    </row>
    <row r="694" spans="1:13" x14ac:dyDescent="0.2">
      <c r="A694" s="54"/>
      <c r="B694" s="42"/>
      <c r="C694" s="42"/>
      <c r="D694" s="42"/>
      <c r="E694" s="42"/>
      <c r="F694" s="42"/>
      <c r="G694" s="42"/>
      <c r="H694" s="42"/>
      <c r="I694" s="42"/>
      <c r="J694" s="42"/>
      <c r="M694" s="27"/>
    </row>
    <row r="695" spans="1:13" x14ac:dyDescent="0.2">
      <c r="A695" s="54"/>
      <c r="B695" s="42"/>
      <c r="C695" s="42"/>
      <c r="D695" s="42"/>
      <c r="E695" s="42"/>
      <c r="F695" s="42"/>
      <c r="G695" s="42"/>
      <c r="H695" s="42"/>
      <c r="I695" s="42"/>
      <c r="J695" s="42"/>
      <c r="M695" s="27"/>
    </row>
    <row r="696" spans="1:13" x14ac:dyDescent="0.2">
      <c r="A696" s="54"/>
      <c r="B696" s="42"/>
      <c r="C696" s="42"/>
      <c r="D696" s="42"/>
      <c r="E696" s="42"/>
      <c r="F696" s="42"/>
      <c r="G696" s="42"/>
      <c r="H696" s="42"/>
      <c r="I696" s="42"/>
      <c r="J696" s="42"/>
      <c r="M696" s="27"/>
    </row>
    <row r="697" spans="1:13" x14ac:dyDescent="0.2">
      <c r="A697" s="54"/>
      <c r="B697" s="42"/>
      <c r="C697" s="42"/>
      <c r="D697" s="42"/>
      <c r="E697" s="42"/>
      <c r="F697" s="42"/>
      <c r="G697" s="42"/>
      <c r="H697" s="42"/>
      <c r="I697" s="42"/>
      <c r="J697" s="42"/>
      <c r="M697" s="27"/>
    </row>
    <row r="698" spans="1:13" x14ac:dyDescent="0.2">
      <c r="A698" s="54"/>
      <c r="B698" s="42"/>
      <c r="C698" s="42"/>
      <c r="D698" s="42"/>
      <c r="E698" s="42"/>
      <c r="F698" s="42"/>
      <c r="G698" s="42"/>
      <c r="H698" s="42"/>
      <c r="I698" s="42"/>
      <c r="J698" s="42"/>
      <c r="M698" s="27"/>
    </row>
    <row r="699" spans="1:13" x14ac:dyDescent="0.2">
      <c r="A699" s="54"/>
      <c r="B699" s="42"/>
      <c r="C699" s="42"/>
      <c r="D699" s="42"/>
      <c r="E699" s="42"/>
      <c r="F699" s="42"/>
      <c r="G699" s="42"/>
      <c r="H699" s="42"/>
      <c r="I699" s="42"/>
      <c r="J699" s="42"/>
      <c r="M699" s="27"/>
    </row>
    <row r="700" spans="1:13" x14ac:dyDescent="0.2">
      <c r="A700" s="54"/>
      <c r="B700" s="42"/>
      <c r="C700" s="42"/>
      <c r="D700" s="42"/>
      <c r="E700" s="42"/>
      <c r="F700" s="42"/>
      <c r="G700" s="42"/>
      <c r="H700" s="42"/>
      <c r="I700" s="42"/>
      <c r="J700" s="42"/>
      <c r="M700" s="27"/>
    </row>
    <row r="701" spans="1:13" x14ac:dyDescent="0.2">
      <c r="A701" s="54"/>
      <c r="B701" s="42"/>
      <c r="C701" s="42"/>
      <c r="D701" s="42"/>
      <c r="E701" s="42"/>
      <c r="F701" s="42"/>
      <c r="G701" s="42"/>
      <c r="H701" s="42"/>
      <c r="I701" s="42"/>
      <c r="J701" s="42"/>
      <c r="M701" s="27"/>
    </row>
    <row r="702" spans="1:13" x14ac:dyDescent="0.2">
      <c r="A702" s="54"/>
      <c r="B702" s="42"/>
      <c r="C702" s="42"/>
      <c r="D702" s="42"/>
      <c r="E702" s="42"/>
      <c r="F702" s="42"/>
      <c r="G702" s="42"/>
      <c r="H702" s="42"/>
      <c r="I702" s="42"/>
      <c r="J702" s="42"/>
      <c r="M702" s="27"/>
    </row>
    <row r="703" spans="1:13" x14ac:dyDescent="0.2">
      <c r="A703" s="54"/>
      <c r="B703" s="42"/>
      <c r="C703" s="42"/>
      <c r="D703" s="42"/>
      <c r="E703" s="42"/>
      <c r="F703" s="42"/>
      <c r="G703" s="42"/>
      <c r="H703" s="42"/>
      <c r="I703" s="42"/>
      <c r="J703" s="42"/>
      <c r="M703" s="27"/>
    </row>
    <row r="704" spans="1:13" x14ac:dyDescent="0.2">
      <c r="A704" s="54"/>
      <c r="B704" s="42"/>
      <c r="C704" s="42"/>
      <c r="D704" s="42"/>
      <c r="E704" s="42"/>
      <c r="F704" s="42"/>
      <c r="G704" s="42"/>
      <c r="H704" s="42"/>
      <c r="I704" s="42"/>
      <c r="J704" s="42"/>
      <c r="M704" s="27"/>
    </row>
    <row r="705" spans="1:13" x14ac:dyDescent="0.2">
      <c r="A705" s="54"/>
      <c r="B705" s="42"/>
      <c r="C705" s="42"/>
      <c r="D705" s="42"/>
      <c r="E705" s="42"/>
      <c r="F705" s="42"/>
      <c r="G705" s="42"/>
      <c r="H705" s="42"/>
      <c r="I705" s="42"/>
      <c r="J705" s="42"/>
      <c r="M705" s="27"/>
    </row>
    <row r="706" spans="1:13" x14ac:dyDescent="0.2">
      <c r="A706" s="54"/>
      <c r="B706" s="42"/>
      <c r="C706" s="42"/>
      <c r="D706" s="42"/>
      <c r="E706" s="42"/>
      <c r="F706" s="42"/>
      <c r="G706" s="42"/>
      <c r="H706" s="42"/>
      <c r="I706" s="42"/>
      <c r="J706" s="42"/>
      <c r="M706" s="27"/>
    </row>
    <row r="707" spans="1:13" x14ac:dyDescent="0.2">
      <c r="A707" s="54"/>
      <c r="B707" s="42"/>
      <c r="C707" s="42"/>
      <c r="D707" s="42"/>
      <c r="E707" s="42"/>
      <c r="F707" s="42"/>
      <c r="G707" s="42"/>
      <c r="H707" s="42"/>
      <c r="I707" s="42"/>
      <c r="J707" s="42"/>
      <c r="M707" s="27"/>
    </row>
    <row r="708" spans="1:13" x14ac:dyDescent="0.2">
      <c r="A708" s="54"/>
      <c r="B708" s="42"/>
      <c r="C708" s="42"/>
      <c r="D708" s="42"/>
      <c r="E708" s="42"/>
      <c r="F708" s="42"/>
      <c r="G708" s="42"/>
      <c r="H708" s="42"/>
      <c r="I708" s="42"/>
      <c r="J708" s="42"/>
      <c r="M708" s="27"/>
    </row>
    <row r="709" spans="1:13" x14ac:dyDescent="0.2">
      <c r="A709" s="54"/>
      <c r="B709" s="42"/>
      <c r="C709" s="42"/>
      <c r="D709" s="42"/>
      <c r="E709" s="42"/>
      <c r="F709" s="42"/>
      <c r="G709" s="42"/>
      <c r="H709" s="42"/>
      <c r="I709" s="42"/>
      <c r="J709" s="42"/>
      <c r="M709" s="27"/>
    </row>
    <row r="710" spans="1:13" x14ac:dyDescent="0.2">
      <c r="A710" s="54"/>
      <c r="B710" s="42"/>
      <c r="C710" s="42"/>
      <c r="D710" s="42"/>
      <c r="E710" s="42"/>
      <c r="F710" s="42"/>
      <c r="G710" s="42"/>
      <c r="H710" s="42"/>
      <c r="I710" s="42"/>
      <c r="J710" s="42"/>
      <c r="M710" s="27"/>
    </row>
    <row r="711" spans="1:13" x14ac:dyDescent="0.2">
      <c r="A711" s="54"/>
      <c r="B711" s="42"/>
      <c r="C711" s="42"/>
      <c r="D711" s="42"/>
      <c r="E711" s="42"/>
      <c r="F711" s="42"/>
      <c r="G711" s="42"/>
      <c r="H711" s="42"/>
      <c r="I711" s="42"/>
      <c r="J711" s="42"/>
      <c r="M711" s="27"/>
    </row>
    <row r="712" spans="1:13" x14ac:dyDescent="0.2">
      <c r="A712" s="54"/>
      <c r="B712" s="42"/>
      <c r="C712" s="42"/>
      <c r="D712" s="42"/>
      <c r="E712" s="42"/>
      <c r="F712" s="42"/>
      <c r="G712" s="42"/>
      <c r="H712" s="42"/>
      <c r="I712" s="42"/>
      <c r="J712" s="42"/>
      <c r="M712" s="27"/>
    </row>
    <row r="713" spans="1:13" x14ac:dyDescent="0.2">
      <c r="A713" s="54"/>
      <c r="B713" s="42"/>
      <c r="C713" s="42"/>
      <c r="D713" s="42"/>
      <c r="E713" s="42"/>
      <c r="F713" s="42"/>
      <c r="G713" s="42"/>
      <c r="H713" s="42"/>
      <c r="I713" s="42"/>
      <c r="J713" s="42"/>
      <c r="M713" s="27"/>
    </row>
    <row r="714" spans="1:13" x14ac:dyDescent="0.2">
      <c r="A714" s="54"/>
      <c r="B714" s="42"/>
      <c r="C714" s="42"/>
      <c r="D714" s="42"/>
      <c r="E714" s="42"/>
      <c r="F714" s="42"/>
      <c r="G714" s="42"/>
      <c r="H714" s="42"/>
      <c r="I714" s="42"/>
      <c r="J714" s="42"/>
      <c r="M714" s="27"/>
    </row>
    <row r="715" spans="1:13" x14ac:dyDescent="0.2">
      <c r="A715" s="54"/>
      <c r="B715" s="42"/>
      <c r="C715" s="42"/>
      <c r="D715" s="42"/>
      <c r="E715" s="42"/>
      <c r="F715" s="42"/>
      <c r="G715" s="42"/>
      <c r="H715" s="42"/>
      <c r="I715" s="42"/>
      <c r="J715" s="42"/>
      <c r="M715" s="27"/>
    </row>
    <row r="716" spans="1:13" x14ac:dyDescent="0.2">
      <c r="A716" s="54"/>
      <c r="B716" s="42"/>
      <c r="C716" s="42"/>
      <c r="D716" s="42"/>
      <c r="E716" s="42"/>
      <c r="F716" s="42"/>
      <c r="G716" s="42"/>
      <c r="H716" s="42"/>
      <c r="I716" s="42"/>
      <c r="J716" s="42"/>
      <c r="M716" s="27"/>
    </row>
    <row r="717" spans="1:13" x14ac:dyDescent="0.2">
      <c r="A717" s="54"/>
      <c r="B717" s="42"/>
      <c r="C717" s="42"/>
      <c r="D717" s="42"/>
      <c r="E717" s="42"/>
      <c r="F717" s="42"/>
      <c r="G717" s="42"/>
      <c r="H717" s="42"/>
      <c r="I717" s="42"/>
      <c r="J717" s="42"/>
      <c r="M717" s="27"/>
    </row>
    <row r="718" spans="1:13" x14ac:dyDescent="0.2">
      <c r="A718" s="54"/>
      <c r="B718" s="42"/>
      <c r="C718" s="42"/>
      <c r="D718" s="42"/>
      <c r="E718" s="42"/>
      <c r="F718" s="42"/>
      <c r="G718" s="42"/>
      <c r="H718" s="42"/>
      <c r="I718" s="42"/>
      <c r="J718" s="42"/>
      <c r="M718" s="27"/>
    </row>
    <row r="719" spans="1:13" x14ac:dyDescent="0.2">
      <c r="A719" s="54"/>
      <c r="B719" s="42"/>
      <c r="C719" s="42"/>
      <c r="D719" s="42"/>
      <c r="E719" s="42"/>
      <c r="F719" s="42"/>
      <c r="G719" s="42"/>
      <c r="H719" s="42"/>
      <c r="I719" s="42"/>
      <c r="J719" s="42"/>
      <c r="M719" s="27"/>
    </row>
    <row r="720" spans="1:13" x14ac:dyDescent="0.2">
      <c r="A720" s="54"/>
      <c r="B720" s="42"/>
      <c r="C720" s="42"/>
      <c r="D720" s="42"/>
      <c r="E720" s="42"/>
      <c r="F720" s="42"/>
      <c r="G720" s="42"/>
      <c r="H720" s="42"/>
      <c r="I720" s="42"/>
      <c r="J720" s="42"/>
      <c r="M720" s="27"/>
    </row>
    <row r="721" spans="1:13" x14ac:dyDescent="0.2">
      <c r="A721" s="54"/>
      <c r="B721" s="42"/>
      <c r="C721" s="42"/>
      <c r="D721" s="42"/>
      <c r="E721" s="42"/>
      <c r="F721" s="42"/>
      <c r="G721" s="42"/>
      <c r="H721" s="42"/>
      <c r="I721" s="42"/>
      <c r="J721" s="42"/>
      <c r="M721" s="27"/>
    </row>
    <row r="722" spans="1:13" x14ac:dyDescent="0.2">
      <c r="A722" s="54"/>
      <c r="B722" s="42"/>
      <c r="C722" s="42"/>
      <c r="D722" s="42"/>
      <c r="E722" s="42"/>
      <c r="F722" s="42"/>
      <c r="G722" s="42"/>
      <c r="H722" s="42"/>
      <c r="I722" s="42"/>
      <c r="J722" s="42"/>
      <c r="M722" s="27"/>
    </row>
    <row r="723" spans="1:13" x14ac:dyDescent="0.2">
      <c r="A723" s="54"/>
      <c r="B723" s="42"/>
      <c r="C723" s="42"/>
      <c r="D723" s="42"/>
      <c r="E723" s="42"/>
      <c r="F723" s="42"/>
      <c r="G723" s="42"/>
      <c r="H723" s="42"/>
      <c r="I723" s="42"/>
      <c r="J723" s="42"/>
      <c r="M723" s="27"/>
    </row>
    <row r="724" spans="1:13" x14ac:dyDescent="0.2">
      <c r="A724" s="54"/>
      <c r="B724" s="42"/>
      <c r="C724" s="42"/>
      <c r="D724" s="42"/>
      <c r="E724" s="42"/>
      <c r="F724" s="42"/>
      <c r="G724" s="42"/>
      <c r="H724" s="42"/>
      <c r="I724" s="42"/>
      <c r="J724" s="42"/>
      <c r="M724" s="27"/>
    </row>
    <row r="725" spans="1:13" x14ac:dyDescent="0.2">
      <c r="A725" s="54"/>
      <c r="B725" s="42"/>
      <c r="C725" s="42"/>
      <c r="D725" s="42"/>
      <c r="E725" s="42"/>
      <c r="F725" s="42"/>
      <c r="G725" s="42"/>
      <c r="H725" s="42"/>
      <c r="I725" s="42"/>
      <c r="J725" s="42"/>
      <c r="M725" s="27"/>
    </row>
    <row r="726" spans="1:13" x14ac:dyDescent="0.2">
      <c r="A726" s="54"/>
      <c r="B726" s="42"/>
      <c r="C726" s="42"/>
      <c r="D726" s="42"/>
      <c r="E726" s="42"/>
      <c r="F726" s="42"/>
      <c r="G726" s="42"/>
      <c r="H726" s="42"/>
      <c r="I726" s="42"/>
      <c r="J726" s="42"/>
      <c r="M726" s="27"/>
    </row>
    <row r="727" spans="1:13" x14ac:dyDescent="0.2">
      <c r="A727" s="54"/>
      <c r="B727" s="42"/>
      <c r="C727" s="42"/>
      <c r="D727" s="42"/>
      <c r="E727" s="42"/>
      <c r="F727" s="42"/>
      <c r="G727" s="42"/>
      <c r="H727" s="42"/>
      <c r="I727" s="42"/>
      <c r="J727" s="42"/>
      <c r="M727" s="27"/>
    </row>
    <row r="728" spans="1:13" x14ac:dyDescent="0.2">
      <c r="A728" s="54"/>
      <c r="B728" s="42"/>
      <c r="C728" s="42"/>
      <c r="D728" s="42"/>
      <c r="E728" s="42"/>
      <c r="F728" s="42"/>
      <c r="G728" s="42"/>
      <c r="H728" s="42"/>
      <c r="I728" s="42"/>
      <c r="J728" s="42"/>
      <c r="M728" s="27"/>
    </row>
    <row r="729" spans="1:13" x14ac:dyDescent="0.2">
      <c r="A729" s="54"/>
      <c r="B729" s="42"/>
      <c r="C729" s="42"/>
      <c r="D729" s="42"/>
      <c r="E729" s="42"/>
      <c r="F729" s="42"/>
      <c r="G729" s="42"/>
      <c r="H729" s="42"/>
      <c r="I729" s="42"/>
      <c r="J729" s="42"/>
      <c r="M729" s="27"/>
    </row>
    <row r="730" spans="1:13" x14ac:dyDescent="0.2">
      <c r="A730" s="54"/>
      <c r="B730" s="42"/>
      <c r="C730" s="42"/>
      <c r="D730" s="42"/>
      <c r="E730" s="42"/>
      <c r="F730" s="42"/>
      <c r="G730" s="42"/>
      <c r="H730" s="42"/>
      <c r="I730" s="42"/>
      <c r="J730" s="42"/>
      <c r="M730" s="27"/>
    </row>
    <row r="731" spans="1:13" x14ac:dyDescent="0.2">
      <c r="A731" s="54"/>
      <c r="B731" s="42"/>
      <c r="C731" s="42"/>
      <c r="D731" s="42"/>
      <c r="E731" s="42"/>
      <c r="F731" s="42"/>
      <c r="G731" s="42"/>
      <c r="H731" s="42"/>
      <c r="I731" s="42"/>
      <c r="J731" s="42"/>
      <c r="M731" s="27"/>
    </row>
    <row r="732" spans="1:13" x14ac:dyDescent="0.2">
      <c r="A732" s="54"/>
      <c r="B732" s="42"/>
      <c r="C732" s="42"/>
      <c r="D732" s="42"/>
      <c r="E732" s="42"/>
      <c r="F732" s="42"/>
      <c r="G732" s="42"/>
      <c r="H732" s="42"/>
      <c r="I732" s="42"/>
      <c r="J732" s="42"/>
      <c r="M732" s="27"/>
    </row>
    <row r="733" spans="1:13" x14ac:dyDescent="0.2">
      <c r="A733" s="54"/>
      <c r="B733" s="42"/>
      <c r="C733" s="42"/>
      <c r="D733" s="42"/>
      <c r="E733" s="42"/>
      <c r="F733" s="42"/>
      <c r="G733" s="42"/>
      <c r="H733" s="42"/>
      <c r="I733" s="42"/>
      <c r="J733" s="42"/>
      <c r="M733" s="27"/>
    </row>
    <row r="734" spans="1:13" x14ac:dyDescent="0.2">
      <c r="A734" s="54"/>
      <c r="B734" s="42"/>
      <c r="C734" s="42"/>
      <c r="D734" s="42"/>
      <c r="E734" s="42"/>
      <c r="F734" s="42"/>
      <c r="G734" s="42"/>
      <c r="H734" s="42"/>
      <c r="I734" s="42"/>
      <c r="J734" s="42"/>
      <c r="M734" s="27"/>
    </row>
    <row r="735" spans="1:13" x14ac:dyDescent="0.2">
      <c r="A735" s="54"/>
      <c r="B735" s="42"/>
      <c r="C735" s="42"/>
      <c r="D735" s="42"/>
      <c r="E735" s="42"/>
      <c r="F735" s="42"/>
      <c r="G735" s="42"/>
      <c r="H735" s="42"/>
      <c r="I735" s="42"/>
      <c r="J735" s="42"/>
      <c r="M735" s="27"/>
    </row>
    <row r="736" spans="1:13" x14ac:dyDescent="0.2">
      <c r="A736" s="54"/>
      <c r="B736" s="42"/>
      <c r="C736" s="42"/>
      <c r="D736" s="42"/>
      <c r="E736" s="42"/>
      <c r="F736" s="42"/>
      <c r="G736" s="42"/>
      <c r="H736" s="42"/>
      <c r="I736" s="42"/>
      <c r="J736" s="42"/>
      <c r="M736" s="27"/>
    </row>
    <row r="737" spans="1:13" x14ac:dyDescent="0.2">
      <c r="A737" s="54"/>
      <c r="B737" s="42"/>
      <c r="C737" s="42"/>
      <c r="D737" s="42"/>
      <c r="E737" s="42"/>
      <c r="F737" s="42"/>
      <c r="G737" s="42"/>
      <c r="H737" s="42"/>
      <c r="I737" s="42"/>
      <c r="J737" s="42"/>
      <c r="M737" s="27"/>
    </row>
    <row r="738" spans="1:13" x14ac:dyDescent="0.2">
      <c r="A738" s="54"/>
      <c r="B738" s="42"/>
      <c r="C738" s="42"/>
      <c r="D738" s="42"/>
      <c r="E738" s="42"/>
      <c r="F738" s="42"/>
      <c r="G738" s="42"/>
      <c r="H738" s="42"/>
      <c r="I738" s="42"/>
      <c r="J738" s="42"/>
      <c r="M738" s="27"/>
    </row>
    <row r="739" spans="1:13" x14ac:dyDescent="0.2">
      <c r="A739" s="54"/>
      <c r="B739" s="42"/>
      <c r="C739" s="42"/>
      <c r="D739" s="42"/>
      <c r="E739" s="42"/>
      <c r="F739" s="42"/>
      <c r="G739" s="42"/>
      <c r="H739" s="42"/>
      <c r="I739" s="42"/>
      <c r="J739" s="42"/>
      <c r="M739" s="27"/>
    </row>
    <row r="740" spans="1:13" x14ac:dyDescent="0.2">
      <c r="A740" s="54"/>
      <c r="B740" s="42"/>
      <c r="C740" s="42"/>
      <c r="D740" s="42"/>
      <c r="E740" s="42"/>
      <c r="F740" s="42"/>
      <c r="G740" s="42"/>
      <c r="H740" s="42"/>
      <c r="I740" s="42"/>
      <c r="J740" s="42"/>
      <c r="M740" s="27"/>
    </row>
    <row r="741" spans="1:13" x14ac:dyDescent="0.2">
      <c r="A741" s="54"/>
      <c r="B741" s="42"/>
      <c r="C741" s="42"/>
      <c r="D741" s="42"/>
      <c r="E741" s="42"/>
      <c r="F741" s="42"/>
      <c r="G741" s="42"/>
      <c r="H741" s="42"/>
      <c r="I741" s="42"/>
      <c r="J741" s="42"/>
      <c r="M741" s="27"/>
    </row>
    <row r="742" spans="1:13" x14ac:dyDescent="0.2">
      <c r="A742" s="54"/>
      <c r="B742" s="42"/>
      <c r="C742" s="42"/>
      <c r="D742" s="42"/>
      <c r="E742" s="42"/>
      <c r="F742" s="42"/>
      <c r="G742" s="42"/>
      <c r="H742" s="42"/>
      <c r="I742" s="42"/>
      <c r="J742" s="42"/>
      <c r="M742" s="27"/>
    </row>
    <row r="743" spans="1:13" x14ac:dyDescent="0.2">
      <c r="A743" s="54"/>
      <c r="B743" s="42"/>
      <c r="C743" s="42"/>
      <c r="D743" s="42"/>
      <c r="E743" s="42"/>
      <c r="F743" s="42"/>
      <c r="G743" s="42"/>
      <c r="H743" s="42"/>
      <c r="I743" s="42"/>
      <c r="J743" s="42"/>
      <c r="M743" s="27"/>
    </row>
    <row r="744" spans="1:13" x14ac:dyDescent="0.2">
      <c r="A744" s="54"/>
      <c r="B744" s="42"/>
      <c r="C744" s="42"/>
      <c r="D744" s="42"/>
      <c r="E744" s="42"/>
      <c r="F744" s="42"/>
      <c r="G744" s="42"/>
      <c r="H744" s="42"/>
      <c r="I744" s="42"/>
      <c r="J744" s="42"/>
      <c r="M744" s="27"/>
    </row>
    <row r="745" spans="1:13" x14ac:dyDescent="0.2">
      <c r="A745" s="54"/>
      <c r="B745" s="42"/>
      <c r="C745" s="42"/>
      <c r="D745" s="42"/>
      <c r="E745" s="42"/>
      <c r="F745" s="42"/>
      <c r="G745" s="42"/>
      <c r="H745" s="42"/>
      <c r="I745" s="42"/>
      <c r="J745" s="42"/>
      <c r="M745" s="27"/>
    </row>
    <row r="746" spans="1:13" x14ac:dyDescent="0.2">
      <c r="A746" s="54"/>
      <c r="B746" s="42"/>
      <c r="C746" s="42"/>
      <c r="D746" s="42"/>
      <c r="E746" s="42"/>
      <c r="F746" s="42"/>
      <c r="G746" s="42"/>
      <c r="H746" s="42"/>
      <c r="I746" s="42"/>
      <c r="J746" s="42"/>
      <c r="M746" s="27"/>
    </row>
    <row r="747" spans="1:13" x14ac:dyDescent="0.2">
      <c r="A747" s="54"/>
      <c r="B747" s="42"/>
      <c r="C747" s="42"/>
      <c r="D747" s="42"/>
      <c r="E747" s="42"/>
      <c r="F747" s="42"/>
      <c r="G747" s="42"/>
      <c r="H747" s="42"/>
      <c r="I747" s="42"/>
      <c r="J747" s="42"/>
      <c r="M747" s="27"/>
    </row>
    <row r="748" spans="1:13" x14ac:dyDescent="0.2">
      <c r="A748" s="54"/>
      <c r="B748" s="42"/>
      <c r="C748" s="42"/>
      <c r="D748" s="42"/>
      <c r="E748" s="42"/>
      <c r="F748" s="42"/>
      <c r="G748" s="42"/>
      <c r="H748" s="42"/>
      <c r="I748" s="42"/>
      <c r="J748" s="42"/>
      <c r="M748" s="27"/>
    </row>
    <row r="749" spans="1:13" x14ac:dyDescent="0.2">
      <c r="A749" s="54"/>
      <c r="B749" s="42"/>
      <c r="C749" s="42"/>
      <c r="D749" s="42"/>
      <c r="E749" s="42"/>
      <c r="F749" s="42"/>
      <c r="G749" s="42"/>
      <c r="H749" s="42"/>
      <c r="I749" s="42"/>
      <c r="J749" s="42"/>
      <c r="M749" s="27"/>
    </row>
    <row r="750" spans="1:13" x14ac:dyDescent="0.2">
      <c r="A750" s="54"/>
      <c r="B750" s="42"/>
      <c r="C750" s="42"/>
      <c r="D750" s="42"/>
      <c r="E750" s="42"/>
      <c r="F750" s="42"/>
      <c r="G750" s="42"/>
      <c r="H750" s="42"/>
      <c r="I750" s="42"/>
      <c r="J750" s="42"/>
      <c r="M750" s="27"/>
    </row>
    <row r="751" spans="1:13" x14ac:dyDescent="0.2">
      <c r="A751" s="54"/>
      <c r="B751" s="42"/>
      <c r="C751" s="42"/>
      <c r="D751" s="42"/>
      <c r="E751" s="42"/>
      <c r="F751" s="42"/>
      <c r="G751" s="42"/>
      <c r="H751" s="42"/>
      <c r="I751" s="42"/>
      <c r="J751" s="42"/>
      <c r="M751" s="27"/>
    </row>
    <row r="752" spans="1:13" x14ac:dyDescent="0.2">
      <c r="A752" s="54"/>
      <c r="B752" s="42"/>
      <c r="C752" s="42"/>
      <c r="D752" s="42"/>
      <c r="E752" s="42"/>
      <c r="F752" s="42"/>
      <c r="G752" s="42"/>
      <c r="H752" s="42"/>
      <c r="I752" s="42"/>
      <c r="J752" s="42"/>
      <c r="M752" s="27"/>
    </row>
    <row r="753" spans="1:13" x14ac:dyDescent="0.2">
      <c r="A753" s="54"/>
      <c r="B753" s="42"/>
      <c r="C753" s="42"/>
      <c r="D753" s="42"/>
      <c r="E753" s="42"/>
      <c r="F753" s="42"/>
      <c r="G753" s="42"/>
      <c r="H753" s="42"/>
      <c r="I753" s="42"/>
      <c r="J753" s="42"/>
      <c r="M753" s="27"/>
    </row>
    <row r="754" spans="1:13" x14ac:dyDescent="0.2">
      <c r="A754" s="54"/>
      <c r="B754" s="42"/>
      <c r="C754" s="42"/>
      <c r="D754" s="42"/>
      <c r="E754" s="42"/>
      <c r="F754" s="42"/>
      <c r="G754" s="42"/>
      <c r="H754" s="42"/>
      <c r="I754" s="42"/>
      <c r="J754" s="42"/>
      <c r="M754" s="27"/>
    </row>
    <row r="755" spans="1:13" x14ac:dyDescent="0.2">
      <c r="A755" s="54"/>
      <c r="B755" s="42"/>
      <c r="C755" s="42"/>
      <c r="D755" s="42"/>
      <c r="E755" s="42"/>
      <c r="F755" s="42"/>
      <c r="G755" s="42"/>
      <c r="H755" s="42"/>
      <c r="I755" s="42"/>
      <c r="J755" s="42"/>
      <c r="M755" s="27"/>
    </row>
    <row r="756" spans="1:13" x14ac:dyDescent="0.2">
      <c r="A756" s="54"/>
      <c r="B756" s="42"/>
      <c r="C756" s="42"/>
      <c r="D756" s="42"/>
      <c r="E756" s="42"/>
      <c r="F756" s="42"/>
      <c r="G756" s="42"/>
      <c r="H756" s="42"/>
      <c r="I756" s="42"/>
      <c r="J756" s="42"/>
      <c r="M756" s="27"/>
    </row>
    <row r="757" spans="1:13" x14ac:dyDescent="0.2">
      <c r="A757" s="54"/>
      <c r="B757" s="42"/>
      <c r="C757" s="42"/>
      <c r="D757" s="42"/>
      <c r="E757" s="42"/>
      <c r="F757" s="42"/>
      <c r="G757" s="42"/>
      <c r="H757" s="42"/>
      <c r="I757" s="42"/>
      <c r="J757" s="42"/>
      <c r="M757" s="27"/>
    </row>
    <row r="758" spans="1:13" x14ac:dyDescent="0.2">
      <c r="A758" s="54"/>
      <c r="B758" s="42"/>
      <c r="C758" s="42"/>
      <c r="D758" s="42"/>
      <c r="E758" s="42"/>
      <c r="F758" s="42"/>
      <c r="G758" s="42"/>
      <c r="H758" s="42"/>
      <c r="I758" s="42"/>
      <c r="J758" s="42"/>
      <c r="M758" s="27"/>
    </row>
    <row r="759" spans="1:13" x14ac:dyDescent="0.2">
      <c r="A759" s="54"/>
      <c r="B759" s="42"/>
      <c r="C759" s="42"/>
      <c r="D759" s="42"/>
      <c r="E759" s="42"/>
      <c r="F759" s="42"/>
      <c r="G759" s="42"/>
      <c r="H759" s="42"/>
      <c r="I759" s="42"/>
      <c r="J759" s="42"/>
      <c r="M759" s="27"/>
    </row>
    <row r="760" spans="1:13" x14ac:dyDescent="0.2">
      <c r="A760" s="54"/>
      <c r="B760" s="42"/>
      <c r="C760" s="42"/>
      <c r="D760" s="42"/>
      <c r="E760" s="42"/>
      <c r="F760" s="42"/>
      <c r="G760" s="42"/>
      <c r="H760" s="42"/>
      <c r="I760" s="42"/>
      <c r="J760" s="42"/>
      <c r="M760" s="27"/>
    </row>
    <row r="761" spans="1:13" x14ac:dyDescent="0.2">
      <c r="A761" s="54"/>
      <c r="B761" s="42"/>
      <c r="C761" s="42"/>
      <c r="D761" s="42"/>
      <c r="E761" s="42"/>
      <c r="F761" s="42"/>
      <c r="G761" s="42"/>
      <c r="H761" s="42"/>
      <c r="I761" s="42"/>
      <c r="J761" s="42"/>
      <c r="M761" s="27"/>
    </row>
    <row r="762" spans="1:13" x14ac:dyDescent="0.2">
      <c r="A762" s="54"/>
      <c r="B762" s="42"/>
      <c r="C762" s="42"/>
      <c r="D762" s="42"/>
      <c r="E762" s="42"/>
      <c r="F762" s="42"/>
      <c r="G762" s="42"/>
      <c r="H762" s="42"/>
      <c r="I762" s="42"/>
      <c r="J762" s="42"/>
      <c r="M762" s="27"/>
    </row>
    <row r="763" spans="1:13" x14ac:dyDescent="0.2">
      <c r="A763" s="54"/>
      <c r="B763" s="42"/>
      <c r="C763" s="42"/>
      <c r="D763" s="42"/>
      <c r="E763" s="42"/>
      <c r="F763" s="42"/>
      <c r="G763" s="42"/>
      <c r="H763" s="42"/>
      <c r="I763" s="42"/>
      <c r="J763" s="42"/>
      <c r="M763" s="27"/>
    </row>
    <row r="764" spans="1:13" x14ac:dyDescent="0.2">
      <c r="A764" s="54"/>
      <c r="B764" s="42"/>
      <c r="C764" s="42"/>
      <c r="D764" s="42"/>
      <c r="E764" s="42"/>
      <c r="F764" s="42"/>
      <c r="G764" s="42"/>
      <c r="H764" s="42"/>
      <c r="I764" s="42"/>
      <c r="J764" s="42"/>
      <c r="M764" s="27"/>
    </row>
    <row r="765" spans="1:13" x14ac:dyDescent="0.2">
      <c r="A765" s="54"/>
      <c r="B765" s="42"/>
      <c r="C765" s="42"/>
      <c r="D765" s="42"/>
      <c r="E765" s="42"/>
      <c r="F765" s="42"/>
      <c r="G765" s="42"/>
      <c r="H765" s="42"/>
      <c r="I765" s="42"/>
      <c r="J765" s="42"/>
      <c r="M765" s="27"/>
    </row>
    <row r="766" spans="1:13" x14ac:dyDescent="0.2">
      <c r="A766" s="54"/>
      <c r="B766" s="42"/>
      <c r="C766" s="42"/>
      <c r="D766" s="42"/>
      <c r="E766" s="42"/>
      <c r="F766" s="42"/>
      <c r="G766" s="42"/>
      <c r="H766" s="42"/>
      <c r="I766" s="42"/>
      <c r="J766" s="42"/>
      <c r="M766" s="27"/>
    </row>
    <row r="767" spans="1:13" x14ac:dyDescent="0.2">
      <c r="A767" s="54"/>
      <c r="B767" s="42"/>
      <c r="C767" s="42"/>
      <c r="D767" s="42"/>
      <c r="E767" s="42"/>
      <c r="F767" s="42"/>
      <c r="G767" s="42"/>
      <c r="H767" s="42"/>
      <c r="I767" s="42"/>
      <c r="J767" s="42"/>
      <c r="M767" s="27"/>
    </row>
    <row r="768" spans="1:13" x14ac:dyDescent="0.2">
      <c r="A768" s="54"/>
      <c r="B768" s="42"/>
      <c r="C768" s="42"/>
      <c r="D768" s="42"/>
      <c r="E768" s="42"/>
      <c r="F768" s="42"/>
      <c r="G768" s="42"/>
      <c r="H768" s="42"/>
      <c r="I768" s="42"/>
      <c r="J768" s="42"/>
      <c r="M768" s="27"/>
    </row>
    <row r="769" spans="1:13" x14ac:dyDescent="0.2">
      <c r="A769" s="54"/>
      <c r="B769" s="42"/>
      <c r="C769" s="42"/>
      <c r="D769" s="42"/>
      <c r="E769" s="42"/>
      <c r="F769" s="42"/>
      <c r="G769" s="42"/>
      <c r="H769" s="42"/>
      <c r="I769" s="42"/>
      <c r="J769" s="42"/>
      <c r="M769" s="27"/>
    </row>
    <row r="770" spans="1:13" x14ac:dyDescent="0.2">
      <c r="A770" s="54"/>
      <c r="B770" s="42"/>
      <c r="C770" s="42"/>
      <c r="D770" s="42"/>
      <c r="E770" s="42"/>
      <c r="F770" s="42"/>
      <c r="G770" s="42"/>
      <c r="H770" s="42"/>
      <c r="I770" s="42"/>
      <c r="J770" s="42"/>
      <c r="M770" s="27"/>
    </row>
    <row r="771" spans="1:13" x14ac:dyDescent="0.2">
      <c r="A771" s="54"/>
      <c r="B771" s="42"/>
      <c r="C771" s="42"/>
      <c r="D771" s="42"/>
      <c r="E771" s="42"/>
      <c r="F771" s="42"/>
      <c r="G771" s="42"/>
      <c r="H771" s="42"/>
      <c r="I771" s="42"/>
      <c r="J771" s="42"/>
      <c r="M771" s="27"/>
    </row>
    <row r="772" spans="1:13" x14ac:dyDescent="0.2">
      <c r="A772" s="54"/>
      <c r="B772" s="42"/>
      <c r="C772" s="42"/>
      <c r="D772" s="42"/>
      <c r="E772" s="42"/>
      <c r="F772" s="42"/>
      <c r="G772" s="42"/>
      <c r="H772" s="42"/>
      <c r="I772" s="42"/>
      <c r="J772" s="42"/>
      <c r="M772" s="27"/>
    </row>
    <row r="773" spans="1:13" x14ac:dyDescent="0.2">
      <c r="A773" s="54"/>
      <c r="B773" s="42"/>
      <c r="C773" s="42"/>
      <c r="D773" s="42"/>
      <c r="E773" s="42"/>
      <c r="F773" s="42"/>
      <c r="G773" s="42"/>
      <c r="H773" s="42"/>
      <c r="I773" s="42"/>
      <c r="J773" s="42"/>
      <c r="M773" s="27"/>
    </row>
    <row r="774" spans="1:13" x14ac:dyDescent="0.2">
      <c r="A774" s="54"/>
      <c r="B774" s="42"/>
      <c r="C774" s="42"/>
      <c r="D774" s="42"/>
      <c r="E774" s="42"/>
      <c r="F774" s="42"/>
      <c r="G774" s="42"/>
      <c r="H774" s="42"/>
      <c r="I774" s="42"/>
      <c r="J774" s="42"/>
      <c r="M774" s="27"/>
    </row>
    <row r="775" spans="1:13" x14ac:dyDescent="0.2">
      <c r="A775" s="54"/>
      <c r="B775" s="42"/>
      <c r="C775" s="42"/>
      <c r="D775" s="42"/>
      <c r="E775" s="42"/>
      <c r="F775" s="42"/>
      <c r="G775" s="42"/>
      <c r="H775" s="42"/>
      <c r="I775" s="42"/>
      <c r="J775" s="42"/>
      <c r="M775" s="27"/>
    </row>
    <row r="776" spans="1:13" x14ac:dyDescent="0.2">
      <c r="A776" s="54"/>
      <c r="B776" s="42"/>
      <c r="C776" s="42"/>
      <c r="D776" s="42"/>
      <c r="E776" s="42"/>
      <c r="F776" s="42"/>
      <c r="G776" s="42"/>
      <c r="H776" s="42"/>
      <c r="I776" s="42"/>
      <c r="J776" s="42"/>
      <c r="M776" s="27"/>
    </row>
    <row r="777" spans="1:13" x14ac:dyDescent="0.2">
      <c r="A777" s="54"/>
      <c r="B777" s="42"/>
      <c r="C777" s="42"/>
      <c r="D777" s="42"/>
      <c r="E777" s="42"/>
      <c r="F777" s="42"/>
      <c r="G777" s="42"/>
      <c r="H777" s="42"/>
      <c r="I777" s="42"/>
      <c r="J777" s="42"/>
      <c r="M777" s="27"/>
    </row>
    <row r="778" spans="1:13" x14ac:dyDescent="0.2">
      <c r="A778" s="54"/>
      <c r="B778" s="42"/>
      <c r="C778" s="42"/>
      <c r="D778" s="42"/>
      <c r="E778" s="42"/>
      <c r="F778" s="42"/>
      <c r="G778" s="42"/>
      <c r="H778" s="42"/>
      <c r="I778" s="42"/>
      <c r="J778" s="42"/>
      <c r="M778" s="27"/>
    </row>
    <row r="779" spans="1:13" x14ac:dyDescent="0.2">
      <c r="A779" s="54"/>
      <c r="B779" s="42"/>
      <c r="C779" s="42"/>
      <c r="D779" s="42"/>
      <c r="E779" s="42"/>
      <c r="F779" s="42"/>
      <c r="G779" s="42"/>
      <c r="H779" s="42"/>
      <c r="I779" s="42"/>
      <c r="J779" s="42"/>
      <c r="M779" s="27"/>
    </row>
    <row r="780" spans="1:13" x14ac:dyDescent="0.2">
      <c r="A780" s="54"/>
      <c r="B780" s="42"/>
      <c r="C780" s="42"/>
      <c r="D780" s="42"/>
      <c r="E780" s="42"/>
      <c r="F780" s="42"/>
      <c r="G780" s="42"/>
      <c r="H780" s="42"/>
      <c r="I780" s="42"/>
      <c r="J780" s="42"/>
      <c r="M780" s="27"/>
    </row>
    <row r="781" spans="1:13" x14ac:dyDescent="0.2">
      <c r="A781" s="54"/>
      <c r="B781" s="42"/>
      <c r="C781" s="42"/>
      <c r="D781" s="42"/>
      <c r="E781" s="42"/>
      <c r="F781" s="42"/>
      <c r="G781" s="42"/>
      <c r="H781" s="42"/>
      <c r="I781" s="42"/>
      <c r="J781" s="42"/>
      <c r="M781" s="27"/>
    </row>
    <row r="782" spans="1:13" x14ac:dyDescent="0.2">
      <c r="A782" s="54"/>
      <c r="B782" s="42"/>
      <c r="C782" s="42"/>
      <c r="D782" s="42"/>
      <c r="E782" s="42"/>
      <c r="F782" s="42"/>
      <c r="G782" s="42"/>
      <c r="H782" s="42"/>
      <c r="I782" s="42"/>
      <c r="J782" s="42"/>
      <c r="M782" s="27"/>
    </row>
    <row r="783" spans="1:13" x14ac:dyDescent="0.2">
      <c r="A783" s="54"/>
      <c r="B783" s="42"/>
      <c r="C783" s="42"/>
      <c r="D783" s="42"/>
      <c r="E783" s="42"/>
      <c r="F783" s="42"/>
      <c r="G783" s="42"/>
      <c r="H783" s="42"/>
      <c r="I783" s="42"/>
      <c r="J783" s="42"/>
      <c r="M783" s="27"/>
    </row>
    <row r="784" spans="1:13" x14ac:dyDescent="0.2">
      <c r="A784" s="54"/>
      <c r="B784" s="42"/>
      <c r="C784" s="42"/>
      <c r="D784" s="42"/>
      <c r="E784" s="42"/>
      <c r="F784" s="42"/>
      <c r="G784" s="42"/>
      <c r="H784" s="42"/>
      <c r="I784" s="42"/>
      <c r="J784" s="42"/>
      <c r="M784" s="27"/>
    </row>
    <row r="785" spans="1:13" x14ac:dyDescent="0.2">
      <c r="A785" s="54"/>
      <c r="B785" s="42"/>
      <c r="C785" s="42"/>
      <c r="D785" s="42"/>
      <c r="E785" s="42"/>
      <c r="F785" s="42"/>
      <c r="G785" s="42"/>
      <c r="H785" s="42"/>
      <c r="I785" s="42"/>
      <c r="J785" s="42"/>
      <c r="M785" s="27"/>
    </row>
    <row r="786" spans="1:13" x14ac:dyDescent="0.2">
      <c r="A786" s="54"/>
      <c r="B786" s="42"/>
      <c r="C786" s="42"/>
      <c r="D786" s="42"/>
      <c r="E786" s="42"/>
      <c r="F786" s="42"/>
      <c r="G786" s="42"/>
      <c r="H786" s="42"/>
      <c r="I786" s="42"/>
      <c r="J786" s="42"/>
      <c r="M786" s="27"/>
    </row>
    <row r="787" spans="1:13" x14ac:dyDescent="0.2">
      <c r="A787" s="54"/>
      <c r="B787" s="42"/>
      <c r="C787" s="42"/>
      <c r="D787" s="42"/>
      <c r="E787" s="42"/>
      <c r="F787" s="42"/>
      <c r="G787" s="42"/>
      <c r="H787" s="42"/>
      <c r="I787" s="42"/>
      <c r="J787" s="42"/>
      <c r="M787" s="27"/>
    </row>
    <row r="788" spans="1:13" x14ac:dyDescent="0.2">
      <c r="A788" s="54"/>
      <c r="B788" s="42"/>
      <c r="C788" s="42"/>
      <c r="D788" s="42"/>
      <c r="E788" s="42"/>
      <c r="F788" s="42"/>
      <c r="G788" s="42"/>
      <c r="H788" s="42"/>
      <c r="I788" s="42"/>
      <c r="J788" s="42"/>
      <c r="M788" s="27"/>
    </row>
    <row r="789" spans="1:13" x14ac:dyDescent="0.2">
      <c r="A789" s="54"/>
      <c r="B789" s="42"/>
      <c r="C789" s="42"/>
      <c r="D789" s="42"/>
      <c r="E789" s="42"/>
      <c r="F789" s="42"/>
      <c r="G789" s="42"/>
      <c r="H789" s="42"/>
      <c r="I789" s="42"/>
      <c r="J789" s="42"/>
      <c r="M789" s="27"/>
    </row>
    <row r="790" spans="1:13" x14ac:dyDescent="0.2">
      <c r="A790" s="54"/>
      <c r="B790" s="42"/>
      <c r="C790" s="42"/>
      <c r="D790" s="42"/>
      <c r="E790" s="42"/>
      <c r="F790" s="42"/>
      <c r="G790" s="42"/>
      <c r="H790" s="42"/>
      <c r="I790" s="42"/>
      <c r="J790" s="42"/>
      <c r="M790" s="27"/>
    </row>
    <row r="791" spans="1:13" x14ac:dyDescent="0.2">
      <c r="A791" s="54"/>
      <c r="B791" s="42"/>
      <c r="C791" s="42"/>
      <c r="D791" s="42"/>
      <c r="E791" s="42"/>
      <c r="F791" s="42"/>
      <c r="G791" s="42"/>
      <c r="H791" s="42"/>
      <c r="I791" s="42"/>
      <c r="J791" s="42"/>
      <c r="M791" s="27"/>
    </row>
    <row r="792" spans="1:13" x14ac:dyDescent="0.2">
      <c r="A792" s="54"/>
      <c r="B792" s="42"/>
      <c r="C792" s="42"/>
      <c r="D792" s="42"/>
      <c r="E792" s="42"/>
      <c r="F792" s="42"/>
      <c r="G792" s="42"/>
      <c r="H792" s="42"/>
      <c r="I792" s="42"/>
      <c r="J792" s="42"/>
      <c r="M792" s="27"/>
    </row>
    <row r="793" spans="1:13" x14ac:dyDescent="0.2">
      <c r="A793" s="54"/>
      <c r="B793" s="42"/>
      <c r="C793" s="42"/>
      <c r="D793" s="42"/>
      <c r="E793" s="42"/>
      <c r="F793" s="42"/>
      <c r="G793" s="42"/>
      <c r="H793" s="42"/>
      <c r="I793" s="42"/>
      <c r="J793" s="42"/>
      <c r="M793" s="27"/>
    </row>
    <row r="794" spans="1:13" x14ac:dyDescent="0.2">
      <c r="A794" s="54"/>
      <c r="B794" s="42"/>
      <c r="C794" s="42"/>
      <c r="D794" s="42"/>
      <c r="E794" s="42"/>
      <c r="F794" s="42"/>
      <c r="G794" s="42"/>
      <c r="H794" s="42"/>
      <c r="I794" s="42"/>
      <c r="J794" s="42"/>
      <c r="M794" s="27"/>
    </row>
    <row r="795" spans="1:13" x14ac:dyDescent="0.2">
      <c r="A795" s="54"/>
      <c r="B795" s="42"/>
      <c r="C795" s="42"/>
      <c r="D795" s="42"/>
      <c r="E795" s="42"/>
      <c r="F795" s="42"/>
      <c r="G795" s="42"/>
      <c r="H795" s="42"/>
      <c r="I795" s="42"/>
      <c r="J795" s="42"/>
      <c r="M795" s="27"/>
    </row>
    <row r="796" spans="1:13" x14ac:dyDescent="0.2">
      <c r="A796" s="54"/>
      <c r="B796" s="42"/>
      <c r="C796" s="42"/>
      <c r="D796" s="42"/>
      <c r="E796" s="42"/>
      <c r="F796" s="42"/>
      <c r="G796" s="42"/>
      <c r="H796" s="42"/>
      <c r="I796" s="42"/>
      <c r="J796" s="42"/>
      <c r="M796" s="27"/>
    </row>
    <row r="797" spans="1:13" x14ac:dyDescent="0.2">
      <c r="A797" s="54"/>
      <c r="B797" s="42"/>
      <c r="C797" s="42"/>
      <c r="D797" s="42"/>
      <c r="E797" s="42"/>
      <c r="F797" s="42"/>
      <c r="G797" s="42"/>
      <c r="H797" s="42"/>
      <c r="I797" s="42"/>
      <c r="J797" s="42"/>
      <c r="M797" s="27"/>
    </row>
    <row r="798" spans="1:13" x14ac:dyDescent="0.2">
      <c r="A798" s="54"/>
      <c r="B798" s="42"/>
      <c r="C798" s="42"/>
      <c r="D798" s="42"/>
      <c r="E798" s="42"/>
      <c r="F798" s="42"/>
      <c r="G798" s="42"/>
      <c r="H798" s="42"/>
      <c r="I798" s="42"/>
      <c r="J798" s="42"/>
      <c r="M798" s="27"/>
    </row>
    <row r="799" spans="1:13" x14ac:dyDescent="0.2">
      <c r="A799" s="54"/>
      <c r="B799" s="42"/>
      <c r="C799" s="42"/>
      <c r="D799" s="42"/>
      <c r="E799" s="42"/>
      <c r="F799" s="42"/>
      <c r="G799" s="42"/>
      <c r="H799" s="42"/>
      <c r="I799" s="42"/>
      <c r="J799" s="42"/>
      <c r="M799" s="27"/>
    </row>
    <row r="800" spans="1:13" x14ac:dyDescent="0.2">
      <c r="A800" s="54"/>
      <c r="B800" s="42"/>
      <c r="C800" s="42"/>
      <c r="D800" s="42"/>
      <c r="E800" s="42"/>
      <c r="F800" s="42"/>
      <c r="G800" s="42"/>
      <c r="H800" s="42"/>
      <c r="I800" s="42"/>
      <c r="J800" s="42"/>
      <c r="M800" s="27"/>
    </row>
    <row r="801" spans="1:13" x14ac:dyDescent="0.2">
      <c r="A801" s="54"/>
      <c r="B801" s="42"/>
      <c r="C801" s="42"/>
      <c r="D801" s="42"/>
      <c r="E801" s="42"/>
      <c r="F801" s="42"/>
      <c r="G801" s="42"/>
      <c r="H801" s="42"/>
      <c r="I801" s="42"/>
      <c r="J801" s="42"/>
      <c r="M801" s="27"/>
    </row>
    <row r="802" spans="1:13" x14ac:dyDescent="0.2">
      <c r="A802" s="54"/>
      <c r="B802" s="42"/>
      <c r="C802" s="42"/>
      <c r="D802" s="42"/>
      <c r="E802" s="42"/>
      <c r="F802" s="42"/>
      <c r="G802" s="42"/>
      <c r="H802" s="42"/>
      <c r="I802" s="42"/>
      <c r="J802" s="42"/>
      <c r="M802" s="27"/>
    </row>
    <row r="803" spans="1:13" x14ac:dyDescent="0.2">
      <c r="A803" s="54"/>
      <c r="B803" s="42"/>
      <c r="C803" s="42"/>
      <c r="D803" s="42"/>
      <c r="E803" s="42"/>
      <c r="F803" s="42"/>
      <c r="G803" s="42"/>
      <c r="H803" s="42"/>
      <c r="I803" s="42"/>
      <c r="J803" s="42"/>
      <c r="M803" s="27"/>
    </row>
    <row r="804" spans="1:13" x14ac:dyDescent="0.2">
      <c r="A804" s="54"/>
      <c r="B804" s="42"/>
      <c r="C804" s="42"/>
      <c r="D804" s="42"/>
      <c r="E804" s="42"/>
      <c r="F804" s="42"/>
      <c r="G804" s="42"/>
      <c r="H804" s="42"/>
      <c r="I804" s="42"/>
      <c r="J804" s="42"/>
      <c r="M804" s="27"/>
    </row>
    <row r="805" spans="1:13" x14ac:dyDescent="0.2">
      <c r="A805" s="54"/>
      <c r="B805" s="42"/>
      <c r="C805" s="42"/>
      <c r="D805" s="42"/>
      <c r="E805" s="42"/>
      <c r="F805" s="42"/>
      <c r="G805" s="42"/>
      <c r="H805" s="42"/>
      <c r="I805" s="42"/>
      <c r="J805" s="42"/>
      <c r="M805" s="27"/>
    </row>
    <row r="806" spans="1:13" x14ac:dyDescent="0.2">
      <c r="A806" s="54"/>
      <c r="B806" s="42"/>
      <c r="C806" s="42"/>
      <c r="D806" s="42"/>
      <c r="E806" s="42"/>
      <c r="F806" s="42"/>
      <c r="G806" s="42"/>
      <c r="H806" s="42"/>
      <c r="I806" s="42"/>
      <c r="J806" s="42"/>
      <c r="M806" s="27"/>
    </row>
    <row r="807" spans="1:13" x14ac:dyDescent="0.2">
      <c r="A807" s="54"/>
      <c r="B807" s="42"/>
      <c r="C807" s="42"/>
      <c r="D807" s="42"/>
      <c r="E807" s="42"/>
      <c r="F807" s="42"/>
      <c r="G807" s="42"/>
      <c r="H807" s="42"/>
      <c r="I807" s="42"/>
      <c r="J807" s="42"/>
      <c r="M807" s="27"/>
    </row>
    <row r="808" spans="1:13" x14ac:dyDescent="0.2">
      <c r="A808" s="54"/>
      <c r="B808" s="42"/>
      <c r="C808" s="42"/>
      <c r="D808" s="42"/>
      <c r="E808" s="42"/>
      <c r="F808" s="42"/>
      <c r="G808" s="42"/>
      <c r="H808" s="42"/>
      <c r="I808" s="42"/>
      <c r="J808" s="42"/>
      <c r="M808" s="27"/>
    </row>
    <row r="809" spans="1:13" x14ac:dyDescent="0.2">
      <c r="A809" s="54"/>
      <c r="B809" s="42"/>
      <c r="C809" s="42"/>
      <c r="D809" s="42"/>
      <c r="E809" s="42"/>
      <c r="F809" s="42"/>
      <c r="G809" s="42"/>
      <c r="H809" s="42"/>
      <c r="I809" s="42"/>
      <c r="J809" s="42"/>
      <c r="M809" s="27"/>
    </row>
    <row r="810" spans="1:13" x14ac:dyDescent="0.2">
      <c r="A810" s="54"/>
      <c r="B810" s="42"/>
      <c r="C810" s="42"/>
      <c r="D810" s="42"/>
      <c r="E810" s="42"/>
      <c r="F810" s="42"/>
      <c r="G810" s="42"/>
      <c r="H810" s="42"/>
      <c r="I810" s="42"/>
      <c r="J810" s="42"/>
      <c r="M810" s="27"/>
    </row>
    <row r="811" spans="1:13" x14ac:dyDescent="0.2">
      <c r="A811" s="54"/>
      <c r="B811" s="42"/>
      <c r="C811" s="42"/>
      <c r="D811" s="42"/>
      <c r="E811" s="42"/>
      <c r="F811" s="42"/>
      <c r="G811" s="42"/>
      <c r="H811" s="42"/>
      <c r="I811" s="42"/>
      <c r="J811" s="42"/>
      <c r="M811" s="27"/>
    </row>
    <row r="812" spans="1:13" x14ac:dyDescent="0.2">
      <c r="A812" s="54"/>
      <c r="B812" s="42"/>
      <c r="C812" s="42"/>
      <c r="D812" s="42"/>
      <c r="E812" s="42"/>
      <c r="F812" s="42"/>
      <c r="G812" s="42"/>
      <c r="H812" s="42"/>
      <c r="I812" s="42"/>
      <c r="J812" s="42"/>
      <c r="M812" s="27"/>
    </row>
    <row r="813" spans="1:13" x14ac:dyDescent="0.2">
      <c r="A813" s="54"/>
      <c r="B813" s="42"/>
      <c r="C813" s="42"/>
      <c r="D813" s="42"/>
      <c r="E813" s="42"/>
      <c r="F813" s="42"/>
      <c r="G813" s="42"/>
      <c r="H813" s="42"/>
      <c r="I813" s="42"/>
      <c r="J813" s="42"/>
      <c r="M813" s="27"/>
    </row>
    <row r="814" spans="1:13" x14ac:dyDescent="0.2">
      <c r="A814" s="54"/>
      <c r="B814" s="42"/>
      <c r="C814" s="42"/>
      <c r="D814" s="42"/>
      <c r="E814" s="42"/>
      <c r="F814" s="42"/>
      <c r="G814" s="42"/>
      <c r="H814" s="42"/>
      <c r="I814" s="42"/>
      <c r="J814" s="42"/>
      <c r="M814" s="27"/>
    </row>
    <row r="815" spans="1:13" x14ac:dyDescent="0.2">
      <c r="A815" s="54"/>
      <c r="B815" s="42"/>
      <c r="C815" s="42"/>
      <c r="D815" s="42"/>
      <c r="E815" s="42"/>
      <c r="F815" s="42"/>
      <c r="G815" s="42"/>
      <c r="H815" s="42"/>
      <c r="I815" s="42"/>
      <c r="J815" s="42"/>
      <c r="M815" s="27"/>
    </row>
    <row r="816" spans="1:13" x14ac:dyDescent="0.2">
      <c r="A816" s="54"/>
      <c r="B816" s="42"/>
      <c r="C816" s="42"/>
      <c r="D816" s="42"/>
      <c r="E816" s="42"/>
      <c r="F816" s="42"/>
      <c r="G816" s="42"/>
      <c r="H816" s="42"/>
      <c r="I816" s="42"/>
      <c r="J816" s="42"/>
      <c r="M816" s="27"/>
    </row>
    <row r="817" spans="1:13" x14ac:dyDescent="0.2">
      <c r="A817" s="54"/>
      <c r="B817" s="42"/>
      <c r="C817" s="42"/>
      <c r="D817" s="42"/>
      <c r="E817" s="42"/>
      <c r="F817" s="42"/>
      <c r="G817" s="42"/>
      <c r="H817" s="42"/>
      <c r="I817" s="42"/>
      <c r="J817" s="42"/>
      <c r="M817" s="27"/>
    </row>
    <row r="818" spans="1:13" x14ac:dyDescent="0.2">
      <c r="A818" s="54"/>
      <c r="B818" s="42"/>
      <c r="C818" s="42"/>
      <c r="D818" s="42"/>
      <c r="E818" s="42"/>
      <c r="F818" s="42"/>
      <c r="G818" s="42"/>
      <c r="H818" s="42"/>
      <c r="I818" s="42"/>
      <c r="J818" s="42"/>
      <c r="M818" s="27"/>
    </row>
    <row r="819" spans="1:13" x14ac:dyDescent="0.2">
      <c r="A819" s="54"/>
      <c r="B819" s="42"/>
      <c r="C819" s="42"/>
      <c r="D819" s="42"/>
      <c r="E819" s="42"/>
      <c r="F819" s="42"/>
      <c r="G819" s="42"/>
      <c r="H819" s="42"/>
      <c r="I819" s="42"/>
      <c r="J819" s="42"/>
      <c r="M819" s="27"/>
    </row>
    <row r="820" spans="1:13" x14ac:dyDescent="0.2">
      <c r="A820" s="54"/>
      <c r="B820" s="42"/>
      <c r="C820" s="42"/>
      <c r="D820" s="42"/>
      <c r="E820" s="42"/>
      <c r="F820" s="42"/>
      <c r="G820" s="42"/>
      <c r="H820" s="42"/>
      <c r="I820" s="42"/>
      <c r="J820" s="42"/>
      <c r="M820" s="27"/>
    </row>
    <row r="821" spans="1:13" x14ac:dyDescent="0.2">
      <c r="A821" s="54"/>
      <c r="B821" s="42"/>
      <c r="C821" s="42"/>
      <c r="D821" s="42"/>
      <c r="E821" s="42"/>
      <c r="F821" s="42"/>
      <c r="G821" s="42"/>
      <c r="H821" s="42"/>
      <c r="I821" s="42"/>
      <c r="J821" s="42"/>
      <c r="M821" s="27"/>
    </row>
    <row r="822" spans="1:13" x14ac:dyDescent="0.2">
      <c r="A822" s="54"/>
      <c r="B822" s="42"/>
      <c r="C822" s="42"/>
      <c r="D822" s="42"/>
      <c r="E822" s="42"/>
      <c r="F822" s="42"/>
      <c r="G822" s="42"/>
      <c r="H822" s="42"/>
      <c r="I822" s="42"/>
      <c r="J822" s="42"/>
      <c r="M822" s="27"/>
    </row>
    <row r="823" spans="1:13" x14ac:dyDescent="0.2">
      <c r="A823" s="54"/>
      <c r="B823" s="42"/>
      <c r="C823" s="42"/>
      <c r="D823" s="42"/>
      <c r="E823" s="42"/>
      <c r="F823" s="42"/>
      <c r="G823" s="42"/>
      <c r="H823" s="42"/>
      <c r="I823" s="42"/>
      <c r="J823" s="42"/>
      <c r="M823" s="27"/>
    </row>
    <row r="824" spans="1:13" x14ac:dyDescent="0.2">
      <c r="A824" s="54"/>
      <c r="B824" s="42"/>
      <c r="C824" s="42"/>
      <c r="D824" s="42"/>
      <c r="E824" s="42"/>
      <c r="F824" s="42"/>
      <c r="G824" s="42"/>
      <c r="H824" s="42"/>
      <c r="I824" s="42"/>
      <c r="J824" s="42"/>
      <c r="M824" s="27"/>
    </row>
    <row r="825" spans="1:13" x14ac:dyDescent="0.2">
      <c r="A825" s="54"/>
      <c r="B825" s="42"/>
      <c r="C825" s="42"/>
      <c r="D825" s="42"/>
      <c r="E825" s="42"/>
      <c r="F825" s="42"/>
      <c r="G825" s="42"/>
      <c r="H825" s="42"/>
      <c r="I825" s="42"/>
      <c r="J825" s="42"/>
      <c r="M825" s="27"/>
    </row>
    <row r="826" spans="1:13" x14ac:dyDescent="0.2">
      <c r="A826" s="54"/>
      <c r="B826" s="42"/>
      <c r="C826" s="42"/>
      <c r="D826" s="42"/>
      <c r="E826" s="42"/>
      <c r="F826" s="42"/>
      <c r="G826" s="42"/>
      <c r="H826" s="42"/>
      <c r="I826" s="42"/>
      <c r="J826" s="42"/>
      <c r="M826" s="27"/>
    </row>
    <row r="827" spans="1:13" x14ac:dyDescent="0.2">
      <c r="A827" s="54"/>
      <c r="B827" s="42"/>
      <c r="C827" s="42"/>
      <c r="D827" s="42"/>
      <c r="E827" s="42"/>
      <c r="F827" s="42"/>
      <c r="G827" s="42"/>
      <c r="H827" s="42"/>
      <c r="I827" s="42"/>
      <c r="J827" s="42"/>
      <c r="M827" s="27"/>
    </row>
    <row r="828" spans="1:13" x14ac:dyDescent="0.2">
      <c r="A828" s="54"/>
      <c r="B828" s="42"/>
      <c r="C828" s="42"/>
      <c r="D828" s="42"/>
      <c r="E828" s="42"/>
      <c r="F828" s="42"/>
      <c r="G828" s="42"/>
      <c r="H828" s="42"/>
      <c r="I828" s="42"/>
      <c r="J828" s="42"/>
      <c r="M828" s="27"/>
    </row>
    <row r="829" spans="1:13" x14ac:dyDescent="0.2">
      <c r="A829" s="54"/>
      <c r="B829" s="42"/>
      <c r="C829" s="42"/>
      <c r="D829" s="42"/>
      <c r="E829" s="42"/>
      <c r="F829" s="42"/>
      <c r="G829" s="42"/>
      <c r="H829" s="42"/>
      <c r="I829" s="42"/>
      <c r="J829" s="42"/>
      <c r="M829" s="27"/>
    </row>
    <row r="830" spans="1:13" x14ac:dyDescent="0.2">
      <c r="A830" s="54"/>
      <c r="B830" s="42"/>
      <c r="C830" s="42"/>
      <c r="D830" s="42"/>
      <c r="E830" s="42"/>
      <c r="F830" s="42"/>
      <c r="G830" s="42"/>
      <c r="H830" s="42"/>
      <c r="I830" s="42"/>
      <c r="J830" s="42"/>
      <c r="M830" s="27"/>
    </row>
    <row r="831" spans="1:13" x14ac:dyDescent="0.2">
      <c r="A831" s="54"/>
      <c r="B831" s="42"/>
      <c r="C831" s="42"/>
      <c r="D831" s="42"/>
      <c r="E831" s="42"/>
      <c r="F831" s="42"/>
      <c r="G831" s="42"/>
      <c r="H831" s="42"/>
      <c r="I831" s="42"/>
      <c r="J831" s="42"/>
      <c r="M831" s="27"/>
    </row>
    <row r="832" spans="1:13" x14ac:dyDescent="0.2">
      <c r="A832" s="54"/>
      <c r="B832" s="42"/>
      <c r="C832" s="42"/>
      <c r="D832" s="42"/>
      <c r="E832" s="42"/>
      <c r="F832" s="42"/>
      <c r="G832" s="42"/>
      <c r="H832" s="42"/>
      <c r="I832" s="42"/>
      <c r="J832" s="42"/>
      <c r="M832" s="27"/>
    </row>
    <row r="833" spans="1:13" x14ac:dyDescent="0.2">
      <c r="A833" s="54"/>
      <c r="B833" s="42"/>
      <c r="C833" s="42"/>
      <c r="D833" s="42"/>
      <c r="E833" s="42"/>
      <c r="F833" s="42"/>
      <c r="G833" s="42"/>
      <c r="H833" s="42"/>
      <c r="I833" s="42"/>
      <c r="J833" s="42"/>
      <c r="M833" s="27"/>
    </row>
    <row r="834" spans="1:13" x14ac:dyDescent="0.2">
      <c r="A834" s="54"/>
      <c r="B834" s="42"/>
      <c r="C834" s="42"/>
      <c r="D834" s="42"/>
      <c r="E834" s="42"/>
      <c r="F834" s="42"/>
      <c r="G834" s="42"/>
      <c r="H834" s="42"/>
      <c r="I834" s="42"/>
      <c r="J834" s="42"/>
      <c r="M834" s="27"/>
    </row>
    <row r="835" spans="1:13" x14ac:dyDescent="0.2">
      <c r="A835" s="54"/>
      <c r="B835" s="42"/>
      <c r="C835" s="42"/>
      <c r="D835" s="42"/>
      <c r="E835" s="42"/>
      <c r="F835" s="42"/>
      <c r="G835" s="42"/>
      <c r="H835" s="42"/>
      <c r="I835" s="42"/>
      <c r="J835" s="42"/>
      <c r="M835" s="27"/>
    </row>
    <row r="836" spans="1:13" x14ac:dyDescent="0.2">
      <c r="A836" s="54"/>
      <c r="B836" s="42"/>
      <c r="C836" s="42"/>
      <c r="D836" s="42"/>
      <c r="E836" s="42"/>
      <c r="F836" s="42"/>
      <c r="G836" s="42"/>
      <c r="H836" s="42"/>
      <c r="I836" s="42"/>
      <c r="J836" s="42"/>
      <c r="M836" s="27"/>
    </row>
    <row r="837" spans="1:13" x14ac:dyDescent="0.2">
      <c r="A837" s="54"/>
      <c r="B837" s="42"/>
      <c r="C837" s="42"/>
      <c r="D837" s="42"/>
      <c r="E837" s="42"/>
      <c r="F837" s="42"/>
      <c r="G837" s="42"/>
      <c r="H837" s="42"/>
      <c r="I837" s="42"/>
      <c r="J837" s="42"/>
      <c r="M837" s="27"/>
    </row>
    <row r="838" spans="1:13" x14ac:dyDescent="0.2">
      <c r="A838" s="54"/>
      <c r="B838" s="42"/>
      <c r="C838" s="42"/>
      <c r="D838" s="42"/>
      <c r="E838" s="42"/>
      <c r="F838" s="42"/>
      <c r="G838" s="42"/>
      <c r="H838" s="42"/>
      <c r="I838" s="42"/>
      <c r="J838" s="42"/>
      <c r="M838" s="27"/>
    </row>
    <row r="839" spans="1:13" x14ac:dyDescent="0.2">
      <c r="A839" s="54"/>
      <c r="B839" s="42"/>
      <c r="C839" s="42"/>
      <c r="D839" s="42"/>
      <c r="E839" s="42"/>
      <c r="F839" s="42"/>
      <c r="G839" s="42"/>
      <c r="H839" s="42"/>
      <c r="I839" s="42"/>
      <c r="J839" s="42"/>
      <c r="M839" s="27"/>
    </row>
    <row r="840" spans="1:13" x14ac:dyDescent="0.2">
      <c r="A840" s="54"/>
      <c r="B840" s="42"/>
      <c r="C840" s="42"/>
      <c r="D840" s="42"/>
      <c r="E840" s="42"/>
      <c r="F840" s="42"/>
      <c r="G840" s="42"/>
      <c r="H840" s="42"/>
      <c r="I840" s="42"/>
      <c r="J840" s="42"/>
      <c r="M840" s="27"/>
    </row>
    <row r="841" spans="1:13" x14ac:dyDescent="0.2">
      <c r="A841" s="54"/>
      <c r="B841" s="42"/>
      <c r="C841" s="42"/>
      <c r="D841" s="42"/>
      <c r="E841" s="42"/>
      <c r="F841" s="42"/>
      <c r="G841" s="42"/>
      <c r="H841" s="42"/>
      <c r="I841" s="42"/>
      <c r="J841" s="42"/>
      <c r="M841" s="27"/>
    </row>
    <row r="842" spans="1:13" x14ac:dyDescent="0.2">
      <c r="A842" s="54"/>
      <c r="B842" s="42"/>
      <c r="C842" s="42"/>
      <c r="D842" s="42"/>
      <c r="E842" s="42"/>
      <c r="F842" s="42"/>
      <c r="G842" s="42"/>
      <c r="H842" s="42"/>
      <c r="I842" s="42"/>
      <c r="J842" s="42"/>
      <c r="M842" s="27"/>
    </row>
    <row r="843" spans="1:13" x14ac:dyDescent="0.2">
      <c r="A843" s="54"/>
      <c r="B843" s="42"/>
      <c r="C843" s="42"/>
      <c r="D843" s="42"/>
      <c r="E843" s="42"/>
      <c r="F843" s="42"/>
      <c r="G843" s="42"/>
      <c r="H843" s="42"/>
      <c r="I843" s="42"/>
      <c r="J843" s="42"/>
      <c r="M843" s="27"/>
    </row>
    <row r="844" spans="1:13" x14ac:dyDescent="0.2">
      <c r="A844" s="54"/>
      <c r="B844" s="42"/>
      <c r="C844" s="42"/>
      <c r="D844" s="42"/>
      <c r="E844" s="42"/>
      <c r="F844" s="42"/>
      <c r="G844" s="42"/>
      <c r="H844" s="42"/>
      <c r="I844" s="42"/>
      <c r="J844" s="42"/>
      <c r="M844" s="27"/>
    </row>
    <row r="845" spans="1:13" x14ac:dyDescent="0.2">
      <c r="A845" s="54"/>
      <c r="B845" s="42"/>
      <c r="C845" s="42"/>
      <c r="D845" s="42"/>
      <c r="E845" s="42"/>
      <c r="F845" s="42"/>
      <c r="G845" s="42"/>
      <c r="H845" s="42"/>
      <c r="I845" s="42"/>
      <c r="J845" s="42"/>
      <c r="M845" s="27"/>
    </row>
    <row r="846" spans="1:13" x14ac:dyDescent="0.2">
      <c r="A846" s="54"/>
      <c r="B846" s="42"/>
      <c r="C846" s="42"/>
      <c r="D846" s="42"/>
      <c r="E846" s="42"/>
      <c r="F846" s="42"/>
      <c r="G846" s="42"/>
      <c r="H846" s="42"/>
      <c r="I846" s="42"/>
      <c r="J846" s="42"/>
      <c r="M846" s="27"/>
    </row>
    <row r="847" spans="1:13" x14ac:dyDescent="0.2">
      <c r="A847" s="54"/>
      <c r="B847" s="42"/>
      <c r="C847" s="42"/>
      <c r="D847" s="42"/>
      <c r="E847" s="42"/>
      <c r="F847" s="42"/>
      <c r="G847" s="42"/>
      <c r="H847" s="42"/>
      <c r="I847" s="42"/>
      <c r="J847" s="42"/>
      <c r="M847" s="27"/>
    </row>
    <row r="848" spans="1:13" x14ac:dyDescent="0.2">
      <c r="A848" s="54"/>
      <c r="B848" s="42"/>
      <c r="C848" s="42"/>
      <c r="D848" s="42"/>
      <c r="E848" s="42"/>
      <c r="F848" s="42"/>
      <c r="G848" s="42"/>
      <c r="H848" s="42"/>
      <c r="I848" s="42"/>
      <c r="J848" s="42"/>
      <c r="M848" s="27"/>
    </row>
    <row r="849" spans="1:13" x14ac:dyDescent="0.2">
      <c r="A849" s="54"/>
      <c r="B849" s="42"/>
      <c r="C849" s="42"/>
      <c r="D849" s="42"/>
      <c r="E849" s="42"/>
      <c r="F849" s="42"/>
      <c r="G849" s="42"/>
      <c r="H849" s="42"/>
      <c r="I849" s="42"/>
      <c r="J849" s="42"/>
      <c r="M849" s="27"/>
    </row>
    <row r="850" spans="1:13" x14ac:dyDescent="0.2">
      <c r="A850" s="54"/>
      <c r="B850" s="42"/>
      <c r="C850" s="42"/>
      <c r="D850" s="42"/>
      <c r="E850" s="42"/>
      <c r="F850" s="42"/>
      <c r="G850" s="42"/>
      <c r="H850" s="42"/>
      <c r="I850" s="42"/>
      <c r="J850" s="42"/>
      <c r="M850" s="27"/>
    </row>
    <row r="851" spans="1:13" x14ac:dyDescent="0.2">
      <c r="A851" s="54"/>
      <c r="B851" s="42"/>
      <c r="C851" s="42"/>
      <c r="D851" s="42"/>
      <c r="E851" s="42"/>
      <c r="F851" s="42"/>
      <c r="G851" s="42"/>
      <c r="H851" s="42"/>
      <c r="I851" s="42"/>
      <c r="J851" s="42"/>
      <c r="M851" s="27"/>
    </row>
    <row r="852" spans="1:13" x14ac:dyDescent="0.2">
      <c r="A852" s="54"/>
      <c r="B852" s="42"/>
      <c r="C852" s="42"/>
      <c r="D852" s="42"/>
      <c r="E852" s="42"/>
      <c r="F852" s="42"/>
      <c r="G852" s="42"/>
      <c r="H852" s="42"/>
      <c r="I852" s="42"/>
      <c r="J852" s="42"/>
      <c r="M852" s="27"/>
    </row>
    <row r="853" spans="1:13" x14ac:dyDescent="0.2">
      <c r="A853" s="54"/>
      <c r="B853" s="42"/>
      <c r="C853" s="42"/>
      <c r="D853" s="42"/>
      <c r="E853" s="42"/>
      <c r="F853" s="42"/>
      <c r="G853" s="42"/>
      <c r="H853" s="42"/>
      <c r="I853" s="42"/>
      <c r="J853" s="42"/>
      <c r="M853" s="27"/>
    </row>
    <row r="854" spans="1:13" x14ac:dyDescent="0.2">
      <c r="A854" s="54"/>
      <c r="B854" s="42"/>
      <c r="C854" s="42"/>
      <c r="D854" s="42"/>
      <c r="E854" s="42"/>
      <c r="F854" s="42"/>
      <c r="G854" s="42"/>
      <c r="H854" s="42"/>
      <c r="I854" s="42"/>
      <c r="J854" s="42"/>
      <c r="M854" s="27"/>
    </row>
    <row r="855" spans="1:13" x14ac:dyDescent="0.2">
      <c r="A855" s="54"/>
      <c r="B855" s="42"/>
      <c r="C855" s="42"/>
      <c r="D855" s="42"/>
      <c r="E855" s="42"/>
      <c r="F855" s="42"/>
      <c r="G855" s="42"/>
      <c r="H855" s="42"/>
      <c r="I855" s="42"/>
      <c r="J855" s="42"/>
      <c r="M855" s="27"/>
    </row>
    <row r="856" spans="1:13" x14ac:dyDescent="0.2">
      <c r="A856" s="54"/>
      <c r="B856" s="42"/>
      <c r="C856" s="42"/>
      <c r="D856" s="42"/>
      <c r="E856" s="42"/>
      <c r="F856" s="42"/>
      <c r="G856" s="42"/>
      <c r="H856" s="42"/>
      <c r="I856" s="42"/>
      <c r="J856" s="42"/>
      <c r="M856" s="27"/>
    </row>
    <row r="857" spans="1:13" x14ac:dyDescent="0.2">
      <c r="A857" s="54"/>
      <c r="B857" s="42"/>
      <c r="C857" s="42"/>
      <c r="D857" s="42"/>
      <c r="E857" s="42"/>
      <c r="F857" s="42"/>
      <c r="G857" s="42"/>
      <c r="H857" s="42"/>
      <c r="I857" s="42"/>
      <c r="J857" s="42"/>
      <c r="M857" s="27"/>
    </row>
    <row r="858" spans="1:13" x14ac:dyDescent="0.2">
      <c r="A858" s="54"/>
      <c r="B858" s="42"/>
      <c r="C858" s="42"/>
      <c r="D858" s="42"/>
      <c r="E858" s="42"/>
      <c r="F858" s="42"/>
      <c r="G858" s="42"/>
      <c r="H858" s="42"/>
      <c r="I858" s="42"/>
      <c r="J858" s="42"/>
      <c r="M858" s="27"/>
    </row>
    <row r="859" spans="1:13" x14ac:dyDescent="0.2">
      <c r="A859" s="54"/>
      <c r="B859" s="42"/>
      <c r="C859" s="42"/>
      <c r="D859" s="42"/>
      <c r="E859" s="42"/>
      <c r="F859" s="42"/>
      <c r="G859" s="42"/>
      <c r="H859" s="42"/>
      <c r="I859" s="42"/>
      <c r="J859" s="42"/>
      <c r="M859" s="27"/>
    </row>
    <row r="860" spans="1:13" x14ac:dyDescent="0.2">
      <c r="A860" s="54"/>
      <c r="B860" s="42"/>
      <c r="C860" s="42"/>
      <c r="D860" s="42"/>
      <c r="E860" s="42"/>
      <c r="F860" s="42"/>
      <c r="G860" s="42"/>
      <c r="H860" s="42"/>
      <c r="I860" s="42"/>
      <c r="J860" s="42"/>
      <c r="M860" s="27"/>
    </row>
    <row r="861" spans="1:13" x14ac:dyDescent="0.2">
      <c r="A861" s="54"/>
      <c r="B861" s="42"/>
      <c r="C861" s="42"/>
      <c r="D861" s="42"/>
      <c r="E861" s="42"/>
      <c r="F861" s="42"/>
      <c r="G861" s="42"/>
      <c r="H861" s="42"/>
      <c r="I861" s="42"/>
      <c r="J861" s="42"/>
      <c r="M861" s="27"/>
    </row>
    <row r="862" spans="1:13" x14ac:dyDescent="0.2">
      <c r="A862" s="54"/>
      <c r="B862" s="42"/>
      <c r="C862" s="42"/>
      <c r="D862" s="42"/>
      <c r="E862" s="42"/>
      <c r="F862" s="42"/>
      <c r="G862" s="42"/>
      <c r="H862" s="42"/>
      <c r="I862" s="42"/>
      <c r="J862" s="42"/>
      <c r="M862" s="27"/>
    </row>
    <row r="863" spans="1:13" x14ac:dyDescent="0.2">
      <c r="A863" s="54"/>
      <c r="B863" s="42"/>
      <c r="C863" s="42"/>
      <c r="D863" s="42"/>
      <c r="E863" s="42"/>
      <c r="F863" s="42"/>
      <c r="G863" s="42"/>
      <c r="H863" s="42"/>
      <c r="I863" s="42"/>
      <c r="J863" s="42"/>
      <c r="M863" s="27"/>
    </row>
    <row r="864" spans="1:13" x14ac:dyDescent="0.2">
      <c r="A864" s="54"/>
      <c r="B864" s="42"/>
      <c r="C864" s="42"/>
      <c r="D864" s="42"/>
      <c r="E864" s="42"/>
      <c r="F864" s="42"/>
      <c r="G864" s="42"/>
      <c r="H864" s="42"/>
      <c r="I864" s="42"/>
      <c r="J864" s="42"/>
      <c r="M864" s="27"/>
    </row>
    <row r="865" spans="1:13" x14ac:dyDescent="0.2">
      <c r="A865" s="54"/>
      <c r="B865" s="42"/>
      <c r="C865" s="42"/>
      <c r="D865" s="42"/>
      <c r="E865" s="42"/>
      <c r="F865" s="42"/>
      <c r="G865" s="42"/>
      <c r="H865" s="42"/>
      <c r="I865" s="42"/>
      <c r="J865" s="42"/>
      <c r="M865" s="27"/>
    </row>
    <row r="866" spans="1:13" x14ac:dyDescent="0.2">
      <c r="A866" s="54"/>
      <c r="B866" s="42"/>
      <c r="C866" s="42"/>
      <c r="D866" s="42"/>
      <c r="E866" s="42"/>
      <c r="F866" s="42"/>
      <c r="G866" s="42"/>
      <c r="H866" s="42"/>
      <c r="I866" s="42"/>
      <c r="J866" s="42"/>
      <c r="M866" s="27"/>
    </row>
    <row r="867" spans="1:13" x14ac:dyDescent="0.2">
      <c r="A867" s="54"/>
      <c r="B867" s="42"/>
      <c r="C867" s="42"/>
      <c r="D867" s="42"/>
      <c r="E867" s="42"/>
      <c r="F867" s="42"/>
      <c r="G867" s="42"/>
      <c r="H867" s="42"/>
      <c r="I867" s="42"/>
      <c r="J867" s="42"/>
      <c r="M867" s="27"/>
    </row>
    <row r="868" spans="1:13" x14ac:dyDescent="0.2">
      <c r="A868" s="54"/>
      <c r="B868" s="42"/>
      <c r="C868" s="42"/>
      <c r="D868" s="42"/>
      <c r="E868" s="42"/>
      <c r="F868" s="42"/>
      <c r="G868" s="42"/>
      <c r="H868" s="42"/>
      <c r="I868" s="42"/>
      <c r="J868" s="42"/>
      <c r="M868" s="27"/>
    </row>
    <row r="869" spans="1:13" x14ac:dyDescent="0.2">
      <c r="A869" s="54"/>
      <c r="B869" s="42"/>
      <c r="C869" s="42"/>
      <c r="D869" s="42"/>
      <c r="E869" s="42"/>
      <c r="F869" s="42"/>
      <c r="G869" s="42"/>
      <c r="H869" s="42"/>
      <c r="I869" s="42"/>
      <c r="J869" s="42"/>
      <c r="M869" s="27"/>
    </row>
    <row r="870" spans="1:13" x14ac:dyDescent="0.2">
      <c r="A870" s="54"/>
      <c r="B870" s="42"/>
      <c r="C870" s="42"/>
      <c r="D870" s="42"/>
      <c r="E870" s="42"/>
      <c r="F870" s="42"/>
      <c r="G870" s="42"/>
      <c r="H870" s="42"/>
      <c r="I870" s="42"/>
      <c r="J870" s="42"/>
      <c r="M870" s="27"/>
    </row>
    <row r="871" spans="1:13" x14ac:dyDescent="0.2">
      <c r="A871" s="54"/>
      <c r="B871" s="42"/>
      <c r="C871" s="42"/>
      <c r="D871" s="42"/>
      <c r="E871" s="42"/>
      <c r="F871" s="42"/>
      <c r="G871" s="42"/>
      <c r="H871" s="42"/>
      <c r="I871" s="42"/>
      <c r="J871" s="42"/>
      <c r="M871" s="27"/>
    </row>
    <row r="872" spans="1:13" x14ac:dyDescent="0.2">
      <c r="A872" s="54"/>
      <c r="B872" s="42"/>
      <c r="C872" s="42"/>
      <c r="D872" s="42"/>
      <c r="E872" s="42"/>
      <c r="F872" s="42"/>
      <c r="G872" s="42"/>
      <c r="H872" s="42"/>
      <c r="I872" s="42"/>
      <c r="J872" s="42"/>
      <c r="M872" s="27"/>
    </row>
    <row r="873" spans="1:13" x14ac:dyDescent="0.2">
      <c r="A873" s="54"/>
      <c r="B873" s="42"/>
      <c r="C873" s="42"/>
      <c r="D873" s="42"/>
      <c r="E873" s="42"/>
      <c r="F873" s="42"/>
      <c r="G873" s="42"/>
      <c r="H873" s="42"/>
      <c r="I873" s="42"/>
      <c r="J873" s="42"/>
      <c r="M873" s="27"/>
    </row>
    <row r="874" spans="1:13" x14ac:dyDescent="0.2">
      <c r="A874" s="54"/>
      <c r="B874" s="42"/>
      <c r="C874" s="42"/>
      <c r="D874" s="42"/>
      <c r="E874" s="42"/>
      <c r="F874" s="42"/>
      <c r="G874" s="42"/>
      <c r="H874" s="42"/>
      <c r="I874" s="42"/>
      <c r="J874" s="42"/>
      <c r="M874" s="27"/>
    </row>
    <row r="875" spans="1:13" x14ac:dyDescent="0.2">
      <c r="A875" s="54"/>
      <c r="B875" s="42"/>
      <c r="C875" s="42"/>
      <c r="D875" s="42"/>
      <c r="E875" s="42"/>
      <c r="F875" s="42"/>
      <c r="G875" s="42"/>
      <c r="H875" s="42"/>
      <c r="I875" s="42"/>
      <c r="J875" s="42"/>
      <c r="M875" s="27"/>
    </row>
    <row r="876" spans="1:13" x14ac:dyDescent="0.2">
      <c r="A876" s="54"/>
      <c r="B876" s="42"/>
      <c r="C876" s="42"/>
      <c r="D876" s="42"/>
      <c r="E876" s="42"/>
      <c r="F876" s="42"/>
      <c r="G876" s="42"/>
      <c r="H876" s="42"/>
      <c r="I876" s="42"/>
      <c r="J876" s="42"/>
      <c r="M876" s="27"/>
    </row>
    <row r="877" spans="1:13" x14ac:dyDescent="0.2">
      <c r="A877" s="54"/>
      <c r="B877" s="42"/>
      <c r="C877" s="42"/>
      <c r="D877" s="42"/>
      <c r="E877" s="42"/>
      <c r="F877" s="42"/>
      <c r="G877" s="42"/>
      <c r="H877" s="42"/>
      <c r="I877" s="42"/>
      <c r="J877" s="42"/>
      <c r="M877" s="27"/>
    </row>
    <row r="878" spans="1:13" x14ac:dyDescent="0.2">
      <c r="A878" s="54"/>
      <c r="B878" s="42"/>
      <c r="C878" s="42"/>
      <c r="D878" s="42"/>
      <c r="E878" s="42"/>
      <c r="F878" s="42"/>
      <c r="G878" s="42"/>
      <c r="H878" s="42"/>
      <c r="I878" s="42"/>
      <c r="J878" s="42"/>
      <c r="M878" s="27"/>
    </row>
    <row r="879" spans="1:13" x14ac:dyDescent="0.2">
      <c r="A879" s="54"/>
      <c r="B879" s="42"/>
      <c r="C879" s="42"/>
      <c r="D879" s="42"/>
      <c r="E879" s="42"/>
      <c r="F879" s="42"/>
      <c r="G879" s="42"/>
      <c r="H879" s="42"/>
      <c r="I879" s="42"/>
      <c r="J879" s="42"/>
      <c r="M879" s="27"/>
    </row>
    <row r="880" spans="1:13" x14ac:dyDescent="0.2">
      <c r="A880" s="54"/>
      <c r="B880" s="42"/>
      <c r="C880" s="42"/>
      <c r="D880" s="42"/>
      <c r="E880" s="42"/>
      <c r="F880" s="42"/>
      <c r="G880" s="42"/>
      <c r="H880" s="42"/>
      <c r="I880" s="42"/>
      <c r="J880" s="42"/>
      <c r="M880" s="27"/>
    </row>
    <row r="881" spans="1:13" x14ac:dyDescent="0.2">
      <c r="A881" s="54"/>
      <c r="B881" s="42"/>
      <c r="C881" s="42"/>
      <c r="D881" s="42"/>
      <c r="E881" s="42"/>
      <c r="F881" s="42"/>
      <c r="G881" s="42"/>
      <c r="H881" s="42"/>
      <c r="I881" s="42"/>
      <c r="J881" s="42"/>
      <c r="M881" s="27"/>
    </row>
    <row r="882" spans="1:13" x14ac:dyDescent="0.2">
      <c r="A882" s="54"/>
      <c r="B882" s="42"/>
      <c r="C882" s="42"/>
      <c r="D882" s="42"/>
      <c r="E882" s="42"/>
      <c r="F882" s="42"/>
      <c r="G882" s="42"/>
      <c r="H882" s="42"/>
      <c r="I882" s="42"/>
      <c r="J882" s="42"/>
      <c r="M882" s="27"/>
    </row>
    <row r="883" spans="1:13" x14ac:dyDescent="0.2">
      <c r="A883" s="54"/>
      <c r="B883" s="42"/>
      <c r="C883" s="42"/>
      <c r="D883" s="42"/>
      <c r="E883" s="42"/>
      <c r="F883" s="42"/>
      <c r="G883" s="42"/>
      <c r="H883" s="42"/>
      <c r="I883" s="42"/>
      <c r="J883" s="42"/>
      <c r="M883" s="27"/>
    </row>
    <row r="884" spans="1:13" x14ac:dyDescent="0.2">
      <c r="A884" s="54"/>
      <c r="B884" s="42"/>
      <c r="C884" s="42"/>
      <c r="D884" s="42"/>
      <c r="E884" s="42"/>
      <c r="F884" s="42"/>
      <c r="G884" s="42"/>
      <c r="H884" s="42"/>
      <c r="I884" s="42"/>
      <c r="J884" s="42"/>
      <c r="M884" s="27"/>
    </row>
    <row r="885" spans="1:13" x14ac:dyDescent="0.2">
      <c r="A885" s="54"/>
      <c r="B885" s="42"/>
      <c r="C885" s="42"/>
      <c r="D885" s="42"/>
      <c r="E885" s="42"/>
      <c r="F885" s="42"/>
      <c r="G885" s="42"/>
      <c r="H885" s="42"/>
      <c r="I885" s="42"/>
      <c r="J885" s="42"/>
      <c r="M885" s="27"/>
    </row>
    <row r="886" spans="1:13" x14ac:dyDescent="0.2">
      <c r="A886" s="54"/>
      <c r="B886" s="42"/>
      <c r="C886" s="42"/>
      <c r="D886" s="42"/>
      <c r="E886" s="42"/>
      <c r="F886" s="42"/>
      <c r="G886" s="42"/>
      <c r="H886" s="42"/>
      <c r="I886" s="42"/>
      <c r="J886" s="42"/>
      <c r="M886" s="27"/>
    </row>
    <row r="887" spans="1:13" x14ac:dyDescent="0.2">
      <c r="A887" s="54"/>
      <c r="B887" s="42"/>
      <c r="C887" s="42"/>
      <c r="D887" s="42"/>
      <c r="E887" s="42"/>
      <c r="F887" s="42"/>
      <c r="G887" s="42"/>
      <c r="H887" s="42"/>
      <c r="I887" s="42"/>
      <c r="J887" s="42"/>
      <c r="M887" s="27"/>
    </row>
    <row r="888" spans="1:13" x14ac:dyDescent="0.2">
      <c r="A888" s="54"/>
      <c r="B888" s="42"/>
      <c r="C888" s="42"/>
      <c r="D888" s="42"/>
      <c r="E888" s="42"/>
      <c r="F888" s="42"/>
      <c r="G888" s="42"/>
      <c r="H888" s="42"/>
      <c r="I888" s="42"/>
      <c r="J888" s="42"/>
      <c r="M888" s="27"/>
    </row>
    <row r="889" spans="1:13" x14ac:dyDescent="0.2">
      <c r="A889" s="54"/>
      <c r="B889" s="42"/>
      <c r="C889" s="42"/>
      <c r="D889" s="42"/>
      <c r="E889" s="42"/>
      <c r="F889" s="42"/>
      <c r="G889" s="42"/>
      <c r="H889" s="42"/>
      <c r="I889" s="42"/>
      <c r="J889" s="42"/>
      <c r="M889" s="27"/>
    </row>
    <row r="890" spans="1:13" x14ac:dyDescent="0.2">
      <c r="A890" s="54"/>
      <c r="B890" s="42"/>
      <c r="C890" s="42"/>
      <c r="D890" s="42"/>
      <c r="E890" s="42"/>
      <c r="F890" s="42"/>
      <c r="G890" s="42"/>
      <c r="H890" s="42"/>
      <c r="I890" s="42"/>
      <c r="J890" s="42"/>
      <c r="M890" s="27"/>
    </row>
    <row r="891" spans="1:13" x14ac:dyDescent="0.2">
      <c r="A891" s="54"/>
      <c r="B891" s="42"/>
      <c r="C891" s="42"/>
      <c r="D891" s="42"/>
      <c r="E891" s="42"/>
      <c r="F891" s="42"/>
      <c r="G891" s="42"/>
      <c r="H891" s="42"/>
      <c r="I891" s="42"/>
      <c r="J891" s="42"/>
      <c r="M891" s="27"/>
    </row>
    <row r="892" spans="1:13" x14ac:dyDescent="0.2">
      <c r="A892" s="54"/>
      <c r="B892" s="42"/>
      <c r="C892" s="42"/>
      <c r="D892" s="42"/>
      <c r="E892" s="42"/>
      <c r="F892" s="42"/>
      <c r="G892" s="42"/>
      <c r="H892" s="42"/>
      <c r="I892" s="42"/>
      <c r="J892" s="42"/>
      <c r="M892" s="27"/>
    </row>
    <row r="893" spans="1:13" x14ac:dyDescent="0.2">
      <c r="A893" s="54"/>
      <c r="B893" s="42"/>
      <c r="C893" s="42"/>
      <c r="D893" s="42"/>
      <c r="E893" s="42"/>
      <c r="F893" s="42"/>
      <c r="G893" s="42"/>
      <c r="H893" s="42"/>
      <c r="I893" s="42"/>
      <c r="J893" s="42"/>
      <c r="M893" s="27"/>
    </row>
    <row r="894" spans="1:13" x14ac:dyDescent="0.2">
      <c r="A894" s="54"/>
      <c r="B894" s="42"/>
      <c r="C894" s="42"/>
      <c r="D894" s="42"/>
      <c r="E894" s="42"/>
      <c r="F894" s="42"/>
      <c r="G894" s="42"/>
      <c r="H894" s="42"/>
      <c r="I894" s="42"/>
      <c r="J894" s="42"/>
      <c r="M894" s="27"/>
    </row>
    <row r="895" spans="1:13" x14ac:dyDescent="0.2">
      <c r="A895" s="54"/>
      <c r="B895" s="42"/>
      <c r="C895" s="42"/>
      <c r="D895" s="42"/>
      <c r="E895" s="42"/>
      <c r="F895" s="42"/>
      <c r="G895" s="42"/>
      <c r="H895" s="42"/>
      <c r="I895" s="42"/>
      <c r="J895" s="42"/>
      <c r="M895" s="27"/>
    </row>
    <row r="896" spans="1:13" x14ac:dyDescent="0.2">
      <c r="A896" s="54"/>
      <c r="B896" s="42"/>
      <c r="C896" s="42"/>
      <c r="D896" s="42"/>
      <c r="E896" s="42"/>
      <c r="F896" s="42"/>
      <c r="G896" s="42"/>
      <c r="H896" s="42"/>
      <c r="I896" s="42"/>
      <c r="J896" s="42"/>
      <c r="M896" s="27"/>
    </row>
    <row r="897" spans="1:13" x14ac:dyDescent="0.2">
      <c r="A897" s="54"/>
      <c r="B897" s="42"/>
      <c r="C897" s="42"/>
      <c r="D897" s="42"/>
      <c r="E897" s="42"/>
      <c r="F897" s="42"/>
      <c r="G897" s="42"/>
      <c r="H897" s="42"/>
      <c r="I897" s="42"/>
      <c r="J897" s="42"/>
      <c r="M897" s="27"/>
    </row>
    <row r="898" spans="1:13" x14ac:dyDescent="0.2">
      <c r="A898" s="54"/>
      <c r="B898" s="42"/>
      <c r="C898" s="42"/>
      <c r="D898" s="42"/>
      <c r="E898" s="42"/>
      <c r="F898" s="42"/>
      <c r="G898" s="42"/>
      <c r="H898" s="42"/>
      <c r="I898" s="42"/>
      <c r="J898" s="42"/>
      <c r="M898" s="27"/>
    </row>
    <row r="899" spans="1:13" x14ac:dyDescent="0.2">
      <c r="A899" s="54"/>
      <c r="B899" s="42"/>
      <c r="C899" s="42"/>
      <c r="D899" s="42"/>
      <c r="E899" s="42"/>
      <c r="F899" s="42"/>
      <c r="G899" s="42"/>
      <c r="H899" s="42"/>
      <c r="I899" s="42"/>
      <c r="J899" s="42"/>
      <c r="M899" s="27"/>
    </row>
    <row r="900" spans="1:13" x14ac:dyDescent="0.2">
      <c r="A900" s="54"/>
      <c r="B900" s="42"/>
      <c r="C900" s="42"/>
      <c r="D900" s="42"/>
      <c r="E900" s="42"/>
      <c r="F900" s="42"/>
      <c r="G900" s="42"/>
      <c r="H900" s="42"/>
      <c r="I900" s="42"/>
      <c r="J900" s="42"/>
      <c r="M900" s="27"/>
    </row>
    <row r="901" spans="1:13" x14ac:dyDescent="0.2">
      <c r="A901" s="54"/>
      <c r="B901" s="42"/>
      <c r="C901" s="42"/>
      <c r="D901" s="42"/>
      <c r="E901" s="42"/>
      <c r="F901" s="42"/>
      <c r="G901" s="42"/>
      <c r="H901" s="42"/>
      <c r="I901" s="42"/>
      <c r="J901" s="42"/>
      <c r="M901" s="27"/>
    </row>
    <row r="902" spans="1:13" x14ac:dyDescent="0.2">
      <c r="A902" s="54"/>
      <c r="B902" s="42"/>
      <c r="C902" s="42"/>
      <c r="D902" s="42"/>
      <c r="E902" s="42"/>
      <c r="F902" s="42"/>
      <c r="G902" s="42"/>
      <c r="H902" s="42"/>
      <c r="I902" s="42"/>
      <c r="J902" s="42"/>
      <c r="M902" s="27"/>
    </row>
    <row r="903" spans="1:13" x14ac:dyDescent="0.2">
      <c r="A903" s="54"/>
      <c r="B903" s="42"/>
      <c r="C903" s="42"/>
      <c r="D903" s="42"/>
      <c r="E903" s="42"/>
      <c r="F903" s="42"/>
      <c r="G903" s="42"/>
      <c r="H903" s="42"/>
      <c r="I903" s="42"/>
      <c r="J903" s="42"/>
      <c r="M903" s="27"/>
    </row>
    <row r="904" spans="1:13" x14ac:dyDescent="0.2">
      <c r="A904" s="54"/>
      <c r="B904" s="42"/>
      <c r="C904" s="42"/>
      <c r="D904" s="42"/>
      <c r="E904" s="42"/>
      <c r="F904" s="42"/>
      <c r="G904" s="42"/>
      <c r="H904" s="42"/>
      <c r="I904" s="42"/>
      <c r="J904" s="42"/>
      <c r="M904" s="27"/>
    </row>
    <row r="905" spans="1:13" x14ac:dyDescent="0.2">
      <c r="A905" s="54"/>
      <c r="B905" s="42"/>
      <c r="C905" s="42"/>
      <c r="D905" s="42"/>
      <c r="E905" s="42"/>
      <c r="F905" s="42"/>
      <c r="G905" s="42"/>
      <c r="H905" s="42"/>
      <c r="I905" s="42"/>
      <c r="J905" s="42"/>
      <c r="M905" s="27"/>
    </row>
    <row r="906" spans="1:13" x14ac:dyDescent="0.2">
      <c r="A906" s="54"/>
      <c r="B906" s="42"/>
      <c r="C906" s="42"/>
      <c r="D906" s="42"/>
      <c r="E906" s="42"/>
      <c r="F906" s="42"/>
      <c r="G906" s="42"/>
      <c r="H906" s="42"/>
      <c r="I906" s="42"/>
      <c r="J906" s="42"/>
      <c r="M906" s="27"/>
    </row>
    <row r="907" spans="1:13" x14ac:dyDescent="0.2">
      <c r="A907" s="54"/>
      <c r="B907" s="42"/>
      <c r="C907" s="42"/>
      <c r="D907" s="42"/>
      <c r="E907" s="42"/>
      <c r="F907" s="42"/>
      <c r="G907" s="42"/>
      <c r="H907" s="42"/>
      <c r="I907" s="42"/>
      <c r="J907" s="42"/>
      <c r="M907" s="27"/>
    </row>
    <row r="908" spans="1:13" x14ac:dyDescent="0.2">
      <c r="A908" s="54"/>
      <c r="B908" s="42"/>
      <c r="C908" s="42"/>
      <c r="D908" s="42"/>
      <c r="E908" s="42"/>
      <c r="F908" s="42"/>
      <c r="G908" s="42"/>
      <c r="H908" s="42"/>
      <c r="I908" s="42"/>
      <c r="J908" s="42"/>
      <c r="M908" s="27"/>
    </row>
    <row r="909" spans="1:13" x14ac:dyDescent="0.2">
      <c r="A909" s="54"/>
      <c r="B909" s="42"/>
      <c r="C909" s="42"/>
      <c r="D909" s="42"/>
      <c r="E909" s="42"/>
      <c r="F909" s="42"/>
      <c r="G909" s="42"/>
      <c r="H909" s="42"/>
      <c r="I909" s="42"/>
      <c r="J909" s="42"/>
      <c r="M909" s="27"/>
    </row>
    <row r="910" spans="1:13" x14ac:dyDescent="0.2">
      <c r="A910" s="54"/>
      <c r="B910" s="42"/>
      <c r="C910" s="42"/>
      <c r="D910" s="42"/>
      <c r="E910" s="42"/>
      <c r="F910" s="42"/>
      <c r="G910" s="42"/>
      <c r="H910" s="42"/>
      <c r="I910" s="42"/>
      <c r="J910" s="42"/>
      <c r="M910" s="27"/>
    </row>
    <row r="911" spans="1:13" x14ac:dyDescent="0.2">
      <c r="A911" s="54"/>
      <c r="B911" s="42"/>
      <c r="C911" s="42"/>
      <c r="D911" s="42"/>
      <c r="E911" s="42"/>
      <c r="F911" s="42"/>
      <c r="G911" s="42"/>
      <c r="H911" s="42"/>
      <c r="I911" s="42"/>
      <c r="J911" s="42"/>
      <c r="M911" s="27"/>
    </row>
    <row r="912" spans="1:13" x14ac:dyDescent="0.2">
      <c r="A912" s="54"/>
      <c r="B912" s="42"/>
      <c r="C912" s="42"/>
      <c r="D912" s="42"/>
      <c r="E912" s="42"/>
      <c r="F912" s="42"/>
      <c r="G912" s="42"/>
      <c r="H912" s="42"/>
      <c r="I912" s="42"/>
      <c r="J912" s="42"/>
      <c r="M912" s="27"/>
    </row>
    <row r="913" spans="1:13" x14ac:dyDescent="0.2">
      <c r="A913" s="54"/>
      <c r="B913" s="42"/>
      <c r="C913" s="42"/>
      <c r="D913" s="42"/>
      <c r="E913" s="42"/>
      <c r="F913" s="42"/>
      <c r="G913" s="42"/>
      <c r="H913" s="42"/>
      <c r="I913" s="42"/>
      <c r="J913" s="42"/>
      <c r="M913" s="27"/>
    </row>
    <row r="914" spans="1:13" x14ac:dyDescent="0.2">
      <c r="A914" s="54"/>
      <c r="B914" s="42"/>
      <c r="C914" s="42"/>
      <c r="D914" s="42"/>
      <c r="E914" s="42"/>
      <c r="F914" s="42"/>
      <c r="G914" s="42"/>
      <c r="H914" s="42"/>
      <c r="I914" s="42"/>
      <c r="J914" s="42"/>
      <c r="M914" s="27"/>
    </row>
    <row r="915" spans="1:13" x14ac:dyDescent="0.2">
      <c r="A915" s="54"/>
      <c r="B915" s="42"/>
      <c r="C915" s="42"/>
      <c r="D915" s="42"/>
      <c r="E915" s="42"/>
      <c r="F915" s="42"/>
      <c r="G915" s="42"/>
      <c r="H915" s="42"/>
      <c r="I915" s="42"/>
      <c r="J915" s="42"/>
      <c r="M915" s="27"/>
    </row>
    <row r="916" spans="1:13" x14ac:dyDescent="0.2">
      <c r="A916" s="54"/>
      <c r="B916" s="42"/>
      <c r="C916" s="42"/>
      <c r="D916" s="42"/>
      <c r="E916" s="42"/>
      <c r="F916" s="42"/>
      <c r="G916" s="42"/>
      <c r="H916" s="42"/>
      <c r="I916" s="42"/>
      <c r="J916" s="42"/>
      <c r="M916" s="27"/>
    </row>
    <row r="917" spans="1:13" x14ac:dyDescent="0.2">
      <c r="A917" s="54"/>
      <c r="B917" s="42"/>
      <c r="C917" s="42"/>
      <c r="D917" s="42"/>
      <c r="E917" s="42"/>
      <c r="F917" s="42"/>
      <c r="G917" s="42"/>
      <c r="H917" s="42"/>
      <c r="I917" s="42"/>
      <c r="J917" s="42"/>
      <c r="M917" s="27"/>
    </row>
    <row r="918" spans="1:13" x14ac:dyDescent="0.2">
      <c r="A918" s="54"/>
      <c r="B918" s="42"/>
      <c r="C918" s="42"/>
      <c r="D918" s="42"/>
      <c r="E918" s="42"/>
      <c r="F918" s="42"/>
      <c r="G918" s="42"/>
      <c r="H918" s="42"/>
      <c r="I918" s="42"/>
      <c r="J918" s="42"/>
      <c r="M918" s="27"/>
    </row>
    <row r="919" spans="1:13" x14ac:dyDescent="0.2">
      <c r="A919" s="54"/>
      <c r="B919" s="42"/>
      <c r="C919" s="42"/>
      <c r="D919" s="42"/>
      <c r="E919" s="42"/>
      <c r="F919" s="42"/>
      <c r="G919" s="42"/>
      <c r="H919" s="42"/>
      <c r="I919" s="42"/>
      <c r="J919" s="42"/>
      <c r="M919" s="27"/>
    </row>
    <row r="920" spans="1:13" x14ac:dyDescent="0.2">
      <c r="A920" s="54"/>
      <c r="B920" s="42"/>
      <c r="C920" s="42"/>
      <c r="D920" s="42"/>
      <c r="E920" s="42"/>
      <c r="F920" s="42"/>
      <c r="G920" s="42"/>
      <c r="H920" s="42"/>
      <c r="I920" s="42"/>
      <c r="J920" s="42"/>
      <c r="M920" s="27"/>
    </row>
    <row r="921" spans="1:13" x14ac:dyDescent="0.2">
      <c r="A921" s="54"/>
      <c r="B921" s="42"/>
      <c r="C921" s="42"/>
      <c r="D921" s="42"/>
      <c r="E921" s="42"/>
      <c r="F921" s="42"/>
      <c r="G921" s="42"/>
      <c r="H921" s="42"/>
      <c r="I921" s="42"/>
      <c r="J921" s="42"/>
      <c r="M921" s="27"/>
    </row>
    <row r="922" spans="1:13" x14ac:dyDescent="0.2">
      <c r="A922" s="54"/>
      <c r="B922" s="42"/>
      <c r="C922" s="42"/>
      <c r="D922" s="42"/>
      <c r="E922" s="42"/>
      <c r="F922" s="42"/>
      <c r="G922" s="42"/>
      <c r="H922" s="42"/>
      <c r="I922" s="42"/>
      <c r="J922" s="42"/>
      <c r="M922" s="27"/>
    </row>
    <row r="923" spans="1:13" x14ac:dyDescent="0.2">
      <c r="A923" s="54"/>
      <c r="B923" s="42"/>
      <c r="C923" s="42"/>
      <c r="D923" s="42"/>
      <c r="E923" s="42"/>
      <c r="F923" s="42"/>
      <c r="G923" s="42"/>
      <c r="H923" s="42"/>
      <c r="I923" s="42"/>
      <c r="J923" s="42"/>
      <c r="M923" s="27"/>
    </row>
    <row r="924" spans="1:13" x14ac:dyDescent="0.2">
      <c r="A924" s="54"/>
      <c r="B924" s="42"/>
      <c r="C924" s="42"/>
      <c r="D924" s="42"/>
      <c r="E924" s="42"/>
      <c r="F924" s="42"/>
      <c r="G924" s="42"/>
      <c r="H924" s="42"/>
      <c r="I924" s="42"/>
      <c r="J924" s="42"/>
      <c r="M924" s="27"/>
    </row>
    <row r="925" spans="1:13" x14ac:dyDescent="0.2">
      <c r="A925" s="54"/>
      <c r="B925" s="42"/>
      <c r="C925" s="42"/>
      <c r="D925" s="42"/>
      <c r="E925" s="42"/>
      <c r="F925" s="42"/>
      <c r="G925" s="42"/>
      <c r="H925" s="42"/>
      <c r="I925" s="42"/>
      <c r="J925" s="42"/>
      <c r="M925" s="27"/>
    </row>
    <row r="926" spans="1:13" x14ac:dyDescent="0.2">
      <c r="A926" s="54"/>
      <c r="B926" s="42"/>
      <c r="C926" s="42"/>
      <c r="D926" s="42"/>
      <c r="E926" s="42"/>
      <c r="F926" s="42"/>
      <c r="G926" s="42"/>
      <c r="H926" s="42"/>
      <c r="I926" s="42"/>
      <c r="J926" s="42"/>
      <c r="M926" s="27"/>
    </row>
    <row r="927" spans="1:13" x14ac:dyDescent="0.2">
      <c r="A927" s="54"/>
      <c r="B927" s="42"/>
      <c r="C927" s="42"/>
      <c r="D927" s="42"/>
      <c r="E927" s="42"/>
      <c r="F927" s="42"/>
      <c r="G927" s="42"/>
      <c r="H927" s="42"/>
      <c r="I927" s="42"/>
      <c r="J927" s="42"/>
      <c r="M927" s="27"/>
    </row>
    <row r="928" spans="1:13" x14ac:dyDescent="0.2">
      <c r="A928" s="54"/>
      <c r="B928" s="42"/>
      <c r="C928" s="42"/>
      <c r="D928" s="42"/>
      <c r="E928" s="42"/>
      <c r="F928" s="42"/>
      <c r="G928" s="42"/>
      <c r="H928" s="42"/>
      <c r="I928" s="42"/>
      <c r="J928" s="42"/>
      <c r="M928" s="27"/>
    </row>
    <row r="929" spans="1:13" x14ac:dyDescent="0.2">
      <c r="A929" s="54"/>
      <c r="B929" s="42"/>
      <c r="C929" s="42"/>
      <c r="D929" s="42"/>
      <c r="E929" s="42"/>
      <c r="F929" s="42"/>
      <c r="G929" s="42"/>
      <c r="H929" s="42"/>
      <c r="I929" s="42"/>
      <c r="J929" s="42"/>
      <c r="M929" s="27"/>
    </row>
    <row r="930" spans="1:13" x14ac:dyDescent="0.2">
      <c r="A930" s="54"/>
      <c r="B930" s="42"/>
      <c r="C930" s="42"/>
      <c r="D930" s="42"/>
      <c r="E930" s="42"/>
      <c r="F930" s="42"/>
      <c r="G930" s="42"/>
      <c r="H930" s="42"/>
      <c r="I930" s="42"/>
      <c r="J930" s="42"/>
      <c r="M930" s="27"/>
    </row>
    <row r="931" spans="1:13" x14ac:dyDescent="0.2">
      <c r="A931" s="54"/>
      <c r="B931" s="42"/>
      <c r="C931" s="42"/>
      <c r="D931" s="42"/>
      <c r="E931" s="42"/>
      <c r="F931" s="42"/>
      <c r="G931" s="42"/>
      <c r="H931" s="42"/>
      <c r="I931" s="42"/>
      <c r="J931" s="42"/>
      <c r="M931" s="27"/>
    </row>
    <row r="932" spans="1:13" x14ac:dyDescent="0.2">
      <c r="A932" s="54"/>
      <c r="B932" s="42"/>
      <c r="C932" s="42"/>
      <c r="D932" s="42"/>
      <c r="E932" s="42"/>
      <c r="F932" s="42"/>
      <c r="G932" s="42"/>
      <c r="H932" s="42"/>
      <c r="I932" s="42"/>
      <c r="J932" s="42"/>
      <c r="M932" s="27"/>
    </row>
    <row r="933" spans="1:13" x14ac:dyDescent="0.2">
      <c r="A933" s="54"/>
      <c r="B933" s="42"/>
      <c r="C933" s="42"/>
      <c r="D933" s="42"/>
      <c r="E933" s="42"/>
      <c r="F933" s="42"/>
      <c r="G933" s="42"/>
      <c r="H933" s="42"/>
      <c r="I933" s="42"/>
      <c r="J933" s="42"/>
      <c r="M933" s="27"/>
    </row>
    <row r="934" spans="1:13" x14ac:dyDescent="0.2">
      <c r="A934" s="54"/>
      <c r="B934" s="42"/>
      <c r="C934" s="42"/>
      <c r="D934" s="42"/>
      <c r="E934" s="42"/>
      <c r="F934" s="42"/>
      <c r="G934" s="42"/>
      <c r="H934" s="42"/>
      <c r="I934" s="42"/>
      <c r="J934" s="42"/>
      <c r="M934" s="27"/>
    </row>
    <row r="935" spans="1:13" x14ac:dyDescent="0.2">
      <c r="A935" s="54"/>
      <c r="B935" s="42"/>
      <c r="C935" s="42"/>
      <c r="D935" s="42"/>
      <c r="E935" s="42"/>
      <c r="F935" s="42"/>
      <c r="G935" s="42"/>
      <c r="H935" s="42"/>
      <c r="I935" s="42"/>
      <c r="J935" s="42"/>
      <c r="M935" s="27"/>
    </row>
    <row r="936" spans="1:13" x14ac:dyDescent="0.2">
      <c r="A936" s="54"/>
      <c r="B936" s="42"/>
      <c r="C936" s="42"/>
      <c r="D936" s="42"/>
      <c r="E936" s="42"/>
      <c r="F936" s="42"/>
      <c r="G936" s="42"/>
      <c r="H936" s="42"/>
      <c r="I936" s="42"/>
      <c r="J936" s="42"/>
      <c r="M936" s="27"/>
    </row>
    <row r="937" spans="1:13" x14ac:dyDescent="0.2">
      <c r="A937" s="54"/>
      <c r="B937" s="42"/>
      <c r="C937" s="42"/>
      <c r="D937" s="42"/>
      <c r="E937" s="42"/>
      <c r="F937" s="42"/>
      <c r="G937" s="42"/>
      <c r="H937" s="42"/>
      <c r="I937" s="42"/>
      <c r="J937" s="42"/>
      <c r="M937" s="27"/>
    </row>
    <row r="938" spans="1:13" x14ac:dyDescent="0.2">
      <c r="A938" s="54"/>
      <c r="B938" s="42"/>
      <c r="C938" s="42"/>
      <c r="D938" s="42"/>
      <c r="E938" s="42"/>
      <c r="F938" s="42"/>
      <c r="G938" s="42"/>
      <c r="H938" s="42"/>
      <c r="I938" s="42"/>
      <c r="J938" s="42"/>
      <c r="M938" s="27"/>
    </row>
    <row r="939" spans="1:13" x14ac:dyDescent="0.2">
      <c r="A939" s="54"/>
      <c r="B939" s="42"/>
      <c r="C939" s="42"/>
      <c r="D939" s="42"/>
      <c r="E939" s="42"/>
      <c r="F939" s="42"/>
      <c r="G939" s="42"/>
      <c r="H939" s="42"/>
      <c r="I939" s="42"/>
      <c r="J939" s="42"/>
      <c r="M939" s="27"/>
    </row>
    <row r="940" spans="1:13" x14ac:dyDescent="0.2">
      <c r="A940" s="54"/>
      <c r="B940" s="42"/>
      <c r="C940" s="42"/>
      <c r="D940" s="42"/>
      <c r="E940" s="42"/>
      <c r="F940" s="42"/>
      <c r="G940" s="42"/>
      <c r="H940" s="42"/>
      <c r="I940" s="42"/>
      <c r="J940" s="42"/>
      <c r="M940" s="27"/>
    </row>
    <row r="941" spans="1:13" x14ac:dyDescent="0.2">
      <c r="A941" s="54"/>
      <c r="B941" s="42"/>
      <c r="C941" s="42"/>
      <c r="D941" s="42"/>
      <c r="E941" s="42"/>
      <c r="F941" s="42"/>
      <c r="G941" s="42"/>
      <c r="H941" s="42"/>
      <c r="I941" s="42"/>
      <c r="J941" s="42"/>
      <c r="M941" s="27"/>
    </row>
    <row r="942" spans="1:13" x14ac:dyDescent="0.2">
      <c r="A942" s="54"/>
      <c r="B942" s="42"/>
      <c r="C942" s="42"/>
      <c r="D942" s="42"/>
      <c r="E942" s="42"/>
      <c r="F942" s="42"/>
      <c r="G942" s="42"/>
      <c r="H942" s="42"/>
      <c r="I942" s="42"/>
      <c r="J942" s="42"/>
      <c r="M942" s="27"/>
    </row>
    <row r="943" spans="1:13" x14ac:dyDescent="0.2">
      <c r="A943" s="54"/>
      <c r="B943" s="42"/>
      <c r="C943" s="42"/>
      <c r="D943" s="42"/>
      <c r="E943" s="42"/>
      <c r="F943" s="42"/>
      <c r="G943" s="42"/>
      <c r="H943" s="42"/>
      <c r="I943" s="42"/>
      <c r="J943" s="42"/>
      <c r="M943" s="27"/>
    </row>
    <row r="944" spans="1:13" x14ac:dyDescent="0.2">
      <c r="A944" s="54"/>
      <c r="B944" s="42"/>
      <c r="C944" s="42"/>
      <c r="D944" s="42"/>
      <c r="E944" s="42"/>
      <c r="F944" s="42"/>
      <c r="G944" s="42"/>
      <c r="H944" s="42"/>
      <c r="I944" s="42"/>
      <c r="J944" s="42"/>
      <c r="M944" s="27"/>
    </row>
    <row r="945" spans="1:13" x14ac:dyDescent="0.2">
      <c r="A945" s="54"/>
      <c r="B945" s="42"/>
      <c r="C945" s="42"/>
      <c r="D945" s="42"/>
      <c r="E945" s="42"/>
      <c r="F945" s="42"/>
      <c r="G945" s="42"/>
      <c r="H945" s="42"/>
      <c r="I945" s="42"/>
      <c r="J945" s="42"/>
      <c r="M945" s="27"/>
    </row>
    <row r="946" spans="1:13" x14ac:dyDescent="0.2">
      <c r="A946" s="54"/>
      <c r="B946" s="42"/>
      <c r="C946" s="42"/>
      <c r="D946" s="42"/>
      <c r="E946" s="42"/>
      <c r="F946" s="42"/>
      <c r="G946" s="42"/>
      <c r="H946" s="42"/>
      <c r="I946" s="42"/>
      <c r="J946" s="42"/>
      <c r="M946" s="27"/>
    </row>
    <row r="947" spans="1:13" x14ac:dyDescent="0.2">
      <c r="A947" s="54"/>
      <c r="B947" s="42"/>
      <c r="C947" s="42"/>
      <c r="D947" s="42"/>
      <c r="E947" s="42"/>
      <c r="F947" s="42"/>
      <c r="G947" s="42"/>
      <c r="H947" s="42"/>
      <c r="I947" s="42"/>
      <c r="J947" s="42"/>
      <c r="M947" s="27"/>
    </row>
    <row r="948" spans="1:13" x14ac:dyDescent="0.2">
      <c r="A948" s="54"/>
      <c r="B948" s="42"/>
      <c r="C948" s="42"/>
      <c r="D948" s="42"/>
      <c r="E948" s="42"/>
      <c r="F948" s="42"/>
      <c r="G948" s="42"/>
      <c r="H948" s="42"/>
      <c r="I948" s="42"/>
      <c r="J948" s="42"/>
      <c r="M948" s="27"/>
    </row>
    <row r="949" spans="1:13" x14ac:dyDescent="0.2">
      <c r="A949" s="54"/>
      <c r="B949" s="42"/>
      <c r="C949" s="42"/>
      <c r="D949" s="42"/>
      <c r="E949" s="42"/>
      <c r="F949" s="42"/>
      <c r="G949" s="42"/>
      <c r="H949" s="42"/>
      <c r="I949" s="42"/>
      <c r="J949" s="42"/>
      <c r="M949" s="27"/>
    </row>
    <row r="950" spans="1:13" x14ac:dyDescent="0.2">
      <c r="A950" s="54"/>
      <c r="B950" s="42"/>
      <c r="C950" s="42"/>
      <c r="D950" s="42"/>
      <c r="E950" s="42"/>
      <c r="F950" s="42"/>
      <c r="G950" s="42"/>
      <c r="H950" s="42"/>
      <c r="I950" s="42"/>
      <c r="J950" s="42"/>
      <c r="M950" s="27"/>
    </row>
    <row r="951" spans="1:13" x14ac:dyDescent="0.2">
      <c r="A951" s="54"/>
      <c r="B951" s="42"/>
      <c r="C951" s="42"/>
      <c r="D951" s="42"/>
      <c r="E951" s="42"/>
      <c r="F951" s="42"/>
      <c r="G951" s="42"/>
      <c r="H951" s="42"/>
      <c r="I951" s="42"/>
      <c r="J951" s="42"/>
      <c r="M951" s="27"/>
    </row>
    <row r="952" spans="1:13" x14ac:dyDescent="0.2">
      <c r="A952" s="54"/>
      <c r="B952" s="42"/>
      <c r="C952" s="42"/>
      <c r="D952" s="42"/>
      <c r="E952" s="42"/>
      <c r="F952" s="42"/>
      <c r="G952" s="42"/>
      <c r="H952" s="42"/>
      <c r="I952" s="42"/>
      <c r="J952" s="42"/>
      <c r="M952" s="27"/>
    </row>
    <row r="953" spans="1:13" x14ac:dyDescent="0.2">
      <c r="A953" s="54"/>
      <c r="B953" s="42"/>
      <c r="C953" s="42"/>
      <c r="D953" s="42"/>
      <c r="E953" s="42"/>
      <c r="F953" s="42"/>
      <c r="G953" s="42"/>
      <c r="H953" s="42"/>
      <c r="I953" s="42"/>
      <c r="J953" s="42"/>
      <c r="M953" s="27"/>
    </row>
    <row r="954" spans="1:13" x14ac:dyDescent="0.2">
      <c r="A954" s="54"/>
      <c r="B954" s="42"/>
      <c r="C954" s="42"/>
      <c r="D954" s="42"/>
      <c r="E954" s="42"/>
      <c r="F954" s="42"/>
      <c r="G954" s="42"/>
      <c r="H954" s="42"/>
      <c r="I954" s="42"/>
      <c r="J954" s="42"/>
      <c r="M954" s="27"/>
    </row>
    <row r="955" spans="1:13" x14ac:dyDescent="0.2">
      <c r="A955" s="54"/>
      <c r="B955" s="42"/>
      <c r="C955" s="42"/>
      <c r="D955" s="42"/>
      <c r="E955" s="42"/>
      <c r="F955" s="42"/>
      <c r="G955" s="42"/>
      <c r="H955" s="42"/>
      <c r="I955" s="42"/>
      <c r="J955" s="42"/>
      <c r="M955" s="27"/>
    </row>
    <row r="956" spans="1:13" x14ac:dyDescent="0.2">
      <c r="A956" s="54"/>
      <c r="B956" s="42"/>
      <c r="C956" s="42"/>
      <c r="D956" s="42"/>
      <c r="E956" s="42"/>
      <c r="F956" s="42"/>
      <c r="G956" s="42"/>
      <c r="H956" s="42"/>
      <c r="I956" s="42"/>
      <c r="J956" s="42"/>
      <c r="M956" s="27"/>
    </row>
    <row r="957" spans="1:13" x14ac:dyDescent="0.2">
      <c r="A957" s="54"/>
      <c r="B957" s="42"/>
      <c r="C957" s="42"/>
      <c r="D957" s="42"/>
      <c r="E957" s="42"/>
      <c r="F957" s="42"/>
      <c r="G957" s="42"/>
      <c r="H957" s="42"/>
      <c r="I957" s="42"/>
      <c r="J957" s="42"/>
      <c r="M957" s="27"/>
    </row>
    <row r="958" spans="1:13" x14ac:dyDescent="0.2">
      <c r="A958" s="54"/>
      <c r="B958" s="42"/>
      <c r="C958" s="42"/>
      <c r="D958" s="42"/>
      <c r="E958" s="42"/>
      <c r="F958" s="42"/>
      <c r="G958" s="42"/>
      <c r="H958" s="42"/>
      <c r="I958" s="42"/>
      <c r="J958" s="42"/>
      <c r="M958" s="27"/>
    </row>
    <row r="959" spans="1:13" x14ac:dyDescent="0.2">
      <c r="A959" s="54"/>
      <c r="B959" s="42"/>
      <c r="C959" s="42"/>
      <c r="D959" s="42"/>
      <c r="E959" s="42"/>
      <c r="F959" s="42"/>
      <c r="G959" s="42"/>
      <c r="H959" s="42"/>
      <c r="I959" s="42"/>
      <c r="J959" s="42"/>
      <c r="M959" s="27"/>
    </row>
    <row r="960" spans="1:13" x14ac:dyDescent="0.2">
      <c r="A960" s="54"/>
      <c r="B960" s="42"/>
      <c r="C960" s="42"/>
      <c r="D960" s="42"/>
      <c r="E960" s="42"/>
      <c r="F960" s="42"/>
      <c r="G960" s="42"/>
      <c r="H960" s="42"/>
      <c r="I960" s="42"/>
      <c r="J960" s="42"/>
      <c r="M960" s="27"/>
    </row>
    <row r="961" spans="1:13" x14ac:dyDescent="0.2">
      <c r="A961" s="54"/>
      <c r="B961" s="42"/>
      <c r="C961" s="42"/>
      <c r="D961" s="42"/>
      <c r="E961" s="42"/>
      <c r="F961" s="42"/>
      <c r="G961" s="42"/>
      <c r="H961" s="42"/>
      <c r="I961" s="42"/>
      <c r="J961" s="42"/>
      <c r="M961" s="27"/>
    </row>
    <row r="962" spans="1:13" x14ac:dyDescent="0.2">
      <c r="A962" s="54"/>
      <c r="B962" s="42"/>
      <c r="C962" s="42"/>
      <c r="D962" s="42"/>
      <c r="E962" s="42"/>
      <c r="F962" s="42"/>
      <c r="G962" s="42"/>
      <c r="H962" s="42"/>
      <c r="I962" s="42"/>
      <c r="J962" s="42"/>
      <c r="M962" s="27"/>
    </row>
    <row r="963" spans="1:13" x14ac:dyDescent="0.2">
      <c r="A963" s="54"/>
      <c r="B963" s="42"/>
      <c r="C963" s="42"/>
      <c r="D963" s="42"/>
      <c r="E963" s="42"/>
      <c r="F963" s="42"/>
      <c r="G963" s="42"/>
      <c r="H963" s="42"/>
      <c r="I963" s="42"/>
      <c r="J963" s="42"/>
      <c r="M963" s="27"/>
    </row>
    <row r="964" spans="1:13" x14ac:dyDescent="0.2">
      <c r="A964" s="54"/>
      <c r="B964" s="42"/>
      <c r="C964" s="42"/>
      <c r="D964" s="42"/>
      <c r="E964" s="42"/>
      <c r="F964" s="42"/>
      <c r="G964" s="42"/>
      <c r="H964" s="42"/>
      <c r="I964" s="42"/>
      <c r="J964" s="42"/>
      <c r="M964" s="27"/>
    </row>
    <row r="965" spans="1:13" x14ac:dyDescent="0.2">
      <c r="A965" s="54"/>
      <c r="B965" s="42"/>
      <c r="C965" s="42"/>
      <c r="D965" s="42"/>
      <c r="E965" s="42"/>
      <c r="F965" s="42"/>
      <c r="G965" s="42"/>
      <c r="H965" s="42"/>
      <c r="I965" s="42"/>
      <c r="J965" s="42"/>
      <c r="M965" s="27"/>
    </row>
    <row r="966" spans="1:13" x14ac:dyDescent="0.2">
      <c r="A966" s="54"/>
      <c r="B966" s="42"/>
      <c r="C966" s="42"/>
      <c r="D966" s="42"/>
      <c r="E966" s="42"/>
      <c r="F966" s="42"/>
      <c r="G966" s="42"/>
      <c r="H966" s="42"/>
      <c r="I966" s="42"/>
      <c r="J966" s="42"/>
      <c r="M966" s="27"/>
    </row>
    <row r="967" spans="1:13" x14ac:dyDescent="0.2">
      <c r="A967" s="54"/>
      <c r="B967" s="42"/>
      <c r="C967" s="42"/>
      <c r="D967" s="42"/>
      <c r="E967" s="42"/>
      <c r="F967" s="42"/>
      <c r="G967" s="42"/>
      <c r="H967" s="42"/>
      <c r="I967" s="42"/>
      <c r="J967" s="42"/>
      <c r="M967" s="27"/>
    </row>
    <row r="968" spans="1:13" x14ac:dyDescent="0.2">
      <c r="A968" s="54"/>
      <c r="B968" s="42"/>
      <c r="C968" s="42"/>
      <c r="D968" s="42"/>
      <c r="E968" s="42"/>
      <c r="F968" s="42"/>
      <c r="G968" s="42"/>
      <c r="H968" s="42"/>
      <c r="I968" s="42"/>
      <c r="J968" s="42"/>
      <c r="M968" s="27"/>
    </row>
    <row r="969" spans="1:13" x14ac:dyDescent="0.2">
      <c r="A969" s="54"/>
      <c r="B969" s="42"/>
      <c r="C969" s="42"/>
      <c r="D969" s="42"/>
      <c r="E969" s="42"/>
      <c r="F969" s="42"/>
      <c r="G969" s="42"/>
      <c r="H969" s="42"/>
      <c r="I969" s="42"/>
      <c r="J969" s="42"/>
      <c r="M969" s="27"/>
    </row>
    <row r="970" spans="1:13" x14ac:dyDescent="0.2">
      <c r="A970" s="54"/>
      <c r="B970" s="42"/>
      <c r="C970" s="42"/>
      <c r="D970" s="42"/>
      <c r="E970" s="42"/>
      <c r="F970" s="42"/>
      <c r="G970" s="42"/>
      <c r="H970" s="42"/>
      <c r="I970" s="42"/>
      <c r="J970" s="42"/>
      <c r="M970" s="27"/>
    </row>
    <row r="971" spans="1:13" x14ac:dyDescent="0.2">
      <c r="A971" s="54"/>
      <c r="B971" s="42"/>
      <c r="C971" s="42"/>
      <c r="D971" s="42"/>
      <c r="E971" s="42"/>
      <c r="F971" s="42"/>
      <c r="G971" s="42"/>
      <c r="H971" s="42"/>
      <c r="I971" s="42"/>
      <c r="J971" s="42"/>
      <c r="M971" s="27"/>
    </row>
    <row r="972" spans="1:13" x14ac:dyDescent="0.2">
      <c r="A972" s="54"/>
      <c r="B972" s="42"/>
      <c r="C972" s="42"/>
      <c r="D972" s="42"/>
      <c r="E972" s="42"/>
      <c r="F972" s="42"/>
      <c r="G972" s="42"/>
      <c r="H972" s="42"/>
      <c r="I972" s="42"/>
      <c r="J972" s="42"/>
      <c r="M972" s="27"/>
    </row>
    <row r="973" spans="1:13" x14ac:dyDescent="0.2">
      <c r="A973" s="54"/>
      <c r="B973" s="42"/>
      <c r="C973" s="42"/>
      <c r="D973" s="42"/>
      <c r="E973" s="42"/>
      <c r="F973" s="42"/>
      <c r="G973" s="42"/>
      <c r="H973" s="42"/>
      <c r="I973" s="42"/>
      <c r="J973" s="42"/>
      <c r="M973" s="27"/>
    </row>
    <row r="974" spans="1:13" x14ac:dyDescent="0.2">
      <c r="A974" s="54"/>
      <c r="B974" s="42"/>
      <c r="C974" s="42"/>
      <c r="D974" s="42"/>
      <c r="E974" s="42"/>
      <c r="F974" s="42"/>
      <c r="G974" s="42"/>
      <c r="H974" s="42"/>
      <c r="I974" s="42"/>
      <c r="J974" s="42"/>
      <c r="M974" s="27"/>
    </row>
    <row r="975" spans="1:13" x14ac:dyDescent="0.2">
      <c r="A975" s="54"/>
      <c r="B975" s="42"/>
      <c r="C975" s="42"/>
      <c r="D975" s="42"/>
      <c r="E975" s="42"/>
      <c r="F975" s="42"/>
      <c r="G975" s="42"/>
      <c r="H975" s="42"/>
      <c r="I975" s="42"/>
      <c r="J975" s="42"/>
      <c r="M975" s="27"/>
    </row>
    <row r="976" spans="1:13" x14ac:dyDescent="0.2">
      <c r="A976" s="54"/>
      <c r="B976" s="42"/>
      <c r="C976" s="42"/>
      <c r="D976" s="42"/>
      <c r="E976" s="42"/>
      <c r="F976" s="42"/>
      <c r="G976" s="42"/>
      <c r="H976" s="42"/>
      <c r="I976" s="42"/>
      <c r="J976" s="42"/>
      <c r="M976" s="27"/>
    </row>
    <row r="977" spans="1:13" x14ac:dyDescent="0.2">
      <c r="A977" s="54"/>
      <c r="B977" s="42"/>
      <c r="C977" s="42"/>
      <c r="D977" s="42"/>
      <c r="E977" s="42"/>
      <c r="F977" s="42"/>
      <c r="G977" s="42"/>
      <c r="H977" s="42"/>
      <c r="I977" s="42"/>
      <c r="J977" s="42"/>
      <c r="M977" s="27"/>
    </row>
    <row r="978" spans="1:13" x14ac:dyDescent="0.2">
      <c r="A978" s="54"/>
      <c r="B978" s="42"/>
      <c r="C978" s="42"/>
      <c r="D978" s="42"/>
      <c r="E978" s="42"/>
      <c r="F978" s="42"/>
      <c r="G978" s="42"/>
      <c r="H978" s="42"/>
      <c r="I978" s="42"/>
      <c r="J978" s="42"/>
      <c r="M978" s="27"/>
    </row>
    <row r="979" spans="1:13" x14ac:dyDescent="0.2">
      <c r="A979" s="54"/>
      <c r="B979" s="42"/>
      <c r="C979" s="42"/>
      <c r="D979" s="42"/>
      <c r="E979" s="42"/>
      <c r="F979" s="42"/>
      <c r="G979" s="42"/>
      <c r="H979" s="42"/>
      <c r="I979" s="42"/>
      <c r="J979" s="42"/>
      <c r="M979" s="27"/>
    </row>
    <row r="980" spans="1:13" x14ac:dyDescent="0.2">
      <c r="A980" s="54"/>
      <c r="B980" s="42"/>
      <c r="C980" s="42"/>
      <c r="D980" s="42"/>
      <c r="E980" s="42"/>
      <c r="F980" s="42"/>
      <c r="G980" s="42"/>
      <c r="H980" s="42"/>
      <c r="I980" s="42"/>
      <c r="J980" s="42"/>
      <c r="M980" s="27"/>
    </row>
    <row r="981" spans="1:13" x14ac:dyDescent="0.2">
      <c r="A981" s="54"/>
      <c r="B981" s="42"/>
      <c r="C981" s="42"/>
      <c r="D981" s="42"/>
      <c r="E981" s="42"/>
      <c r="F981" s="42"/>
      <c r="G981" s="42"/>
      <c r="H981" s="42"/>
      <c r="I981" s="42"/>
      <c r="J981" s="42"/>
      <c r="M981" s="27"/>
    </row>
    <row r="982" spans="1:13" x14ac:dyDescent="0.2">
      <c r="A982" s="54"/>
      <c r="B982" s="42"/>
      <c r="C982" s="42"/>
      <c r="D982" s="42"/>
      <c r="E982" s="42"/>
      <c r="F982" s="42"/>
      <c r="G982" s="42"/>
      <c r="H982" s="42"/>
      <c r="I982" s="42"/>
      <c r="J982" s="42"/>
      <c r="M982" s="27"/>
    </row>
    <row r="983" spans="1:13" x14ac:dyDescent="0.2">
      <c r="A983" s="54"/>
      <c r="B983" s="42"/>
      <c r="C983" s="42"/>
      <c r="D983" s="42"/>
      <c r="E983" s="42"/>
      <c r="F983" s="42"/>
      <c r="G983" s="42"/>
      <c r="H983" s="42"/>
      <c r="I983" s="42"/>
      <c r="J983" s="42"/>
      <c r="M983" s="27"/>
    </row>
    <row r="984" spans="1:13" x14ac:dyDescent="0.2">
      <c r="A984" s="54"/>
      <c r="B984" s="42"/>
      <c r="C984" s="42"/>
      <c r="D984" s="42"/>
      <c r="E984" s="42"/>
      <c r="F984" s="42"/>
      <c r="G984" s="42"/>
      <c r="H984" s="42"/>
      <c r="I984" s="42"/>
      <c r="J984" s="42"/>
      <c r="M984" s="27"/>
    </row>
    <row r="985" spans="1:13" x14ac:dyDescent="0.2">
      <c r="A985" s="54"/>
      <c r="B985" s="42"/>
      <c r="C985" s="42"/>
      <c r="D985" s="42"/>
      <c r="E985" s="42"/>
      <c r="F985" s="42"/>
      <c r="G985" s="42"/>
      <c r="H985" s="42"/>
      <c r="I985" s="42"/>
      <c r="J985" s="42"/>
      <c r="M985" s="27"/>
    </row>
    <row r="986" spans="1:13" x14ac:dyDescent="0.2">
      <c r="A986" s="54"/>
      <c r="B986" s="42"/>
      <c r="C986" s="42"/>
      <c r="D986" s="42"/>
      <c r="E986" s="42"/>
      <c r="F986" s="42"/>
      <c r="G986" s="42"/>
      <c r="H986" s="42"/>
      <c r="I986" s="42"/>
      <c r="J986" s="42"/>
      <c r="M986" s="27"/>
    </row>
    <row r="987" spans="1:13" x14ac:dyDescent="0.2">
      <c r="A987" s="54"/>
      <c r="B987" s="42"/>
      <c r="C987" s="42"/>
      <c r="D987" s="42"/>
      <c r="E987" s="42"/>
      <c r="F987" s="42"/>
      <c r="G987" s="42"/>
      <c r="H987" s="42"/>
      <c r="I987" s="42"/>
      <c r="J987" s="42"/>
      <c r="M987" s="27"/>
    </row>
    <row r="988" spans="1:13" x14ac:dyDescent="0.2">
      <c r="A988" s="54"/>
      <c r="B988" s="42"/>
      <c r="C988" s="42"/>
      <c r="D988" s="42"/>
      <c r="E988" s="42"/>
      <c r="F988" s="42"/>
      <c r="G988" s="42"/>
      <c r="H988" s="42"/>
      <c r="I988" s="42"/>
      <c r="J988" s="42"/>
      <c r="M988" s="27"/>
    </row>
    <row r="989" spans="1:13" x14ac:dyDescent="0.2">
      <c r="A989" s="54"/>
      <c r="B989" s="42"/>
      <c r="C989" s="42"/>
      <c r="D989" s="42"/>
      <c r="E989" s="42"/>
      <c r="F989" s="42"/>
      <c r="G989" s="42"/>
      <c r="H989" s="42"/>
      <c r="I989" s="42"/>
      <c r="J989" s="42"/>
      <c r="M989" s="27"/>
    </row>
    <row r="990" spans="1:13" x14ac:dyDescent="0.2">
      <c r="A990" s="54"/>
      <c r="B990" s="42"/>
      <c r="C990" s="42"/>
      <c r="D990" s="42"/>
      <c r="E990" s="42"/>
      <c r="F990" s="42"/>
      <c r="G990" s="42"/>
      <c r="H990" s="42"/>
      <c r="I990" s="42"/>
      <c r="J990" s="42"/>
      <c r="M990" s="27"/>
    </row>
    <row r="991" spans="1:13" x14ac:dyDescent="0.2">
      <c r="A991" s="54"/>
      <c r="B991" s="42"/>
      <c r="C991" s="42"/>
      <c r="D991" s="42"/>
      <c r="E991" s="42"/>
      <c r="F991" s="42"/>
      <c r="G991" s="42"/>
      <c r="H991" s="42"/>
      <c r="I991" s="42"/>
      <c r="J991" s="42"/>
      <c r="M991" s="27"/>
    </row>
    <row r="992" spans="1:13" x14ac:dyDescent="0.2">
      <c r="A992" s="54"/>
      <c r="B992" s="42"/>
      <c r="C992" s="42"/>
      <c r="D992" s="42"/>
      <c r="E992" s="42"/>
      <c r="F992" s="42"/>
      <c r="G992" s="42"/>
      <c r="H992" s="42"/>
      <c r="I992" s="42"/>
      <c r="J992" s="42"/>
      <c r="M992" s="27"/>
    </row>
    <row r="993" spans="1:13" x14ac:dyDescent="0.2">
      <c r="A993" s="54"/>
      <c r="B993" s="42"/>
      <c r="C993" s="42"/>
      <c r="D993" s="42"/>
      <c r="E993" s="42"/>
      <c r="F993" s="42"/>
      <c r="G993" s="42"/>
      <c r="H993" s="42"/>
      <c r="I993" s="42"/>
      <c r="J993" s="42"/>
      <c r="M993" s="27"/>
    </row>
    <row r="994" spans="1:13" x14ac:dyDescent="0.2">
      <c r="A994" s="54"/>
      <c r="B994" s="42"/>
      <c r="C994" s="42"/>
      <c r="D994" s="42"/>
      <c r="E994" s="42"/>
      <c r="F994" s="42"/>
      <c r="G994" s="42"/>
      <c r="H994" s="42"/>
      <c r="I994" s="42"/>
      <c r="J994" s="42"/>
      <c r="M994" s="27"/>
    </row>
    <row r="995" spans="1:13" x14ac:dyDescent="0.2">
      <c r="A995" s="54"/>
      <c r="B995" s="42"/>
      <c r="C995" s="42"/>
      <c r="D995" s="42"/>
      <c r="E995" s="42"/>
      <c r="F995" s="42"/>
      <c r="G995" s="42"/>
      <c r="H995" s="42"/>
      <c r="I995" s="42"/>
      <c r="J995" s="42"/>
      <c r="M995" s="27"/>
    </row>
    <row r="996" spans="1:13" x14ac:dyDescent="0.2">
      <c r="A996" s="54"/>
      <c r="B996" s="42"/>
      <c r="C996" s="42"/>
      <c r="D996" s="42"/>
      <c r="E996" s="42"/>
      <c r="F996" s="42"/>
      <c r="G996" s="42"/>
      <c r="H996" s="42"/>
      <c r="I996" s="42"/>
      <c r="J996" s="42"/>
      <c r="M996" s="27"/>
    </row>
    <row r="997" spans="1:13" x14ac:dyDescent="0.2">
      <c r="A997" s="54"/>
      <c r="B997" s="42"/>
      <c r="C997" s="42"/>
      <c r="D997" s="42"/>
      <c r="E997" s="42"/>
      <c r="F997" s="42"/>
      <c r="G997" s="42"/>
      <c r="H997" s="42"/>
      <c r="I997" s="42"/>
      <c r="J997" s="42"/>
      <c r="M997" s="27"/>
    </row>
    <row r="998" spans="1:13" x14ac:dyDescent="0.2">
      <c r="A998" s="54"/>
      <c r="B998" s="42"/>
      <c r="C998" s="42"/>
      <c r="D998" s="42"/>
      <c r="E998" s="42"/>
      <c r="F998" s="42"/>
      <c r="G998" s="42"/>
      <c r="H998" s="42"/>
      <c r="I998" s="42"/>
      <c r="J998" s="42"/>
      <c r="M998" s="27"/>
    </row>
    <row r="999" spans="1:13" x14ac:dyDescent="0.2">
      <c r="A999" s="54"/>
      <c r="B999" s="42"/>
      <c r="C999" s="42"/>
      <c r="D999" s="42"/>
      <c r="E999" s="42"/>
      <c r="F999" s="42"/>
      <c r="G999" s="42"/>
      <c r="H999" s="42"/>
      <c r="I999" s="42"/>
      <c r="J999" s="42"/>
      <c r="M999" s="27"/>
    </row>
    <row r="1000" spans="1:13" x14ac:dyDescent="0.2">
      <c r="A1000" s="54"/>
      <c r="B1000" s="42"/>
      <c r="C1000" s="42"/>
      <c r="D1000" s="42"/>
      <c r="E1000" s="42"/>
      <c r="F1000" s="42"/>
      <c r="G1000" s="42"/>
      <c r="H1000" s="42"/>
      <c r="I1000" s="42"/>
      <c r="J1000" s="42"/>
      <c r="M1000" s="27"/>
    </row>
    <row r="1001" spans="1:13" x14ac:dyDescent="0.2">
      <c r="A1001" s="54"/>
      <c r="B1001" s="42"/>
      <c r="C1001" s="42"/>
      <c r="D1001" s="42"/>
      <c r="E1001" s="42"/>
      <c r="F1001" s="42"/>
      <c r="G1001" s="42"/>
      <c r="H1001" s="42"/>
      <c r="I1001" s="42"/>
      <c r="J1001" s="42"/>
      <c r="M1001" s="27"/>
    </row>
    <row r="1002" spans="1:13" x14ac:dyDescent="0.2">
      <c r="A1002" s="54"/>
      <c r="B1002" s="42"/>
      <c r="C1002" s="42"/>
      <c r="D1002" s="42"/>
      <c r="E1002" s="42"/>
      <c r="F1002" s="42"/>
      <c r="G1002" s="42"/>
      <c r="H1002" s="42"/>
      <c r="I1002" s="42"/>
      <c r="J1002" s="42"/>
      <c r="M1002" s="27"/>
    </row>
    <row r="1003" spans="1:13" x14ac:dyDescent="0.2">
      <c r="A1003" s="54"/>
      <c r="B1003" s="42"/>
      <c r="C1003" s="42"/>
      <c r="D1003" s="42"/>
      <c r="E1003" s="42"/>
      <c r="F1003" s="42"/>
      <c r="G1003" s="42"/>
      <c r="H1003" s="42"/>
      <c r="I1003" s="42"/>
      <c r="J1003" s="42"/>
      <c r="M1003" s="27"/>
    </row>
    <row r="1004" spans="1:13" x14ac:dyDescent="0.2">
      <c r="A1004" s="54"/>
      <c r="B1004" s="42"/>
      <c r="C1004" s="42"/>
      <c r="D1004" s="42"/>
      <c r="E1004" s="42"/>
      <c r="F1004" s="42"/>
      <c r="G1004" s="42"/>
      <c r="H1004" s="42"/>
      <c r="I1004" s="42"/>
      <c r="J1004" s="42"/>
      <c r="M1004" s="27"/>
    </row>
    <row r="1005" spans="1:13" x14ac:dyDescent="0.2">
      <c r="A1005" s="54"/>
      <c r="B1005" s="42"/>
      <c r="C1005" s="42"/>
      <c r="D1005" s="42"/>
      <c r="E1005" s="42"/>
      <c r="F1005" s="42"/>
      <c r="G1005" s="42"/>
      <c r="H1005" s="42"/>
      <c r="I1005" s="42"/>
      <c r="J1005" s="42"/>
      <c r="M1005" s="27"/>
    </row>
    <row r="1006" spans="1:13" x14ac:dyDescent="0.2">
      <c r="A1006" s="54"/>
      <c r="B1006" s="42"/>
      <c r="C1006" s="42"/>
      <c r="D1006" s="42"/>
      <c r="E1006" s="42"/>
      <c r="F1006" s="42"/>
      <c r="G1006" s="42"/>
      <c r="H1006" s="42"/>
      <c r="I1006" s="42"/>
      <c r="J1006" s="42"/>
      <c r="M1006" s="27"/>
    </row>
    <row r="1007" spans="1:13" x14ac:dyDescent="0.2">
      <c r="A1007" s="54"/>
      <c r="B1007" s="42"/>
      <c r="C1007" s="42"/>
      <c r="D1007" s="42"/>
      <c r="E1007" s="42"/>
      <c r="F1007" s="42"/>
      <c r="G1007" s="42"/>
      <c r="H1007" s="42"/>
      <c r="I1007" s="42"/>
      <c r="J1007" s="42"/>
      <c r="M1007" s="27"/>
    </row>
    <row r="1008" spans="1:13" x14ac:dyDescent="0.2">
      <c r="A1008" s="54"/>
      <c r="B1008" s="42"/>
      <c r="C1008" s="42"/>
      <c r="D1008" s="42"/>
      <c r="E1008" s="42"/>
      <c r="F1008" s="42"/>
      <c r="G1008" s="42"/>
      <c r="H1008" s="42"/>
      <c r="I1008" s="42"/>
      <c r="J1008" s="42"/>
      <c r="M1008" s="27"/>
    </row>
    <row r="1009" spans="1:13" x14ac:dyDescent="0.2">
      <c r="A1009" s="54"/>
      <c r="B1009" s="42"/>
      <c r="C1009" s="42"/>
      <c r="D1009" s="42"/>
      <c r="E1009" s="42"/>
      <c r="F1009" s="42"/>
      <c r="G1009" s="42"/>
      <c r="H1009" s="42"/>
      <c r="I1009" s="42"/>
      <c r="J1009" s="42"/>
      <c r="M1009" s="27"/>
    </row>
    <row r="1010" spans="1:13" x14ac:dyDescent="0.2">
      <c r="A1010" s="54"/>
      <c r="B1010" s="42"/>
      <c r="C1010" s="42"/>
      <c r="D1010" s="42"/>
      <c r="E1010" s="42"/>
      <c r="F1010" s="42"/>
      <c r="G1010" s="42"/>
      <c r="H1010" s="42"/>
      <c r="I1010" s="42"/>
      <c r="J1010" s="42"/>
      <c r="M1010" s="27"/>
    </row>
    <row r="1011" spans="1:13" x14ac:dyDescent="0.2">
      <c r="A1011" s="54"/>
      <c r="B1011" s="42"/>
      <c r="C1011" s="42"/>
      <c r="D1011" s="42"/>
      <c r="E1011" s="42"/>
      <c r="F1011" s="42"/>
      <c r="G1011" s="42"/>
      <c r="H1011" s="42"/>
      <c r="I1011" s="42"/>
      <c r="J1011" s="42"/>
      <c r="M1011" s="27"/>
    </row>
    <row r="1012" spans="1:13" x14ac:dyDescent="0.2">
      <c r="A1012" s="54"/>
      <c r="B1012" s="42"/>
      <c r="C1012" s="42"/>
      <c r="D1012" s="42"/>
      <c r="E1012" s="42"/>
      <c r="F1012" s="42"/>
      <c r="G1012" s="42"/>
      <c r="H1012" s="42"/>
      <c r="I1012" s="42"/>
      <c r="J1012" s="42"/>
      <c r="M1012" s="27"/>
    </row>
    <row r="1013" spans="1:13" x14ac:dyDescent="0.2">
      <c r="A1013" s="54"/>
      <c r="B1013" s="42"/>
      <c r="C1013" s="42"/>
      <c r="D1013" s="42"/>
      <c r="E1013" s="42"/>
      <c r="F1013" s="42"/>
      <c r="G1013" s="42"/>
      <c r="H1013" s="42"/>
      <c r="I1013" s="42"/>
      <c r="J1013" s="42"/>
      <c r="M1013" s="27"/>
    </row>
    <row r="1014" spans="1:13" x14ac:dyDescent="0.2">
      <c r="A1014" s="54"/>
      <c r="B1014" s="42"/>
      <c r="C1014" s="42"/>
      <c r="D1014" s="42"/>
      <c r="E1014" s="42"/>
      <c r="F1014" s="42"/>
      <c r="G1014" s="42"/>
      <c r="H1014" s="42"/>
      <c r="I1014" s="42"/>
      <c r="J1014" s="42"/>
      <c r="M1014" s="27"/>
    </row>
    <row r="1015" spans="1:13" x14ac:dyDescent="0.2">
      <c r="A1015" s="54"/>
      <c r="B1015" s="42"/>
      <c r="C1015" s="42"/>
      <c r="D1015" s="42"/>
      <c r="E1015" s="42"/>
      <c r="F1015" s="42"/>
      <c r="G1015" s="42"/>
      <c r="H1015" s="42"/>
      <c r="I1015" s="42"/>
      <c r="J1015" s="42"/>
      <c r="M1015" s="27"/>
    </row>
    <row r="1016" spans="1:13" x14ac:dyDescent="0.2">
      <c r="A1016" s="54"/>
      <c r="B1016" s="42"/>
      <c r="C1016" s="42"/>
      <c r="D1016" s="42"/>
      <c r="E1016" s="42"/>
      <c r="F1016" s="42"/>
      <c r="G1016" s="42"/>
      <c r="H1016" s="42"/>
      <c r="I1016" s="42"/>
      <c r="J1016" s="42"/>
      <c r="M1016" s="27"/>
    </row>
    <row r="1017" spans="1:13" x14ac:dyDescent="0.2">
      <c r="A1017" s="54"/>
      <c r="B1017" s="42"/>
      <c r="C1017" s="42"/>
      <c r="D1017" s="42"/>
      <c r="E1017" s="42"/>
      <c r="F1017" s="42"/>
      <c r="G1017" s="42"/>
      <c r="H1017" s="42"/>
      <c r="I1017" s="42"/>
      <c r="J1017" s="42"/>
      <c r="M1017" s="27"/>
    </row>
    <row r="1018" spans="1:13" x14ac:dyDescent="0.2">
      <c r="A1018" s="54"/>
      <c r="B1018" s="42"/>
      <c r="C1018" s="42"/>
      <c r="D1018" s="42"/>
      <c r="E1018" s="42"/>
      <c r="F1018" s="42"/>
      <c r="G1018" s="42"/>
      <c r="H1018" s="42"/>
      <c r="I1018" s="42"/>
      <c r="J1018" s="42"/>
      <c r="M1018" s="27"/>
    </row>
    <row r="1019" spans="1:13" x14ac:dyDescent="0.2">
      <c r="A1019" s="54"/>
      <c r="B1019" s="42"/>
      <c r="C1019" s="42"/>
      <c r="D1019" s="42"/>
      <c r="E1019" s="42"/>
      <c r="F1019" s="42"/>
      <c r="G1019" s="42"/>
      <c r="H1019" s="42"/>
      <c r="I1019" s="42"/>
      <c r="J1019" s="42"/>
      <c r="M1019" s="27"/>
    </row>
    <row r="1020" spans="1:13" x14ac:dyDescent="0.2">
      <c r="A1020" s="54"/>
      <c r="B1020" s="42"/>
      <c r="C1020" s="42"/>
      <c r="D1020" s="42"/>
      <c r="E1020" s="42"/>
      <c r="F1020" s="42"/>
      <c r="G1020" s="42"/>
      <c r="H1020" s="42"/>
      <c r="I1020" s="42"/>
      <c r="J1020" s="42"/>
      <c r="M1020" s="27"/>
    </row>
    <row r="1021" spans="1:13" x14ac:dyDescent="0.2">
      <c r="A1021" s="54"/>
      <c r="B1021" s="42"/>
      <c r="C1021" s="42"/>
      <c r="D1021" s="42"/>
      <c r="E1021" s="42"/>
      <c r="F1021" s="42"/>
      <c r="G1021" s="42"/>
      <c r="H1021" s="42"/>
      <c r="I1021" s="42"/>
      <c r="J1021" s="42"/>
      <c r="M1021" s="27"/>
    </row>
    <row r="1022" spans="1:13" x14ac:dyDescent="0.2">
      <c r="A1022" s="54"/>
      <c r="B1022" s="42"/>
      <c r="C1022" s="42"/>
      <c r="D1022" s="42"/>
      <c r="E1022" s="42"/>
      <c r="F1022" s="42"/>
      <c r="G1022" s="42"/>
      <c r="H1022" s="42"/>
      <c r="I1022" s="42"/>
      <c r="J1022" s="42"/>
      <c r="M1022" s="27"/>
    </row>
    <row r="1023" spans="1:13" x14ac:dyDescent="0.2">
      <c r="A1023" s="54"/>
      <c r="B1023" s="42"/>
      <c r="C1023" s="42"/>
      <c r="D1023" s="42"/>
      <c r="E1023" s="42"/>
      <c r="F1023" s="42"/>
      <c r="G1023" s="42"/>
      <c r="H1023" s="42"/>
      <c r="I1023" s="42"/>
      <c r="J1023" s="42"/>
      <c r="M1023" s="27"/>
    </row>
    <row r="1024" spans="1:13" x14ac:dyDescent="0.2">
      <c r="A1024" s="54"/>
      <c r="B1024" s="42"/>
      <c r="C1024" s="42"/>
      <c r="D1024" s="42"/>
      <c r="E1024" s="42"/>
      <c r="F1024" s="42"/>
      <c r="G1024" s="42"/>
      <c r="H1024" s="42"/>
      <c r="I1024" s="42"/>
      <c r="J1024" s="42"/>
      <c r="M1024" s="27"/>
    </row>
    <row r="1025" spans="1:13" x14ac:dyDescent="0.2">
      <c r="A1025" s="54"/>
      <c r="B1025" s="42"/>
      <c r="C1025" s="42"/>
      <c r="D1025" s="42"/>
      <c r="E1025" s="42"/>
      <c r="F1025" s="42"/>
      <c r="G1025" s="42"/>
      <c r="H1025" s="42"/>
      <c r="I1025" s="42"/>
      <c r="J1025" s="42"/>
      <c r="M1025" s="27"/>
    </row>
    <row r="1026" spans="1:13" x14ac:dyDescent="0.2">
      <c r="A1026" s="54"/>
      <c r="B1026" s="42"/>
      <c r="C1026" s="42"/>
      <c r="D1026" s="42"/>
      <c r="E1026" s="42"/>
      <c r="F1026" s="42"/>
      <c r="G1026" s="42"/>
      <c r="H1026" s="42"/>
      <c r="I1026" s="42"/>
      <c r="J1026" s="42"/>
      <c r="M1026" s="27"/>
    </row>
    <row r="1027" spans="1:13" x14ac:dyDescent="0.2">
      <c r="A1027" s="54"/>
      <c r="B1027" s="42"/>
      <c r="C1027" s="42"/>
      <c r="D1027" s="42"/>
      <c r="E1027" s="42"/>
      <c r="F1027" s="42"/>
      <c r="G1027" s="42"/>
      <c r="H1027" s="42"/>
      <c r="I1027" s="42"/>
      <c r="J1027" s="42"/>
      <c r="M1027" s="27"/>
    </row>
    <row r="1028" spans="1:13" x14ac:dyDescent="0.2">
      <c r="A1028" s="54"/>
      <c r="B1028" s="42"/>
      <c r="C1028" s="42"/>
      <c r="D1028" s="42"/>
      <c r="E1028" s="42"/>
      <c r="F1028" s="42"/>
      <c r="G1028" s="42"/>
      <c r="H1028" s="42"/>
      <c r="I1028" s="42"/>
      <c r="J1028" s="42"/>
      <c r="M1028" s="27"/>
    </row>
    <row r="1029" spans="1:13" x14ac:dyDescent="0.2">
      <c r="A1029" s="54"/>
      <c r="B1029" s="42"/>
      <c r="C1029" s="42"/>
      <c r="D1029" s="42"/>
      <c r="E1029" s="42"/>
      <c r="F1029" s="42"/>
      <c r="G1029" s="42"/>
      <c r="H1029" s="42"/>
      <c r="I1029" s="42"/>
      <c r="J1029" s="42"/>
      <c r="M1029" s="27"/>
    </row>
    <row r="1030" spans="1:13" x14ac:dyDescent="0.2">
      <c r="A1030" s="54"/>
      <c r="B1030" s="42"/>
      <c r="C1030" s="42"/>
      <c r="D1030" s="42"/>
      <c r="E1030" s="42"/>
      <c r="F1030" s="42"/>
      <c r="G1030" s="42"/>
      <c r="H1030" s="42"/>
      <c r="I1030" s="42"/>
      <c r="J1030" s="42"/>
      <c r="M1030" s="27"/>
    </row>
    <row r="1031" spans="1:13" x14ac:dyDescent="0.2">
      <c r="A1031" s="54"/>
      <c r="B1031" s="42"/>
      <c r="C1031" s="42"/>
      <c r="D1031" s="42"/>
      <c r="E1031" s="42"/>
      <c r="F1031" s="42"/>
      <c r="G1031" s="42"/>
      <c r="H1031" s="42"/>
      <c r="I1031" s="42"/>
      <c r="J1031" s="42"/>
      <c r="M1031" s="27"/>
    </row>
    <row r="1032" spans="1:13" x14ac:dyDescent="0.2">
      <c r="A1032" s="54"/>
      <c r="B1032" s="42"/>
      <c r="C1032" s="42"/>
      <c r="D1032" s="42"/>
      <c r="E1032" s="42"/>
      <c r="F1032" s="42"/>
      <c r="G1032" s="42"/>
      <c r="H1032" s="42"/>
      <c r="I1032" s="42"/>
      <c r="J1032" s="42"/>
      <c r="M1032" s="27"/>
    </row>
    <row r="1033" spans="1:13" x14ac:dyDescent="0.2">
      <c r="A1033" s="54"/>
      <c r="B1033" s="42"/>
      <c r="C1033" s="42"/>
      <c r="D1033" s="42"/>
      <c r="E1033" s="42"/>
      <c r="F1033" s="42"/>
      <c r="G1033" s="42"/>
      <c r="H1033" s="42"/>
      <c r="I1033" s="42"/>
      <c r="J1033" s="42"/>
      <c r="M1033" s="27"/>
    </row>
    <row r="1034" spans="1:13" x14ac:dyDescent="0.2">
      <c r="A1034" s="54"/>
      <c r="B1034" s="42"/>
      <c r="C1034" s="42"/>
      <c r="D1034" s="42"/>
      <c r="E1034" s="42"/>
      <c r="F1034" s="42"/>
      <c r="G1034" s="42"/>
      <c r="H1034" s="42"/>
      <c r="I1034" s="42"/>
      <c r="J1034" s="42"/>
      <c r="M1034" s="27"/>
    </row>
    <row r="1035" spans="1:13" x14ac:dyDescent="0.2">
      <c r="A1035" s="54"/>
      <c r="B1035" s="42"/>
      <c r="C1035" s="42"/>
      <c r="D1035" s="42"/>
      <c r="E1035" s="42"/>
      <c r="F1035" s="42"/>
      <c r="G1035" s="42"/>
      <c r="H1035" s="42"/>
      <c r="I1035" s="42"/>
      <c r="J1035" s="42"/>
      <c r="M1035" s="27"/>
    </row>
    <row r="1036" spans="1:13" x14ac:dyDescent="0.2">
      <c r="A1036" s="54"/>
      <c r="B1036" s="42"/>
      <c r="C1036" s="42"/>
      <c r="D1036" s="42"/>
      <c r="E1036" s="42"/>
      <c r="F1036" s="42"/>
      <c r="G1036" s="42"/>
      <c r="H1036" s="42"/>
      <c r="I1036" s="42"/>
      <c r="J1036" s="42"/>
      <c r="M1036" s="27"/>
    </row>
    <row r="1037" spans="1:13" x14ac:dyDescent="0.2">
      <c r="A1037" s="54"/>
      <c r="B1037" s="42"/>
      <c r="C1037" s="42"/>
      <c r="D1037" s="42"/>
      <c r="E1037" s="42"/>
      <c r="F1037" s="42"/>
      <c r="G1037" s="42"/>
      <c r="H1037" s="42"/>
      <c r="I1037" s="42"/>
      <c r="J1037" s="42"/>
      <c r="M1037" s="27"/>
    </row>
    <row r="1038" spans="1:13" x14ac:dyDescent="0.2">
      <c r="A1038" s="54"/>
      <c r="B1038" s="42"/>
      <c r="C1038" s="42"/>
      <c r="D1038" s="42"/>
      <c r="E1038" s="42"/>
      <c r="F1038" s="42"/>
      <c r="G1038" s="42"/>
      <c r="H1038" s="42"/>
      <c r="I1038" s="42"/>
      <c r="J1038" s="42"/>
      <c r="M1038" s="27"/>
    </row>
    <row r="1039" spans="1:13" x14ac:dyDescent="0.2">
      <c r="A1039" s="54"/>
      <c r="B1039" s="42"/>
      <c r="C1039" s="42"/>
      <c r="D1039" s="42"/>
      <c r="E1039" s="42"/>
      <c r="F1039" s="42"/>
      <c r="G1039" s="42"/>
      <c r="H1039" s="42"/>
      <c r="I1039" s="42"/>
      <c r="J1039" s="42"/>
      <c r="M1039" s="27"/>
    </row>
    <row r="1040" spans="1:13" x14ac:dyDescent="0.2">
      <c r="A1040" s="54"/>
      <c r="B1040" s="42"/>
      <c r="C1040" s="42"/>
      <c r="D1040" s="42"/>
      <c r="E1040" s="42"/>
      <c r="F1040" s="42"/>
      <c r="G1040" s="42"/>
      <c r="H1040" s="42"/>
      <c r="I1040" s="42"/>
      <c r="J1040" s="42"/>
      <c r="M1040" s="27"/>
    </row>
    <row r="1041" spans="1:13" x14ac:dyDescent="0.2">
      <c r="A1041" s="54"/>
      <c r="B1041" s="42"/>
      <c r="C1041" s="42"/>
      <c r="D1041" s="42"/>
      <c r="E1041" s="42"/>
      <c r="F1041" s="42"/>
      <c r="G1041" s="42"/>
      <c r="H1041" s="42"/>
      <c r="I1041" s="42"/>
      <c r="J1041" s="42"/>
      <c r="M1041" s="27"/>
    </row>
    <row r="1042" spans="1:13" x14ac:dyDescent="0.2">
      <c r="A1042" s="54"/>
      <c r="B1042" s="42"/>
      <c r="C1042" s="42"/>
      <c r="D1042" s="42"/>
      <c r="E1042" s="42"/>
      <c r="F1042" s="42"/>
      <c r="G1042" s="42"/>
      <c r="H1042" s="42"/>
      <c r="I1042" s="42"/>
      <c r="J1042" s="42"/>
      <c r="M1042" s="27"/>
    </row>
    <row r="1043" spans="1:13" x14ac:dyDescent="0.2">
      <c r="A1043" s="54"/>
      <c r="B1043" s="42"/>
      <c r="C1043" s="42"/>
      <c r="D1043" s="42"/>
      <c r="E1043" s="42"/>
      <c r="F1043" s="42"/>
      <c r="G1043" s="42"/>
      <c r="H1043" s="42"/>
      <c r="I1043" s="42"/>
      <c r="J1043" s="42"/>
      <c r="M1043" s="27"/>
    </row>
    <row r="1044" spans="1:13" x14ac:dyDescent="0.2">
      <c r="A1044" s="54"/>
      <c r="B1044" s="42"/>
      <c r="C1044" s="42"/>
      <c r="D1044" s="42"/>
      <c r="E1044" s="42"/>
      <c r="F1044" s="42"/>
      <c r="G1044" s="42"/>
      <c r="H1044" s="42"/>
      <c r="I1044" s="42"/>
      <c r="J1044" s="42"/>
      <c r="M1044" s="27"/>
    </row>
    <row r="1045" spans="1:13" x14ac:dyDescent="0.2">
      <c r="A1045" s="54"/>
      <c r="B1045" s="42"/>
      <c r="C1045" s="42"/>
      <c r="D1045" s="42"/>
      <c r="E1045" s="42"/>
      <c r="F1045" s="42"/>
      <c r="G1045" s="42"/>
      <c r="H1045" s="42"/>
      <c r="I1045" s="42"/>
      <c r="J1045" s="42"/>
      <c r="M1045" s="27"/>
    </row>
    <row r="1046" spans="1:13" x14ac:dyDescent="0.2">
      <c r="A1046" s="54"/>
      <c r="B1046" s="42"/>
      <c r="C1046" s="42"/>
      <c r="D1046" s="42"/>
      <c r="E1046" s="42"/>
      <c r="F1046" s="42"/>
      <c r="G1046" s="42"/>
      <c r="H1046" s="42"/>
      <c r="I1046" s="42"/>
      <c r="J1046" s="42"/>
      <c r="M1046" s="27"/>
    </row>
    <row r="1047" spans="1:13" x14ac:dyDescent="0.2">
      <c r="A1047" s="54"/>
      <c r="B1047" s="42"/>
      <c r="C1047" s="42"/>
      <c r="D1047" s="42"/>
      <c r="E1047" s="42"/>
      <c r="F1047" s="42"/>
      <c r="G1047" s="42"/>
      <c r="H1047" s="42"/>
      <c r="I1047" s="42"/>
      <c r="J1047" s="42"/>
      <c r="M1047" s="27"/>
    </row>
    <row r="1048" spans="1:13" x14ac:dyDescent="0.2">
      <c r="A1048" s="54"/>
      <c r="B1048" s="42"/>
      <c r="C1048" s="42"/>
      <c r="D1048" s="42"/>
      <c r="E1048" s="42"/>
      <c r="F1048" s="42"/>
      <c r="G1048" s="42"/>
      <c r="H1048" s="42"/>
      <c r="I1048" s="42"/>
      <c r="J1048" s="42"/>
      <c r="M1048" s="27"/>
    </row>
    <row r="1049" spans="1:13" x14ac:dyDescent="0.2">
      <c r="A1049" s="54"/>
      <c r="B1049" s="42"/>
      <c r="C1049" s="42"/>
      <c r="D1049" s="42"/>
      <c r="E1049" s="42"/>
      <c r="F1049" s="42"/>
      <c r="G1049" s="42"/>
      <c r="H1049" s="42"/>
      <c r="I1049" s="42"/>
      <c r="J1049" s="42"/>
      <c r="M1049" s="27"/>
    </row>
    <row r="1050" spans="1:13" x14ac:dyDescent="0.2">
      <c r="A1050" s="54"/>
      <c r="B1050" s="42"/>
      <c r="C1050" s="42"/>
      <c r="D1050" s="42"/>
      <c r="E1050" s="42"/>
      <c r="F1050" s="42"/>
      <c r="G1050" s="42"/>
      <c r="H1050" s="42"/>
      <c r="I1050" s="42"/>
      <c r="J1050" s="42"/>
      <c r="M1050" s="27"/>
    </row>
    <row r="1051" spans="1:13" x14ac:dyDescent="0.2">
      <c r="A1051" s="54"/>
      <c r="B1051" s="42"/>
      <c r="C1051" s="42"/>
      <c r="D1051" s="42"/>
      <c r="E1051" s="42"/>
      <c r="F1051" s="42"/>
      <c r="G1051" s="42"/>
      <c r="H1051" s="42"/>
      <c r="I1051" s="42"/>
      <c r="J1051" s="42"/>
      <c r="M1051" s="27"/>
    </row>
    <row r="1052" spans="1:13" x14ac:dyDescent="0.2">
      <c r="A1052" s="54"/>
      <c r="B1052" s="42"/>
      <c r="C1052" s="42"/>
      <c r="D1052" s="42"/>
      <c r="E1052" s="42"/>
      <c r="F1052" s="42"/>
      <c r="G1052" s="42"/>
      <c r="H1052" s="42"/>
      <c r="I1052" s="42"/>
      <c r="J1052" s="42"/>
      <c r="M1052" s="27"/>
    </row>
    <row r="1053" spans="1:13" x14ac:dyDescent="0.2">
      <c r="A1053" s="54"/>
      <c r="B1053" s="42"/>
      <c r="C1053" s="42"/>
      <c r="D1053" s="42"/>
      <c r="E1053" s="42"/>
      <c r="F1053" s="42"/>
      <c r="G1053" s="42"/>
      <c r="H1053" s="42"/>
      <c r="I1053" s="42"/>
      <c r="J1053" s="42"/>
      <c r="M1053" s="27"/>
    </row>
    <row r="1054" spans="1:13" x14ac:dyDescent="0.2">
      <c r="A1054" s="54"/>
      <c r="B1054" s="42"/>
      <c r="C1054" s="42"/>
      <c r="D1054" s="42"/>
      <c r="E1054" s="42"/>
      <c r="F1054" s="42"/>
      <c r="G1054" s="42"/>
      <c r="H1054" s="42"/>
      <c r="I1054" s="42"/>
      <c r="J1054" s="42"/>
      <c r="M1054" s="27"/>
    </row>
    <row r="1055" spans="1:13" x14ac:dyDescent="0.2">
      <c r="A1055" s="54"/>
      <c r="B1055" s="42"/>
      <c r="C1055" s="42"/>
      <c r="D1055" s="42"/>
      <c r="E1055" s="42"/>
      <c r="F1055" s="42"/>
      <c r="G1055" s="42"/>
      <c r="H1055" s="42"/>
      <c r="I1055" s="42"/>
      <c r="J1055" s="42"/>
      <c r="M1055" s="27"/>
    </row>
    <row r="1056" spans="1:13" x14ac:dyDescent="0.2">
      <c r="A1056" s="54"/>
      <c r="B1056" s="42"/>
      <c r="C1056" s="42"/>
      <c r="D1056" s="42"/>
      <c r="E1056" s="42"/>
      <c r="F1056" s="42"/>
      <c r="G1056" s="42"/>
      <c r="H1056" s="42"/>
      <c r="I1056" s="42"/>
      <c r="J1056" s="42"/>
      <c r="M1056" s="27"/>
    </row>
    <row r="1057" spans="1:13" x14ac:dyDescent="0.2">
      <c r="A1057" s="54"/>
      <c r="B1057" s="42"/>
      <c r="C1057" s="42"/>
      <c r="D1057" s="42"/>
      <c r="E1057" s="42"/>
      <c r="F1057" s="42"/>
      <c r="G1057" s="42"/>
      <c r="H1057" s="42"/>
      <c r="I1057" s="42"/>
      <c r="J1057" s="42"/>
      <c r="M1057" s="27"/>
    </row>
    <row r="1058" spans="1:13" x14ac:dyDescent="0.2">
      <c r="A1058" s="54"/>
      <c r="B1058" s="42"/>
      <c r="C1058" s="42"/>
      <c r="D1058" s="42"/>
      <c r="E1058" s="42"/>
      <c r="F1058" s="42"/>
      <c r="G1058" s="42"/>
      <c r="H1058" s="42"/>
      <c r="I1058" s="42"/>
      <c r="J1058" s="42"/>
      <c r="M1058" s="27"/>
    </row>
    <row r="1059" spans="1:13" x14ac:dyDescent="0.2">
      <c r="A1059" s="54"/>
      <c r="B1059" s="42"/>
      <c r="C1059" s="42"/>
      <c r="D1059" s="42"/>
      <c r="E1059" s="42"/>
      <c r="F1059" s="42"/>
      <c r="G1059" s="42"/>
      <c r="H1059" s="42"/>
      <c r="I1059" s="42"/>
      <c r="J1059" s="42"/>
      <c r="M1059" s="27"/>
    </row>
    <row r="1060" spans="1:13" x14ac:dyDescent="0.2">
      <c r="A1060" s="54"/>
      <c r="B1060" s="42"/>
      <c r="C1060" s="42"/>
      <c r="D1060" s="42"/>
      <c r="E1060" s="42"/>
      <c r="F1060" s="42"/>
      <c r="G1060" s="42"/>
      <c r="H1060" s="42"/>
      <c r="I1060" s="42"/>
      <c r="J1060" s="42"/>
      <c r="M1060" s="27"/>
    </row>
    <row r="1061" spans="1:13" x14ac:dyDescent="0.2">
      <c r="A1061" s="54"/>
      <c r="B1061" s="42"/>
      <c r="C1061" s="42"/>
      <c r="D1061" s="42"/>
      <c r="E1061" s="42"/>
      <c r="F1061" s="42"/>
      <c r="G1061" s="42"/>
      <c r="H1061" s="42"/>
      <c r="I1061" s="42"/>
      <c r="J1061" s="42"/>
      <c r="M1061" s="27"/>
    </row>
    <row r="1062" spans="1:13" x14ac:dyDescent="0.2">
      <c r="A1062" s="54"/>
      <c r="B1062" s="42"/>
      <c r="C1062" s="42"/>
      <c r="D1062" s="42"/>
      <c r="E1062" s="42"/>
      <c r="F1062" s="42"/>
      <c r="G1062" s="42"/>
      <c r="H1062" s="42"/>
      <c r="I1062" s="42"/>
      <c r="J1062" s="42"/>
      <c r="M1062" s="27"/>
    </row>
    <row r="1063" spans="1:13" x14ac:dyDescent="0.2">
      <c r="A1063" s="54"/>
      <c r="B1063" s="42"/>
      <c r="C1063" s="42"/>
      <c r="D1063" s="42"/>
      <c r="E1063" s="42"/>
      <c r="F1063" s="42"/>
      <c r="G1063" s="42"/>
      <c r="H1063" s="42"/>
      <c r="I1063" s="42"/>
      <c r="J1063" s="42"/>
      <c r="M1063" s="27"/>
    </row>
    <row r="1064" spans="1:13" x14ac:dyDescent="0.2">
      <c r="A1064" s="54"/>
      <c r="B1064" s="42"/>
      <c r="C1064" s="42"/>
      <c r="D1064" s="42"/>
      <c r="E1064" s="42"/>
      <c r="F1064" s="42"/>
      <c r="G1064" s="42"/>
      <c r="H1064" s="42"/>
      <c r="I1064" s="42"/>
      <c r="J1064" s="42"/>
      <c r="M1064" s="27"/>
    </row>
    <row r="1065" spans="1:13" x14ac:dyDescent="0.2">
      <c r="A1065" s="54"/>
      <c r="B1065" s="42"/>
      <c r="C1065" s="42"/>
      <c r="D1065" s="42"/>
      <c r="E1065" s="42"/>
      <c r="F1065" s="42"/>
      <c r="G1065" s="42"/>
      <c r="H1065" s="42"/>
      <c r="I1065" s="42"/>
      <c r="J1065" s="42"/>
      <c r="M1065" s="27"/>
    </row>
    <row r="1066" spans="1:13" x14ac:dyDescent="0.2">
      <c r="A1066" s="54"/>
      <c r="B1066" s="42"/>
      <c r="C1066" s="42"/>
      <c r="D1066" s="42"/>
      <c r="E1066" s="42"/>
      <c r="F1066" s="42"/>
      <c r="G1066" s="42"/>
      <c r="H1066" s="42"/>
      <c r="I1066" s="42"/>
      <c r="J1066" s="42"/>
      <c r="M1066" s="27"/>
    </row>
    <row r="1067" spans="1:13" x14ac:dyDescent="0.2">
      <c r="A1067" s="54"/>
      <c r="B1067" s="42"/>
      <c r="C1067" s="42"/>
      <c r="D1067" s="42"/>
      <c r="E1067" s="42"/>
      <c r="F1067" s="42"/>
      <c r="G1067" s="42"/>
      <c r="H1067" s="42"/>
      <c r="I1067" s="42"/>
      <c r="J1067" s="42"/>
      <c r="M1067" s="27"/>
    </row>
    <row r="1068" spans="1:13" x14ac:dyDescent="0.2">
      <c r="A1068" s="54"/>
      <c r="B1068" s="42"/>
      <c r="C1068" s="42"/>
      <c r="D1068" s="42"/>
      <c r="E1068" s="42"/>
      <c r="F1068" s="42"/>
      <c r="G1068" s="42"/>
      <c r="H1068" s="42"/>
      <c r="I1068" s="42"/>
      <c r="J1068" s="42"/>
      <c r="M1068" s="27"/>
    </row>
    <row r="1069" spans="1:13" x14ac:dyDescent="0.2">
      <c r="A1069" s="54"/>
      <c r="B1069" s="42"/>
      <c r="C1069" s="42"/>
      <c r="D1069" s="42"/>
      <c r="E1069" s="42"/>
      <c r="F1069" s="42"/>
      <c r="G1069" s="42"/>
      <c r="H1069" s="42"/>
      <c r="I1069" s="42"/>
      <c r="J1069" s="42"/>
      <c r="M1069" s="27"/>
    </row>
    <row r="1070" spans="1:13" x14ac:dyDescent="0.2">
      <c r="A1070" s="54"/>
      <c r="B1070" s="42"/>
      <c r="C1070" s="42"/>
      <c r="D1070" s="42"/>
      <c r="E1070" s="42"/>
      <c r="F1070" s="42"/>
      <c r="G1070" s="42"/>
      <c r="H1070" s="42"/>
      <c r="I1070" s="42"/>
      <c r="J1070" s="42"/>
      <c r="M1070" s="27"/>
    </row>
    <row r="1071" spans="1:13" x14ac:dyDescent="0.2">
      <c r="A1071" s="54"/>
      <c r="B1071" s="42"/>
      <c r="C1071" s="42"/>
      <c r="D1071" s="42"/>
      <c r="E1071" s="42"/>
      <c r="F1071" s="42"/>
      <c r="G1071" s="42"/>
      <c r="H1071" s="42"/>
      <c r="I1071" s="42"/>
      <c r="J1071" s="42"/>
      <c r="M1071" s="27"/>
    </row>
    <row r="1072" spans="1:13" x14ac:dyDescent="0.2">
      <c r="A1072" s="54"/>
      <c r="B1072" s="42"/>
      <c r="C1072" s="42"/>
      <c r="D1072" s="42"/>
      <c r="E1072" s="42"/>
      <c r="F1072" s="42"/>
      <c r="G1072" s="42"/>
      <c r="H1072" s="42"/>
      <c r="I1072" s="42"/>
      <c r="J1072" s="42"/>
      <c r="M1072" s="27"/>
    </row>
    <row r="1073" spans="1:13" x14ac:dyDescent="0.2">
      <c r="A1073" s="54"/>
      <c r="B1073" s="42"/>
      <c r="C1073" s="42"/>
      <c r="D1073" s="42"/>
      <c r="E1073" s="42"/>
      <c r="F1073" s="42"/>
      <c r="G1073" s="42"/>
      <c r="H1073" s="42"/>
      <c r="I1073" s="42"/>
      <c r="J1073" s="42"/>
      <c r="M1073" s="27"/>
    </row>
    <row r="1074" spans="1:13" x14ac:dyDescent="0.2">
      <c r="A1074" s="54"/>
      <c r="B1074" s="42"/>
      <c r="C1074" s="42"/>
      <c r="D1074" s="42"/>
      <c r="E1074" s="42"/>
      <c r="F1074" s="42"/>
      <c r="G1074" s="42"/>
      <c r="H1074" s="42"/>
      <c r="I1074" s="42"/>
      <c r="J1074" s="42"/>
      <c r="M1074" s="27"/>
    </row>
    <row r="1075" spans="1:13" x14ac:dyDescent="0.2">
      <c r="A1075" s="54"/>
      <c r="B1075" s="42"/>
      <c r="C1075" s="42"/>
      <c r="D1075" s="42"/>
      <c r="E1075" s="42"/>
      <c r="F1075" s="42"/>
      <c r="G1075" s="42"/>
      <c r="H1075" s="42"/>
      <c r="I1075" s="42"/>
      <c r="J1075" s="42"/>
      <c r="M1075" s="27"/>
    </row>
    <row r="1076" spans="1:13" x14ac:dyDescent="0.2">
      <c r="A1076" s="54"/>
      <c r="B1076" s="42"/>
      <c r="C1076" s="42"/>
      <c r="D1076" s="42"/>
      <c r="E1076" s="42"/>
      <c r="F1076" s="42"/>
      <c r="G1076" s="42"/>
      <c r="H1076" s="42"/>
      <c r="I1076" s="42"/>
      <c r="J1076" s="42"/>
      <c r="M1076" s="27"/>
    </row>
    <row r="1077" spans="1:13" x14ac:dyDescent="0.2">
      <c r="A1077" s="54"/>
      <c r="B1077" s="42"/>
      <c r="C1077" s="42"/>
      <c r="D1077" s="42"/>
      <c r="E1077" s="42"/>
      <c r="F1077" s="42"/>
      <c r="G1077" s="42"/>
      <c r="H1077" s="42"/>
      <c r="I1077" s="42"/>
      <c r="J1077" s="42"/>
      <c r="M1077" s="27"/>
    </row>
    <row r="1078" spans="1:13" x14ac:dyDescent="0.2">
      <c r="A1078" s="54"/>
      <c r="B1078" s="42"/>
      <c r="C1078" s="42"/>
      <c r="D1078" s="42"/>
      <c r="E1078" s="42"/>
      <c r="F1078" s="42"/>
      <c r="G1078" s="42"/>
      <c r="H1078" s="42"/>
      <c r="I1078" s="42"/>
      <c r="J1078" s="42"/>
      <c r="M1078" s="27"/>
    </row>
    <row r="1079" spans="1:13" x14ac:dyDescent="0.2">
      <c r="A1079" s="54"/>
      <c r="B1079" s="42"/>
      <c r="C1079" s="42"/>
      <c r="D1079" s="42"/>
      <c r="E1079" s="42"/>
      <c r="F1079" s="42"/>
      <c r="G1079" s="42"/>
      <c r="H1079" s="42"/>
      <c r="I1079" s="42"/>
      <c r="J1079" s="42"/>
      <c r="M1079" s="27"/>
    </row>
    <row r="1080" spans="1:13" x14ac:dyDescent="0.2">
      <c r="A1080" s="54"/>
      <c r="B1080" s="42"/>
      <c r="C1080" s="42"/>
      <c r="D1080" s="42"/>
      <c r="E1080" s="42"/>
      <c r="F1080" s="42"/>
      <c r="G1080" s="42"/>
      <c r="H1080" s="42"/>
      <c r="I1080" s="42"/>
      <c r="J1080" s="42"/>
      <c r="M1080" s="27"/>
    </row>
    <row r="1081" spans="1:13" x14ac:dyDescent="0.2">
      <c r="A1081" s="54"/>
      <c r="B1081" s="42"/>
      <c r="C1081" s="42"/>
      <c r="D1081" s="42"/>
      <c r="E1081" s="42"/>
      <c r="F1081" s="42"/>
      <c r="G1081" s="42"/>
      <c r="H1081" s="42"/>
      <c r="I1081" s="42"/>
      <c r="J1081" s="42"/>
      <c r="M1081" s="27"/>
    </row>
    <row r="1082" spans="1:13" x14ac:dyDescent="0.2">
      <c r="A1082" s="54"/>
      <c r="B1082" s="42"/>
      <c r="C1082" s="42"/>
      <c r="D1082" s="42"/>
      <c r="E1082" s="42"/>
      <c r="F1082" s="42"/>
      <c r="G1082" s="42"/>
      <c r="H1082" s="42"/>
      <c r="I1082" s="42"/>
      <c r="J1082" s="42"/>
      <c r="M1082" s="27"/>
    </row>
    <row r="1083" spans="1:13" x14ac:dyDescent="0.2">
      <c r="A1083" s="54"/>
      <c r="B1083" s="42"/>
      <c r="C1083" s="42"/>
      <c r="D1083" s="42"/>
      <c r="E1083" s="42"/>
      <c r="F1083" s="42"/>
      <c r="G1083" s="42"/>
      <c r="H1083" s="42"/>
      <c r="I1083" s="42"/>
      <c r="J1083" s="42"/>
      <c r="M1083" s="27"/>
    </row>
    <row r="1084" spans="1:13" x14ac:dyDescent="0.2">
      <c r="A1084" s="54"/>
      <c r="B1084" s="42"/>
      <c r="C1084" s="42"/>
      <c r="D1084" s="42"/>
      <c r="E1084" s="42"/>
      <c r="F1084" s="42"/>
      <c r="G1084" s="42"/>
      <c r="H1084" s="42"/>
      <c r="I1084" s="42"/>
      <c r="J1084" s="42"/>
      <c r="M1084" s="27"/>
    </row>
    <row r="1085" spans="1:13" x14ac:dyDescent="0.2">
      <c r="A1085" s="54"/>
      <c r="B1085" s="42"/>
      <c r="C1085" s="42"/>
      <c r="D1085" s="42"/>
      <c r="E1085" s="42"/>
      <c r="F1085" s="42"/>
      <c r="G1085" s="42"/>
      <c r="H1085" s="42"/>
      <c r="I1085" s="42"/>
      <c r="J1085" s="42"/>
      <c r="M1085" s="27"/>
    </row>
    <row r="1086" spans="1:13" x14ac:dyDescent="0.2">
      <c r="A1086" s="54"/>
      <c r="B1086" s="42"/>
      <c r="C1086" s="42"/>
      <c r="D1086" s="42"/>
      <c r="E1086" s="42"/>
      <c r="F1086" s="42"/>
      <c r="G1086" s="42"/>
      <c r="H1086" s="42"/>
      <c r="I1086" s="42"/>
      <c r="J1086" s="42"/>
      <c r="M1086" s="27"/>
    </row>
    <row r="1087" spans="1:13" x14ac:dyDescent="0.2">
      <c r="A1087" s="54"/>
      <c r="B1087" s="42"/>
      <c r="C1087" s="42"/>
      <c r="D1087" s="42"/>
      <c r="E1087" s="42"/>
      <c r="F1087" s="42"/>
      <c r="G1087" s="42"/>
      <c r="H1087" s="42"/>
      <c r="I1087" s="42"/>
      <c r="J1087" s="42"/>
      <c r="M1087" s="27"/>
    </row>
    <row r="1088" spans="1:13" x14ac:dyDescent="0.2">
      <c r="A1088" s="54"/>
      <c r="B1088" s="42"/>
      <c r="C1088" s="42"/>
      <c r="D1088" s="42"/>
      <c r="E1088" s="42"/>
      <c r="F1088" s="42"/>
      <c r="G1088" s="42"/>
      <c r="H1088" s="42"/>
      <c r="I1088" s="42"/>
      <c r="J1088" s="42"/>
      <c r="M1088" s="27"/>
    </row>
    <row r="1089" spans="1:13" x14ac:dyDescent="0.2">
      <c r="A1089" s="54"/>
      <c r="B1089" s="42"/>
      <c r="C1089" s="42"/>
      <c r="D1089" s="42"/>
      <c r="E1089" s="42"/>
      <c r="F1089" s="42"/>
      <c r="G1089" s="42"/>
      <c r="H1089" s="42"/>
      <c r="I1089" s="42"/>
      <c r="J1089" s="42"/>
      <c r="M1089" s="27"/>
    </row>
    <row r="1090" spans="1:13" x14ac:dyDescent="0.2">
      <c r="A1090" s="54"/>
      <c r="B1090" s="42"/>
      <c r="C1090" s="42"/>
      <c r="D1090" s="42"/>
      <c r="E1090" s="42"/>
      <c r="F1090" s="42"/>
      <c r="G1090" s="42"/>
      <c r="H1090" s="42"/>
      <c r="I1090" s="42"/>
      <c r="J1090" s="42"/>
      <c r="M1090" s="27"/>
    </row>
    <row r="1091" spans="1:13" x14ac:dyDescent="0.2">
      <c r="A1091" s="54"/>
      <c r="B1091" s="42"/>
      <c r="C1091" s="42"/>
      <c r="D1091" s="42"/>
      <c r="E1091" s="42"/>
      <c r="F1091" s="42"/>
      <c r="G1091" s="42"/>
      <c r="H1091" s="42"/>
      <c r="I1091" s="42"/>
      <c r="J1091" s="42"/>
      <c r="M1091" s="27"/>
    </row>
    <row r="1092" spans="1:13" x14ac:dyDescent="0.2">
      <c r="A1092" s="54"/>
      <c r="B1092" s="42"/>
      <c r="C1092" s="42"/>
      <c r="D1092" s="42"/>
      <c r="E1092" s="42"/>
      <c r="F1092" s="42"/>
      <c r="G1092" s="42"/>
      <c r="H1092" s="42"/>
      <c r="I1092" s="42"/>
      <c r="J1092" s="42"/>
      <c r="M1092" s="27"/>
    </row>
    <row r="1093" spans="1:13" x14ac:dyDescent="0.2">
      <c r="A1093" s="54"/>
      <c r="B1093" s="42"/>
      <c r="C1093" s="42"/>
      <c r="D1093" s="42"/>
      <c r="E1093" s="42"/>
      <c r="F1093" s="42"/>
      <c r="G1093" s="42"/>
      <c r="H1093" s="42"/>
      <c r="I1093" s="42"/>
      <c r="J1093" s="42"/>
      <c r="M1093" s="27"/>
    </row>
    <row r="1094" spans="1:13" x14ac:dyDescent="0.2">
      <c r="A1094" s="54"/>
      <c r="B1094" s="42"/>
      <c r="C1094" s="42"/>
      <c r="D1094" s="42"/>
      <c r="E1094" s="42"/>
      <c r="F1094" s="42"/>
      <c r="G1094" s="42"/>
      <c r="H1094" s="42"/>
      <c r="I1094" s="42"/>
      <c r="J1094" s="42"/>
      <c r="M1094" s="27"/>
    </row>
    <row r="1095" spans="1:13" x14ac:dyDescent="0.2">
      <c r="A1095" s="54"/>
      <c r="B1095" s="42"/>
      <c r="C1095" s="42"/>
      <c r="D1095" s="42"/>
      <c r="E1095" s="42"/>
      <c r="F1095" s="42"/>
      <c r="G1095" s="42"/>
      <c r="H1095" s="42"/>
      <c r="I1095" s="42"/>
      <c r="J1095" s="42"/>
      <c r="M1095" s="27"/>
    </row>
    <row r="1096" spans="1:13" x14ac:dyDescent="0.2">
      <c r="A1096" s="54"/>
      <c r="B1096" s="42"/>
      <c r="C1096" s="42"/>
      <c r="D1096" s="42"/>
      <c r="E1096" s="42"/>
      <c r="F1096" s="42"/>
      <c r="G1096" s="42"/>
      <c r="H1096" s="42"/>
      <c r="I1096" s="42"/>
      <c r="J1096" s="42"/>
      <c r="M1096" s="27"/>
    </row>
    <row r="1097" spans="1:13" x14ac:dyDescent="0.2">
      <c r="A1097" s="54"/>
      <c r="B1097" s="42"/>
      <c r="C1097" s="42"/>
      <c r="D1097" s="42"/>
      <c r="E1097" s="42"/>
      <c r="F1097" s="42"/>
      <c r="G1097" s="42"/>
      <c r="H1097" s="42"/>
      <c r="I1097" s="42"/>
      <c r="J1097" s="42"/>
      <c r="M1097" s="27"/>
    </row>
    <row r="1098" spans="1:13" x14ac:dyDescent="0.2">
      <c r="A1098" s="54"/>
      <c r="B1098" s="42"/>
      <c r="C1098" s="42"/>
      <c r="D1098" s="42"/>
      <c r="E1098" s="42"/>
      <c r="F1098" s="42"/>
      <c r="G1098" s="42"/>
      <c r="H1098" s="42"/>
      <c r="I1098" s="42"/>
      <c r="J1098" s="42"/>
      <c r="M1098" s="27"/>
    </row>
    <row r="1099" spans="1:13" x14ac:dyDescent="0.2">
      <c r="A1099" s="54"/>
      <c r="B1099" s="42"/>
      <c r="C1099" s="42"/>
      <c r="D1099" s="42"/>
      <c r="E1099" s="42"/>
      <c r="F1099" s="42"/>
      <c r="G1099" s="42"/>
      <c r="H1099" s="42"/>
      <c r="I1099" s="42"/>
      <c r="J1099" s="42"/>
      <c r="M1099" s="27"/>
    </row>
    <row r="1100" spans="1:13" x14ac:dyDescent="0.2">
      <c r="A1100" s="54"/>
      <c r="B1100" s="42"/>
      <c r="C1100" s="42"/>
      <c r="D1100" s="42"/>
      <c r="E1100" s="42"/>
      <c r="F1100" s="42"/>
      <c r="G1100" s="42"/>
      <c r="H1100" s="42"/>
      <c r="I1100" s="42"/>
      <c r="J1100" s="42"/>
      <c r="M1100" s="27"/>
    </row>
    <row r="1101" spans="1:13" x14ac:dyDescent="0.2">
      <c r="A1101" s="54"/>
      <c r="B1101" s="42"/>
      <c r="C1101" s="42"/>
      <c r="D1101" s="42"/>
      <c r="E1101" s="42"/>
      <c r="F1101" s="42"/>
      <c r="G1101" s="42"/>
      <c r="H1101" s="42"/>
      <c r="I1101" s="42"/>
      <c r="J1101" s="42"/>
      <c r="M1101" s="27"/>
    </row>
    <row r="1102" spans="1:13" x14ac:dyDescent="0.2">
      <c r="A1102" s="54"/>
      <c r="B1102" s="42"/>
      <c r="C1102" s="42"/>
      <c r="D1102" s="42"/>
      <c r="E1102" s="42"/>
      <c r="F1102" s="42"/>
      <c r="G1102" s="42"/>
      <c r="H1102" s="42"/>
      <c r="I1102" s="42"/>
      <c r="J1102" s="42"/>
      <c r="M1102" s="27"/>
    </row>
    <row r="1103" spans="1:13" x14ac:dyDescent="0.2">
      <c r="A1103" s="54"/>
      <c r="B1103" s="42"/>
      <c r="C1103" s="42"/>
      <c r="D1103" s="42"/>
      <c r="E1103" s="42"/>
      <c r="F1103" s="42"/>
      <c r="G1103" s="42"/>
      <c r="H1103" s="42"/>
      <c r="I1103" s="42"/>
      <c r="J1103" s="42"/>
      <c r="M1103" s="27"/>
    </row>
    <row r="1104" spans="1:13" x14ac:dyDescent="0.2">
      <c r="A1104" s="54"/>
      <c r="B1104" s="42"/>
      <c r="C1104" s="42"/>
      <c r="D1104" s="42"/>
      <c r="E1104" s="42"/>
      <c r="F1104" s="42"/>
      <c r="G1104" s="42"/>
      <c r="H1104" s="42"/>
      <c r="I1104" s="42"/>
      <c r="J1104" s="42"/>
      <c r="M1104" s="27"/>
    </row>
    <row r="1105" spans="1:13" x14ac:dyDescent="0.2">
      <c r="A1105" s="54"/>
      <c r="B1105" s="42"/>
      <c r="C1105" s="42"/>
      <c r="D1105" s="42"/>
      <c r="E1105" s="42"/>
      <c r="F1105" s="42"/>
      <c r="G1105" s="42"/>
      <c r="H1105" s="42"/>
      <c r="I1105" s="42"/>
      <c r="J1105" s="42"/>
      <c r="M1105" s="27"/>
    </row>
    <row r="1106" spans="1:13" x14ac:dyDescent="0.2">
      <c r="A1106" s="54"/>
      <c r="B1106" s="42"/>
      <c r="C1106" s="42"/>
      <c r="D1106" s="42"/>
      <c r="E1106" s="42"/>
      <c r="F1106" s="42"/>
      <c r="G1106" s="42"/>
      <c r="H1106" s="42"/>
      <c r="I1106" s="42"/>
      <c r="J1106" s="42"/>
      <c r="M1106" s="27"/>
    </row>
    <row r="1107" spans="1:13" x14ac:dyDescent="0.2">
      <c r="A1107" s="54"/>
      <c r="B1107" s="42"/>
      <c r="C1107" s="42"/>
      <c r="D1107" s="42"/>
      <c r="E1107" s="42"/>
      <c r="F1107" s="42"/>
      <c r="G1107" s="42"/>
      <c r="H1107" s="42"/>
      <c r="I1107" s="42"/>
      <c r="J1107" s="42"/>
      <c r="M1107" s="27"/>
    </row>
    <row r="1108" spans="1:13" x14ac:dyDescent="0.2">
      <c r="A1108" s="54"/>
      <c r="B1108" s="42"/>
      <c r="C1108" s="42"/>
      <c r="D1108" s="42"/>
      <c r="E1108" s="42"/>
      <c r="F1108" s="42"/>
      <c r="G1108" s="42"/>
      <c r="H1108" s="42"/>
      <c r="I1108" s="42"/>
      <c r="J1108" s="42"/>
      <c r="M1108" s="27"/>
    </row>
    <row r="1109" spans="1:13" x14ac:dyDescent="0.2">
      <c r="A1109" s="54"/>
      <c r="B1109" s="42"/>
      <c r="C1109" s="42"/>
      <c r="D1109" s="42"/>
      <c r="E1109" s="42"/>
      <c r="F1109" s="42"/>
      <c r="G1109" s="42"/>
      <c r="H1109" s="42"/>
      <c r="I1109" s="42"/>
      <c r="J1109" s="42"/>
      <c r="M1109" s="27"/>
    </row>
    <row r="1110" spans="1:13" x14ac:dyDescent="0.2">
      <c r="A1110" s="54"/>
      <c r="B1110" s="42"/>
      <c r="C1110" s="42"/>
      <c r="D1110" s="42"/>
      <c r="E1110" s="42"/>
      <c r="F1110" s="42"/>
      <c r="G1110" s="42"/>
      <c r="H1110" s="42"/>
      <c r="I1110" s="42"/>
      <c r="J1110" s="42"/>
      <c r="M1110" s="27"/>
    </row>
    <row r="1111" spans="1:13" x14ac:dyDescent="0.2">
      <c r="A1111" s="54"/>
      <c r="B1111" s="42"/>
      <c r="C1111" s="42"/>
      <c r="D1111" s="42"/>
      <c r="E1111" s="42"/>
      <c r="F1111" s="42"/>
      <c r="G1111" s="42"/>
      <c r="H1111" s="42"/>
      <c r="I1111" s="42"/>
      <c r="J1111" s="42"/>
      <c r="M1111" s="27"/>
    </row>
    <row r="1112" spans="1:13" x14ac:dyDescent="0.2">
      <c r="A1112" s="54"/>
      <c r="B1112" s="42"/>
      <c r="C1112" s="42"/>
      <c r="D1112" s="42"/>
      <c r="E1112" s="42"/>
      <c r="F1112" s="42"/>
      <c r="G1112" s="42"/>
      <c r="H1112" s="42"/>
      <c r="I1112" s="42"/>
      <c r="J1112" s="42"/>
      <c r="M1112" s="27"/>
    </row>
    <row r="1113" spans="1:13" x14ac:dyDescent="0.2">
      <c r="A1113" s="54"/>
      <c r="B1113" s="42"/>
      <c r="C1113" s="42"/>
      <c r="D1113" s="42"/>
      <c r="E1113" s="42"/>
      <c r="F1113" s="42"/>
      <c r="G1113" s="42"/>
      <c r="H1113" s="42"/>
      <c r="I1113" s="42"/>
      <c r="J1113" s="42"/>
      <c r="M1113" s="27"/>
    </row>
    <row r="1114" spans="1:13" x14ac:dyDescent="0.2">
      <c r="A1114" s="54"/>
      <c r="B1114" s="42"/>
      <c r="C1114" s="42"/>
      <c r="D1114" s="42"/>
      <c r="E1114" s="42"/>
      <c r="F1114" s="42"/>
      <c r="G1114" s="42"/>
      <c r="H1114" s="42"/>
      <c r="I1114" s="42"/>
      <c r="J1114" s="42"/>
      <c r="M1114" s="27"/>
    </row>
    <row r="1115" spans="1:13" x14ac:dyDescent="0.2">
      <c r="A1115" s="54"/>
      <c r="B1115" s="42"/>
      <c r="C1115" s="42"/>
      <c r="D1115" s="42"/>
      <c r="E1115" s="42"/>
      <c r="F1115" s="42"/>
      <c r="G1115" s="42"/>
      <c r="H1115" s="42"/>
      <c r="I1115" s="42"/>
      <c r="J1115" s="42"/>
      <c r="M1115" s="27"/>
    </row>
    <row r="1116" spans="1:13" x14ac:dyDescent="0.2">
      <c r="A1116" s="54"/>
      <c r="B1116" s="42"/>
      <c r="C1116" s="42"/>
      <c r="D1116" s="42"/>
      <c r="E1116" s="42"/>
      <c r="F1116" s="42"/>
      <c r="G1116" s="42"/>
      <c r="H1116" s="42"/>
      <c r="I1116" s="42"/>
      <c r="J1116" s="42"/>
      <c r="M1116" s="27"/>
    </row>
    <row r="1117" spans="1:13" x14ac:dyDescent="0.2">
      <c r="A1117" s="54"/>
      <c r="B1117" s="42"/>
      <c r="C1117" s="42"/>
      <c r="D1117" s="42"/>
      <c r="E1117" s="42"/>
      <c r="F1117" s="42"/>
      <c r="G1117" s="42"/>
      <c r="H1117" s="42"/>
      <c r="I1117" s="42"/>
      <c r="J1117" s="42"/>
      <c r="M1117" s="27"/>
    </row>
    <row r="1118" spans="1:13" x14ac:dyDescent="0.2">
      <c r="A1118" s="54"/>
      <c r="B1118" s="42"/>
      <c r="C1118" s="42"/>
      <c r="D1118" s="42"/>
      <c r="E1118" s="42"/>
      <c r="F1118" s="42"/>
      <c r="G1118" s="42"/>
      <c r="H1118" s="42"/>
      <c r="I1118" s="42"/>
      <c r="J1118" s="42"/>
      <c r="M1118" s="27"/>
    </row>
    <row r="1119" spans="1:13" x14ac:dyDescent="0.2">
      <c r="A1119" s="54"/>
      <c r="B1119" s="42"/>
      <c r="C1119" s="42"/>
      <c r="D1119" s="42"/>
      <c r="E1119" s="42"/>
      <c r="F1119" s="42"/>
      <c r="G1119" s="42"/>
      <c r="H1119" s="42"/>
      <c r="I1119" s="42"/>
      <c r="J1119" s="42"/>
      <c r="M1119" s="27"/>
    </row>
    <row r="1120" spans="1:13" x14ac:dyDescent="0.2">
      <c r="A1120" s="54"/>
      <c r="B1120" s="42"/>
      <c r="C1120" s="42"/>
      <c r="D1120" s="42"/>
      <c r="E1120" s="42"/>
      <c r="F1120" s="42"/>
      <c r="G1120" s="42"/>
      <c r="H1120" s="42"/>
      <c r="I1120" s="42"/>
      <c r="J1120" s="42"/>
      <c r="M1120" s="27"/>
    </row>
    <row r="1121" spans="1:13" x14ac:dyDescent="0.2">
      <c r="A1121" s="54"/>
      <c r="B1121" s="42"/>
      <c r="C1121" s="42"/>
      <c r="D1121" s="42"/>
      <c r="E1121" s="42"/>
      <c r="F1121" s="42"/>
      <c r="G1121" s="42"/>
      <c r="H1121" s="42"/>
      <c r="I1121" s="42"/>
      <c r="J1121" s="42"/>
      <c r="M1121" s="27"/>
    </row>
    <row r="1122" spans="1:13" x14ac:dyDescent="0.2">
      <c r="A1122" s="54"/>
      <c r="B1122" s="42"/>
      <c r="C1122" s="42"/>
      <c r="D1122" s="42"/>
      <c r="E1122" s="42"/>
      <c r="F1122" s="42"/>
      <c r="G1122" s="42"/>
      <c r="H1122" s="42"/>
      <c r="I1122" s="42"/>
      <c r="J1122" s="42"/>
      <c r="M1122" s="27"/>
    </row>
    <row r="1123" spans="1:13" x14ac:dyDescent="0.2">
      <c r="A1123" s="54"/>
      <c r="B1123" s="42"/>
      <c r="C1123" s="42"/>
      <c r="D1123" s="42"/>
      <c r="E1123" s="42"/>
      <c r="F1123" s="42"/>
      <c r="G1123" s="42"/>
      <c r="H1123" s="42"/>
      <c r="I1123" s="42"/>
      <c r="J1123" s="42"/>
      <c r="M1123" s="27"/>
    </row>
    <row r="1124" spans="1:13" x14ac:dyDescent="0.2">
      <c r="A1124" s="54"/>
      <c r="B1124" s="42"/>
      <c r="C1124" s="42"/>
      <c r="D1124" s="42"/>
      <c r="E1124" s="42"/>
      <c r="F1124" s="42"/>
      <c r="G1124" s="42"/>
      <c r="H1124" s="42"/>
      <c r="I1124" s="42"/>
      <c r="J1124" s="42"/>
      <c r="M1124" s="27"/>
    </row>
    <row r="1125" spans="1:13" x14ac:dyDescent="0.2">
      <c r="A1125" s="54"/>
      <c r="B1125" s="42"/>
      <c r="C1125" s="42"/>
      <c r="D1125" s="42"/>
      <c r="E1125" s="42"/>
      <c r="F1125" s="42"/>
      <c r="G1125" s="42"/>
      <c r="H1125" s="42"/>
      <c r="I1125" s="42"/>
      <c r="J1125" s="42"/>
      <c r="M1125" s="27"/>
    </row>
    <row r="1126" spans="1:13" x14ac:dyDescent="0.2">
      <c r="A1126" s="54"/>
      <c r="B1126" s="42"/>
      <c r="C1126" s="42"/>
      <c r="D1126" s="42"/>
      <c r="E1126" s="42"/>
      <c r="F1126" s="42"/>
      <c r="G1126" s="42"/>
      <c r="H1126" s="42"/>
      <c r="I1126" s="42"/>
      <c r="J1126" s="42"/>
      <c r="M1126" s="27"/>
    </row>
    <row r="1127" spans="1:13" x14ac:dyDescent="0.2">
      <c r="A1127" s="54"/>
      <c r="B1127" s="42"/>
      <c r="C1127" s="42"/>
      <c r="D1127" s="42"/>
      <c r="E1127" s="42"/>
      <c r="F1127" s="42"/>
      <c r="G1127" s="42"/>
      <c r="H1127" s="42"/>
      <c r="I1127" s="42"/>
      <c r="J1127" s="42"/>
      <c r="M1127" s="27"/>
    </row>
    <row r="1128" spans="1:13" x14ac:dyDescent="0.2">
      <c r="A1128" s="54"/>
      <c r="B1128" s="42"/>
      <c r="C1128" s="42"/>
      <c r="D1128" s="42"/>
      <c r="E1128" s="42"/>
      <c r="F1128" s="42"/>
      <c r="G1128" s="42"/>
      <c r="H1128" s="42"/>
      <c r="I1128" s="42"/>
      <c r="J1128" s="42"/>
      <c r="M1128" s="27"/>
    </row>
    <row r="1129" spans="1:13" x14ac:dyDescent="0.2">
      <c r="A1129" s="54"/>
      <c r="B1129" s="42"/>
      <c r="C1129" s="42"/>
      <c r="D1129" s="42"/>
      <c r="E1129" s="42"/>
      <c r="F1129" s="42"/>
      <c r="G1129" s="42"/>
      <c r="H1129" s="42"/>
      <c r="I1129" s="42"/>
      <c r="J1129" s="42"/>
      <c r="M1129" s="27"/>
    </row>
    <row r="1130" spans="1:13" x14ac:dyDescent="0.2">
      <c r="A1130" s="54"/>
      <c r="B1130" s="42"/>
      <c r="C1130" s="42"/>
      <c r="D1130" s="42"/>
      <c r="E1130" s="42"/>
      <c r="F1130" s="42"/>
      <c r="G1130" s="42"/>
      <c r="H1130" s="42"/>
      <c r="I1130" s="42"/>
      <c r="J1130" s="42"/>
      <c r="M1130" s="27"/>
    </row>
    <row r="1131" spans="1:13" x14ac:dyDescent="0.2">
      <c r="A1131" s="54"/>
      <c r="B1131" s="42"/>
      <c r="C1131" s="42"/>
      <c r="D1131" s="42"/>
      <c r="E1131" s="42"/>
      <c r="F1131" s="42"/>
      <c r="G1131" s="42"/>
      <c r="H1131" s="42"/>
      <c r="I1131" s="42"/>
      <c r="J1131" s="42"/>
      <c r="M1131" s="27"/>
    </row>
    <row r="1132" spans="1:13" x14ac:dyDescent="0.2">
      <c r="A1132" s="54"/>
      <c r="B1132" s="42"/>
      <c r="C1132" s="42"/>
      <c r="D1132" s="42"/>
      <c r="E1132" s="42"/>
      <c r="F1132" s="42"/>
      <c r="G1132" s="42"/>
      <c r="H1132" s="42"/>
      <c r="I1132" s="42"/>
      <c r="J1132" s="42"/>
      <c r="M1132" s="27"/>
    </row>
    <row r="1133" spans="1:13" x14ac:dyDescent="0.2">
      <c r="A1133" s="54"/>
      <c r="B1133" s="42"/>
      <c r="C1133" s="42"/>
      <c r="D1133" s="42"/>
      <c r="E1133" s="42"/>
      <c r="F1133" s="42"/>
      <c r="G1133" s="42"/>
      <c r="H1133" s="42"/>
      <c r="I1133" s="42"/>
      <c r="J1133" s="42"/>
      <c r="M1133" s="27"/>
    </row>
    <row r="1134" spans="1:13" x14ac:dyDescent="0.2">
      <c r="A1134" s="54"/>
      <c r="B1134" s="42"/>
      <c r="C1134" s="42"/>
      <c r="D1134" s="42"/>
      <c r="E1134" s="42"/>
      <c r="F1134" s="42"/>
      <c r="G1134" s="42"/>
      <c r="H1134" s="42"/>
      <c r="I1134" s="42"/>
      <c r="J1134" s="42"/>
      <c r="M1134" s="27"/>
    </row>
    <row r="1135" spans="1:13" x14ac:dyDescent="0.2">
      <c r="A1135" s="54"/>
      <c r="B1135" s="42"/>
      <c r="C1135" s="42"/>
      <c r="D1135" s="42"/>
      <c r="E1135" s="42"/>
      <c r="F1135" s="42"/>
      <c r="G1135" s="42"/>
      <c r="H1135" s="42"/>
      <c r="I1135" s="42"/>
      <c r="J1135" s="42"/>
      <c r="M1135" s="27"/>
    </row>
    <row r="1136" spans="1:13" x14ac:dyDescent="0.2">
      <c r="A1136" s="54"/>
      <c r="B1136" s="42"/>
      <c r="C1136" s="42"/>
      <c r="D1136" s="42"/>
      <c r="E1136" s="42"/>
      <c r="F1136" s="42"/>
      <c r="G1136" s="42"/>
      <c r="H1136" s="42"/>
      <c r="I1136" s="42"/>
      <c r="J1136" s="42"/>
      <c r="M1136" s="27"/>
    </row>
    <row r="1137" spans="1:13" x14ac:dyDescent="0.2">
      <c r="A1137" s="54"/>
      <c r="B1137" s="42"/>
      <c r="C1137" s="42"/>
      <c r="D1137" s="42"/>
      <c r="E1137" s="42"/>
      <c r="F1137" s="42"/>
      <c r="G1137" s="42"/>
      <c r="H1137" s="42"/>
      <c r="I1137" s="42"/>
      <c r="J1137" s="42"/>
      <c r="M1137" s="27"/>
    </row>
    <row r="1138" spans="1:13" x14ac:dyDescent="0.2">
      <c r="A1138" s="54"/>
      <c r="B1138" s="42"/>
      <c r="C1138" s="42"/>
      <c r="D1138" s="42"/>
      <c r="E1138" s="42"/>
      <c r="F1138" s="42"/>
      <c r="G1138" s="42"/>
      <c r="H1138" s="42"/>
      <c r="I1138" s="42"/>
      <c r="J1138" s="42"/>
      <c r="M1138" s="27"/>
    </row>
    <row r="1139" spans="1:13" x14ac:dyDescent="0.2">
      <c r="A1139" s="54"/>
      <c r="B1139" s="42"/>
      <c r="C1139" s="42"/>
      <c r="D1139" s="42"/>
      <c r="E1139" s="42"/>
      <c r="F1139" s="42"/>
      <c r="G1139" s="42"/>
      <c r="H1139" s="42"/>
      <c r="I1139" s="42"/>
      <c r="J1139" s="42"/>
      <c r="M1139" s="27"/>
    </row>
    <row r="1140" spans="1:13" x14ac:dyDescent="0.2">
      <c r="A1140" s="54"/>
      <c r="B1140" s="42"/>
      <c r="C1140" s="42"/>
      <c r="D1140" s="42"/>
      <c r="E1140" s="42"/>
      <c r="F1140" s="42"/>
      <c r="G1140" s="42"/>
      <c r="H1140" s="42"/>
      <c r="I1140" s="42"/>
      <c r="J1140" s="42"/>
      <c r="M1140" s="27"/>
    </row>
    <row r="1141" spans="1:13" x14ac:dyDescent="0.2">
      <c r="A1141" s="54"/>
      <c r="B1141" s="42"/>
      <c r="C1141" s="42"/>
      <c r="D1141" s="42"/>
      <c r="E1141" s="42"/>
      <c r="F1141" s="42"/>
      <c r="G1141" s="42"/>
      <c r="H1141" s="42"/>
      <c r="I1141" s="42"/>
      <c r="J1141" s="42"/>
      <c r="M1141" s="27"/>
    </row>
    <row r="1142" spans="1:13" x14ac:dyDescent="0.2">
      <c r="A1142" s="54"/>
      <c r="B1142" s="42"/>
      <c r="C1142" s="42"/>
      <c r="D1142" s="42"/>
      <c r="E1142" s="42"/>
      <c r="F1142" s="42"/>
      <c r="G1142" s="42"/>
      <c r="H1142" s="42"/>
      <c r="I1142" s="42"/>
      <c r="J1142" s="42"/>
      <c r="M1142" s="27"/>
    </row>
    <row r="1143" spans="1:13" x14ac:dyDescent="0.2">
      <c r="A1143" s="54"/>
      <c r="B1143" s="42"/>
      <c r="C1143" s="42"/>
      <c r="D1143" s="42"/>
      <c r="E1143" s="42"/>
      <c r="F1143" s="42"/>
      <c r="G1143" s="42"/>
      <c r="H1143" s="42"/>
      <c r="I1143" s="42"/>
      <c r="J1143" s="42"/>
      <c r="M1143" s="27"/>
    </row>
    <row r="1144" spans="1:13" x14ac:dyDescent="0.2">
      <c r="A1144" s="54"/>
      <c r="B1144" s="42"/>
      <c r="C1144" s="42"/>
      <c r="D1144" s="42"/>
      <c r="E1144" s="42"/>
      <c r="F1144" s="42"/>
      <c r="G1144" s="42"/>
      <c r="H1144" s="42"/>
      <c r="I1144" s="42"/>
      <c r="J1144" s="42"/>
      <c r="M1144" s="27"/>
    </row>
    <row r="1145" spans="1:13" x14ac:dyDescent="0.2">
      <c r="A1145" s="54"/>
      <c r="B1145" s="42"/>
      <c r="C1145" s="42"/>
      <c r="D1145" s="42"/>
      <c r="E1145" s="42"/>
      <c r="F1145" s="42"/>
      <c r="G1145" s="42"/>
      <c r="H1145" s="42"/>
      <c r="I1145" s="42"/>
      <c r="J1145" s="42"/>
      <c r="M1145" s="27"/>
    </row>
    <row r="1146" spans="1:13" x14ac:dyDescent="0.2">
      <c r="A1146" s="54"/>
      <c r="B1146" s="42"/>
      <c r="C1146" s="42"/>
      <c r="D1146" s="42"/>
      <c r="E1146" s="42"/>
      <c r="F1146" s="42"/>
      <c r="G1146" s="42"/>
      <c r="H1146" s="42"/>
      <c r="I1146" s="42"/>
      <c r="J1146" s="42"/>
      <c r="M1146" s="27"/>
    </row>
    <row r="1147" spans="1:13" x14ac:dyDescent="0.2">
      <c r="A1147" s="54"/>
      <c r="B1147" s="42"/>
      <c r="C1147" s="42"/>
      <c r="D1147" s="42"/>
      <c r="E1147" s="42"/>
      <c r="F1147" s="42"/>
      <c r="G1147" s="42"/>
      <c r="H1147" s="42"/>
      <c r="I1147" s="42"/>
      <c r="J1147" s="42"/>
      <c r="M1147" s="27"/>
    </row>
    <row r="1148" spans="1:13" x14ac:dyDescent="0.2">
      <c r="A1148" s="54"/>
      <c r="B1148" s="42"/>
      <c r="C1148" s="42"/>
      <c r="D1148" s="42"/>
      <c r="E1148" s="42"/>
      <c r="F1148" s="42"/>
      <c r="G1148" s="42"/>
      <c r="H1148" s="42"/>
      <c r="I1148" s="42"/>
      <c r="J1148" s="42"/>
      <c r="M1148" s="27"/>
    </row>
    <row r="1149" spans="1:13" x14ac:dyDescent="0.2">
      <c r="A1149" s="54"/>
      <c r="B1149" s="42"/>
      <c r="C1149" s="42"/>
      <c r="D1149" s="42"/>
      <c r="E1149" s="42"/>
      <c r="F1149" s="42"/>
      <c r="G1149" s="42"/>
      <c r="H1149" s="42"/>
      <c r="I1149" s="42"/>
      <c r="J1149" s="42"/>
      <c r="M1149" s="27"/>
    </row>
    <row r="1150" spans="1:13" x14ac:dyDescent="0.2">
      <c r="A1150" s="54"/>
      <c r="B1150" s="42"/>
      <c r="C1150" s="42"/>
      <c r="D1150" s="42"/>
      <c r="E1150" s="42"/>
      <c r="F1150" s="42"/>
      <c r="G1150" s="42"/>
      <c r="H1150" s="42"/>
      <c r="I1150" s="42"/>
      <c r="J1150" s="42"/>
      <c r="M1150" s="27"/>
    </row>
    <row r="1151" spans="1:13" x14ac:dyDescent="0.2">
      <c r="A1151" s="54"/>
      <c r="B1151" s="42"/>
      <c r="C1151" s="42"/>
      <c r="D1151" s="42"/>
      <c r="E1151" s="42"/>
      <c r="F1151" s="42"/>
      <c r="G1151" s="42"/>
      <c r="H1151" s="42"/>
      <c r="I1151" s="42"/>
      <c r="J1151" s="42"/>
      <c r="M1151" s="27"/>
    </row>
    <row r="1152" spans="1:13" x14ac:dyDescent="0.2">
      <c r="A1152" s="54"/>
      <c r="B1152" s="42"/>
      <c r="C1152" s="42"/>
      <c r="D1152" s="42"/>
      <c r="E1152" s="42"/>
      <c r="F1152" s="42"/>
      <c r="G1152" s="42"/>
      <c r="H1152" s="42"/>
      <c r="I1152" s="42"/>
      <c r="J1152" s="42"/>
      <c r="M1152" s="27"/>
    </row>
    <row r="1153" spans="1:13" x14ac:dyDescent="0.2">
      <c r="A1153" s="54"/>
      <c r="B1153" s="42"/>
      <c r="C1153" s="42"/>
      <c r="D1153" s="42"/>
      <c r="E1153" s="42"/>
      <c r="F1153" s="42"/>
      <c r="G1153" s="42"/>
      <c r="H1153" s="42"/>
      <c r="I1153" s="42"/>
      <c r="J1153" s="42"/>
      <c r="M1153" s="27"/>
    </row>
    <row r="1154" spans="1:13" x14ac:dyDescent="0.2">
      <c r="A1154" s="54"/>
      <c r="B1154" s="42"/>
      <c r="C1154" s="42"/>
      <c r="D1154" s="42"/>
      <c r="E1154" s="42"/>
      <c r="F1154" s="42"/>
      <c r="G1154" s="42"/>
      <c r="H1154" s="42"/>
      <c r="I1154" s="42"/>
      <c r="J1154" s="42"/>
      <c r="M1154" s="27"/>
    </row>
    <row r="1155" spans="1:13" x14ac:dyDescent="0.2">
      <c r="A1155" s="54"/>
      <c r="B1155" s="42"/>
      <c r="C1155" s="42"/>
      <c r="D1155" s="42"/>
      <c r="E1155" s="42"/>
      <c r="F1155" s="42"/>
      <c r="G1155" s="42"/>
      <c r="H1155" s="42"/>
      <c r="I1155" s="42"/>
      <c r="J1155" s="42"/>
      <c r="M1155" s="27"/>
    </row>
    <row r="1156" spans="1:13" x14ac:dyDescent="0.2">
      <c r="A1156" s="54"/>
      <c r="B1156" s="42"/>
      <c r="C1156" s="42"/>
      <c r="D1156" s="42"/>
      <c r="E1156" s="42"/>
      <c r="F1156" s="42"/>
      <c r="G1156" s="42"/>
      <c r="H1156" s="42"/>
      <c r="I1156" s="42"/>
      <c r="J1156" s="42"/>
      <c r="M1156" s="27"/>
    </row>
    <row r="1157" spans="1:13" x14ac:dyDescent="0.2">
      <c r="A1157" s="54"/>
      <c r="B1157" s="42"/>
      <c r="C1157" s="42"/>
      <c r="D1157" s="42"/>
      <c r="E1157" s="42"/>
      <c r="F1157" s="42"/>
      <c r="G1157" s="42"/>
      <c r="H1157" s="42"/>
      <c r="I1157" s="42"/>
      <c r="J1157" s="42"/>
      <c r="M1157" s="27"/>
    </row>
    <row r="1158" spans="1:13" x14ac:dyDescent="0.2">
      <c r="A1158" s="54"/>
      <c r="B1158" s="42"/>
      <c r="C1158" s="42"/>
      <c r="D1158" s="42"/>
      <c r="E1158" s="42"/>
      <c r="F1158" s="42"/>
      <c r="G1158" s="42"/>
      <c r="H1158" s="42"/>
      <c r="I1158" s="42"/>
      <c r="J1158" s="42"/>
      <c r="M1158" s="27"/>
    </row>
    <row r="1159" spans="1:13" x14ac:dyDescent="0.2">
      <c r="A1159" s="54"/>
      <c r="B1159" s="42"/>
      <c r="C1159" s="42"/>
      <c r="D1159" s="42"/>
      <c r="E1159" s="42"/>
      <c r="F1159" s="42"/>
      <c r="G1159" s="42"/>
      <c r="H1159" s="42"/>
      <c r="I1159" s="42"/>
      <c r="J1159" s="42"/>
      <c r="M1159" s="27"/>
    </row>
    <row r="1160" spans="1:13" x14ac:dyDescent="0.2">
      <c r="A1160" s="54"/>
      <c r="B1160" s="42"/>
      <c r="C1160" s="42"/>
      <c r="D1160" s="42"/>
      <c r="E1160" s="42"/>
      <c r="F1160" s="42"/>
      <c r="G1160" s="42"/>
      <c r="H1160" s="42"/>
      <c r="I1160" s="42"/>
      <c r="J1160" s="42"/>
      <c r="M1160" s="27"/>
    </row>
    <row r="1161" spans="1:13" x14ac:dyDescent="0.2">
      <c r="A1161" s="54"/>
      <c r="B1161" s="42"/>
      <c r="C1161" s="42"/>
      <c r="D1161" s="42"/>
      <c r="E1161" s="42"/>
      <c r="F1161" s="42"/>
      <c r="G1161" s="42"/>
      <c r="H1161" s="42"/>
      <c r="I1161" s="42"/>
      <c r="J1161" s="42"/>
      <c r="M1161" s="27"/>
    </row>
    <row r="1162" spans="1:13" x14ac:dyDescent="0.2">
      <c r="A1162" s="54"/>
      <c r="B1162" s="42"/>
      <c r="C1162" s="42"/>
      <c r="D1162" s="42"/>
      <c r="E1162" s="42"/>
      <c r="F1162" s="42"/>
      <c r="G1162" s="42"/>
      <c r="H1162" s="42"/>
      <c r="I1162" s="42"/>
      <c r="J1162" s="42"/>
      <c r="M1162" s="27"/>
    </row>
    <row r="1163" spans="1:13" x14ac:dyDescent="0.2">
      <c r="A1163" s="54"/>
      <c r="B1163" s="42"/>
      <c r="C1163" s="42"/>
      <c r="D1163" s="42"/>
      <c r="E1163" s="42"/>
      <c r="F1163" s="42"/>
      <c r="G1163" s="42"/>
      <c r="H1163" s="42"/>
      <c r="I1163" s="42"/>
      <c r="J1163" s="42"/>
      <c r="M1163" s="27"/>
    </row>
    <row r="1164" spans="1:13" x14ac:dyDescent="0.2">
      <c r="A1164" s="54"/>
      <c r="B1164" s="42"/>
      <c r="C1164" s="42"/>
      <c r="D1164" s="42"/>
      <c r="E1164" s="42"/>
      <c r="F1164" s="42"/>
      <c r="G1164" s="42"/>
      <c r="H1164" s="42"/>
      <c r="I1164" s="42"/>
      <c r="J1164" s="42"/>
      <c r="M1164" s="27"/>
    </row>
    <row r="1165" spans="1:13" x14ac:dyDescent="0.2">
      <c r="A1165" s="54"/>
      <c r="B1165" s="42"/>
      <c r="C1165" s="42"/>
      <c r="D1165" s="42"/>
      <c r="E1165" s="42"/>
      <c r="F1165" s="42"/>
      <c r="G1165" s="42"/>
      <c r="H1165" s="42"/>
      <c r="I1165" s="42"/>
      <c r="J1165" s="42"/>
      <c r="M1165" s="27"/>
    </row>
    <row r="1166" spans="1:13" x14ac:dyDescent="0.2">
      <c r="A1166" s="54"/>
      <c r="B1166" s="42"/>
      <c r="C1166" s="42"/>
      <c r="D1166" s="42"/>
      <c r="E1166" s="42"/>
      <c r="F1166" s="42"/>
      <c r="G1166" s="42"/>
      <c r="H1166" s="42"/>
      <c r="I1166" s="42"/>
      <c r="J1166" s="42"/>
      <c r="M1166" s="27"/>
    </row>
    <row r="1167" spans="1:13" x14ac:dyDescent="0.2">
      <c r="A1167" s="54"/>
      <c r="B1167" s="42"/>
      <c r="C1167" s="42"/>
      <c r="D1167" s="42"/>
      <c r="E1167" s="42"/>
      <c r="F1167" s="42"/>
      <c r="G1167" s="42"/>
      <c r="H1167" s="42"/>
      <c r="I1167" s="42"/>
      <c r="J1167" s="42"/>
      <c r="M1167" s="27"/>
    </row>
    <row r="1168" spans="1:13" x14ac:dyDescent="0.2">
      <c r="A1168" s="54"/>
      <c r="B1168" s="42"/>
      <c r="C1168" s="42"/>
      <c r="D1168" s="42"/>
      <c r="E1168" s="42"/>
      <c r="F1168" s="42"/>
      <c r="G1168" s="42"/>
      <c r="H1168" s="42"/>
      <c r="I1168" s="42"/>
      <c r="J1168" s="42"/>
      <c r="M1168" s="27"/>
    </row>
    <row r="1169" spans="1:13" x14ac:dyDescent="0.2">
      <c r="A1169" s="54"/>
      <c r="B1169" s="42"/>
      <c r="C1169" s="42"/>
      <c r="D1169" s="42"/>
      <c r="E1169" s="42"/>
      <c r="F1169" s="42"/>
      <c r="G1169" s="42"/>
      <c r="H1169" s="42"/>
      <c r="I1169" s="42"/>
      <c r="J1169" s="42"/>
      <c r="M1169" s="27"/>
    </row>
    <row r="1170" spans="1:13" x14ac:dyDescent="0.2">
      <c r="A1170" s="54"/>
      <c r="B1170" s="42"/>
      <c r="C1170" s="42"/>
      <c r="D1170" s="42"/>
      <c r="E1170" s="42"/>
      <c r="F1170" s="42"/>
      <c r="G1170" s="42"/>
      <c r="H1170" s="42"/>
      <c r="I1170" s="42"/>
      <c r="J1170" s="42"/>
      <c r="M1170" s="27"/>
    </row>
    <row r="1171" spans="1:13" x14ac:dyDescent="0.2">
      <c r="A1171" s="54"/>
      <c r="B1171" s="42"/>
      <c r="C1171" s="42"/>
      <c r="D1171" s="42"/>
      <c r="E1171" s="42"/>
      <c r="F1171" s="42"/>
      <c r="G1171" s="42"/>
      <c r="H1171" s="42"/>
      <c r="I1171" s="42"/>
      <c r="J1171" s="42"/>
      <c r="M1171" s="27"/>
    </row>
    <row r="1172" spans="1:13" x14ac:dyDescent="0.2">
      <c r="A1172" s="54"/>
      <c r="B1172" s="42"/>
      <c r="C1172" s="42"/>
      <c r="D1172" s="42"/>
      <c r="E1172" s="42"/>
      <c r="F1172" s="42"/>
      <c r="G1172" s="42"/>
      <c r="H1172" s="42"/>
      <c r="I1172" s="42"/>
      <c r="J1172" s="42"/>
      <c r="M1172" s="27"/>
    </row>
    <row r="1173" spans="1:13" x14ac:dyDescent="0.2">
      <c r="A1173" s="54"/>
      <c r="B1173" s="42"/>
      <c r="C1173" s="42"/>
      <c r="D1173" s="42"/>
      <c r="E1173" s="42"/>
      <c r="F1173" s="42"/>
      <c r="G1173" s="42"/>
      <c r="H1173" s="42"/>
      <c r="I1173" s="42"/>
      <c r="J1173" s="42"/>
      <c r="M1173" s="27"/>
    </row>
    <row r="1174" spans="1:13" x14ac:dyDescent="0.2">
      <c r="A1174" s="54"/>
      <c r="B1174" s="42"/>
      <c r="C1174" s="42"/>
      <c r="D1174" s="42"/>
      <c r="E1174" s="42"/>
      <c r="F1174" s="42"/>
      <c r="G1174" s="42"/>
      <c r="H1174" s="42"/>
      <c r="I1174" s="42"/>
      <c r="J1174" s="42"/>
      <c r="M1174" s="27"/>
    </row>
    <row r="1175" spans="1:13" x14ac:dyDescent="0.2">
      <c r="A1175" s="54"/>
      <c r="B1175" s="42"/>
      <c r="C1175" s="42"/>
      <c r="D1175" s="42"/>
      <c r="E1175" s="42"/>
      <c r="F1175" s="42"/>
      <c r="G1175" s="42"/>
      <c r="H1175" s="42"/>
      <c r="I1175" s="42"/>
      <c r="J1175" s="42"/>
      <c r="M1175" s="27"/>
    </row>
    <row r="1176" spans="1:13" x14ac:dyDescent="0.2">
      <c r="A1176" s="54"/>
      <c r="B1176" s="42"/>
      <c r="C1176" s="42"/>
      <c r="D1176" s="42"/>
      <c r="E1176" s="42"/>
      <c r="F1176" s="42"/>
      <c r="G1176" s="42"/>
      <c r="H1176" s="42"/>
      <c r="I1176" s="42"/>
      <c r="J1176" s="42"/>
      <c r="M1176" s="27"/>
    </row>
    <row r="1177" spans="1:13" x14ac:dyDescent="0.2">
      <c r="A1177" s="54"/>
      <c r="B1177" s="42"/>
      <c r="C1177" s="42"/>
      <c r="D1177" s="42"/>
      <c r="E1177" s="42"/>
      <c r="F1177" s="42"/>
      <c r="G1177" s="42"/>
      <c r="H1177" s="42"/>
      <c r="I1177" s="42"/>
      <c r="J1177" s="42"/>
      <c r="M1177" s="27"/>
    </row>
    <row r="1178" spans="1:13" x14ac:dyDescent="0.2">
      <c r="A1178" s="54"/>
      <c r="B1178" s="42"/>
      <c r="C1178" s="42"/>
      <c r="D1178" s="42"/>
      <c r="E1178" s="42"/>
      <c r="F1178" s="42"/>
      <c r="G1178" s="42"/>
      <c r="H1178" s="42"/>
      <c r="I1178" s="42"/>
      <c r="J1178" s="42"/>
      <c r="M1178" s="27"/>
    </row>
    <row r="1179" spans="1:13" x14ac:dyDescent="0.2">
      <c r="A1179" s="54"/>
      <c r="B1179" s="42"/>
      <c r="C1179" s="42"/>
      <c r="D1179" s="42"/>
      <c r="E1179" s="42"/>
      <c r="F1179" s="42"/>
      <c r="G1179" s="42"/>
      <c r="H1179" s="42"/>
      <c r="I1179" s="42"/>
      <c r="J1179" s="42"/>
      <c r="M1179" s="27"/>
    </row>
    <row r="1180" spans="1:13" x14ac:dyDescent="0.2">
      <c r="A1180" s="54"/>
      <c r="B1180" s="42"/>
      <c r="C1180" s="42"/>
      <c r="D1180" s="42"/>
      <c r="E1180" s="42"/>
      <c r="F1180" s="42"/>
      <c r="G1180" s="42"/>
      <c r="H1180" s="42"/>
      <c r="I1180" s="42"/>
      <c r="J1180" s="42"/>
      <c r="M1180" s="27"/>
    </row>
    <row r="1181" spans="1:13" x14ac:dyDescent="0.2">
      <c r="A1181" s="54"/>
      <c r="B1181" s="42"/>
      <c r="C1181" s="42"/>
      <c r="D1181" s="42"/>
      <c r="E1181" s="42"/>
      <c r="F1181" s="42"/>
      <c r="G1181" s="42"/>
      <c r="H1181" s="42"/>
      <c r="I1181" s="42"/>
      <c r="J1181" s="42"/>
      <c r="M1181" s="27"/>
    </row>
    <row r="1182" spans="1:13" x14ac:dyDescent="0.2">
      <c r="A1182" s="54"/>
      <c r="B1182" s="42"/>
      <c r="C1182" s="42"/>
      <c r="D1182" s="42"/>
      <c r="E1182" s="42"/>
      <c r="F1182" s="42"/>
      <c r="G1182" s="42"/>
      <c r="H1182" s="42"/>
      <c r="I1182" s="42"/>
      <c r="J1182" s="42"/>
      <c r="M1182" s="27"/>
    </row>
    <row r="1183" spans="1:13" x14ac:dyDescent="0.2">
      <c r="A1183" s="54"/>
      <c r="B1183" s="42"/>
      <c r="C1183" s="42"/>
      <c r="D1183" s="42"/>
      <c r="E1183" s="42"/>
      <c r="F1183" s="42"/>
      <c r="G1183" s="42"/>
      <c r="H1183" s="42"/>
      <c r="I1183" s="42"/>
      <c r="J1183" s="42"/>
      <c r="M1183" s="27"/>
    </row>
    <row r="1184" spans="1:13" x14ac:dyDescent="0.2">
      <c r="A1184" s="54"/>
      <c r="B1184" s="42"/>
      <c r="C1184" s="42"/>
      <c r="D1184" s="42"/>
      <c r="E1184" s="42"/>
      <c r="F1184" s="42"/>
      <c r="G1184" s="42"/>
      <c r="H1184" s="42"/>
      <c r="I1184" s="42"/>
      <c r="J1184" s="42"/>
      <c r="M1184" s="27"/>
    </row>
    <row r="1185" spans="1:13" x14ac:dyDescent="0.2">
      <c r="A1185" s="54"/>
      <c r="B1185" s="42"/>
      <c r="C1185" s="42"/>
      <c r="D1185" s="42"/>
      <c r="E1185" s="42"/>
      <c r="F1185" s="42"/>
      <c r="G1185" s="42"/>
      <c r="H1185" s="42"/>
      <c r="I1185" s="42"/>
      <c r="J1185" s="42"/>
      <c r="M1185" s="27"/>
    </row>
    <row r="1186" spans="1:13" x14ac:dyDescent="0.2">
      <c r="A1186" s="54"/>
      <c r="B1186" s="42"/>
      <c r="C1186" s="42"/>
      <c r="D1186" s="42"/>
      <c r="E1186" s="42"/>
      <c r="F1186" s="42"/>
      <c r="G1186" s="42"/>
      <c r="H1186" s="42"/>
      <c r="I1186" s="42"/>
      <c r="J1186" s="42"/>
      <c r="M1186" s="27"/>
    </row>
    <row r="1187" spans="1:13" x14ac:dyDescent="0.2">
      <c r="A1187" s="54"/>
      <c r="B1187" s="42"/>
      <c r="C1187" s="42"/>
      <c r="D1187" s="42"/>
      <c r="E1187" s="42"/>
      <c r="F1187" s="42"/>
      <c r="G1187" s="42"/>
      <c r="H1187" s="42"/>
      <c r="I1187" s="42"/>
      <c r="J1187" s="42"/>
      <c r="M1187" s="27"/>
    </row>
    <row r="1188" spans="1:13" x14ac:dyDescent="0.2">
      <c r="A1188" s="54"/>
      <c r="B1188" s="42"/>
      <c r="C1188" s="42"/>
      <c r="D1188" s="42"/>
      <c r="E1188" s="42"/>
      <c r="F1188" s="42"/>
      <c r="G1188" s="42"/>
      <c r="H1188" s="42"/>
      <c r="I1188" s="42"/>
      <c r="J1188" s="42"/>
      <c r="M1188" s="27"/>
    </row>
    <row r="1189" spans="1:13" x14ac:dyDescent="0.2">
      <c r="A1189" s="54"/>
      <c r="B1189" s="42"/>
      <c r="C1189" s="42"/>
      <c r="D1189" s="42"/>
      <c r="E1189" s="42"/>
      <c r="F1189" s="42"/>
      <c r="G1189" s="42"/>
      <c r="H1189" s="42"/>
      <c r="I1189" s="42"/>
      <c r="J1189" s="42"/>
      <c r="M1189" s="27"/>
    </row>
    <row r="1190" spans="1:13" x14ac:dyDescent="0.2">
      <c r="A1190" s="54"/>
      <c r="B1190" s="42"/>
      <c r="C1190" s="42"/>
      <c r="D1190" s="42"/>
      <c r="E1190" s="42"/>
      <c r="F1190" s="42"/>
      <c r="G1190" s="42"/>
      <c r="H1190" s="42"/>
      <c r="I1190" s="42"/>
      <c r="J1190" s="42"/>
      <c r="M1190" s="27"/>
    </row>
    <row r="1191" spans="1:13" x14ac:dyDescent="0.2">
      <c r="A1191" s="54"/>
      <c r="B1191" s="42"/>
      <c r="C1191" s="42"/>
      <c r="D1191" s="42"/>
      <c r="E1191" s="42"/>
      <c r="F1191" s="42"/>
      <c r="G1191" s="42"/>
      <c r="H1191" s="42"/>
      <c r="I1191" s="42"/>
      <c r="J1191" s="42"/>
      <c r="M1191" s="27"/>
    </row>
    <row r="1192" spans="1:13" x14ac:dyDescent="0.2">
      <c r="A1192" s="54"/>
      <c r="B1192" s="42"/>
      <c r="C1192" s="42"/>
      <c r="D1192" s="42"/>
      <c r="E1192" s="42"/>
      <c r="F1192" s="42"/>
      <c r="G1192" s="42"/>
      <c r="H1192" s="42"/>
      <c r="I1192" s="42"/>
      <c r="J1192" s="42"/>
      <c r="M1192" s="27"/>
    </row>
    <row r="1193" spans="1:13" x14ac:dyDescent="0.2">
      <c r="A1193" s="54"/>
      <c r="B1193" s="42"/>
      <c r="C1193" s="42"/>
      <c r="D1193" s="42"/>
      <c r="E1193" s="42"/>
      <c r="F1193" s="42"/>
      <c r="G1193" s="42"/>
      <c r="H1193" s="42"/>
      <c r="I1193" s="42"/>
      <c r="J1193" s="42"/>
      <c r="M1193" s="27"/>
    </row>
    <row r="1194" spans="1:13" x14ac:dyDescent="0.2">
      <c r="A1194" s="54"/>
      <c r="B1194" s="42"/>
      <c r="C1194" s="42"/>
      <c r="D1194" s="42"/>
      <c r="E1194" s="42"/>
      <c r="F1194" s="42"/>
      <c r="G1194" s="42"/>
      <c r="H1194" s="42"/>
      <c r="I1194" s="42"/>
      <c r="J1194" s="42"/>
      <c r="M1194" s="27"/>
    </row>
    <row r="1195" spans="1:13" x14ac:dyDescent="0.2">
      <c r="A1195" s="54"/>
      <c r="B1195" s="42"/>
      <c r="C1195" s="42"/>
      <c r="D1195" s="42"/>
      <c r="E1195" s="42"/>
      <c r="F1195" s="42"/>
      <c r="G1195" s="42"/>
      <c r="H1195" s="42"/>
      <c r="I1195" s="42"/>
      <c r="J1195" s="42"/>
      <c r="M1195" s="27"/>
    </row>
    <row r="1196" spans="1:13" x14ac:dyDescent="0.2">
      <c r="A1196" s="54"/>
      <c r="B1196" s="42"/>
      <c r="C1196" s="42"/>
      <c r="D1196" s="42"/>
      <c r="E1196" s="42"/>
      <c r="F1196" s="42"/>
      <c r="G1196" s="42"/>
      <c r="H1196" s="42"/>
      <c r="I1196" s="42"/>
      <c r="J1196" s="42"/>
      <c r="M1196" s="27"/>
    </row>
    <row r="1197" spans="1:13" x14ac:dyDescent="0.2">
      <c r="A1197" s="54"/>
      <c r="B1197" s="42"/>
      <c r="C1197" s="42"/>
      <c r="D1197" s="42"/>
      <c r="E1197" s="42"/>
      <c r="F1197" s="42"/>
      <c r="G1197" s="42"/>
      <c r="H1197" s="42"/>
      <c r="I1197" s="42"/>
      <c r="J1197" s="42"/>
      <c r="M1197" s="27"/>
    </row>
    <row r="1198" spans="1:13" x14ac:dyDescent="0.2">
      <c r="A1198" s="54"/>
      <c r="B1198" s="42"/>
      <c r="C1198" s="42"/>
      <c r="D1198" s="42"/>
      <c r="E1198" s="42"/>
      <c r="F1198" s="42"/>
      <c r="G1198" s="42"/>
      <c r="H1198" s="42"/>
      <c r="I1198" s="42"/>
      <c r="J1198" s="42"/>
      <c r="M1198" s="27"/>
    </row>
    <row r="1199" spans="1:13" x14ac:dyDescent="0.2">
      <c r="A1199" s="54"/>
      <c r="B1199" s="42"/>
      <c r="C1199" s="42"/>
      <c r="D1199" s="42"/>
      <c r="E1199" s="42"/>
      <c r="F1199" s="42"/>
      <c r="G1199" s="42"/>
      <c r="H1199" s="42"/>
      <c r="I1199" s="42"/>
      <c r="J1199" s="42"/>
      <c r="M1199" s="27"/>
    </row>
    <row r="1200" spans="1:13" x14ac:dyDescent="0.2">
      <c r="A1200" s="54"/>
      <c r="B1200" s="42"/>
      <c r="C1200" s="42"/>
      <c r="D1200" s="42"/>
      <c r="E1200" s="42"/>
      <c r="F1200" s="42"/>
      <c r="G1200" s="42"/>
      <c r="H1200" s="42"/>
      <c r="I1200" s="42"/>
      <c r="J1200" s="42"/>
      <c r="M1200" s="27"/>
    </row>
    <row r="1201" spans="1:13" x14ac:dyDescent="0.2">
      <c r="A1201" s="54"/>
      <c r="B1201" s="42"/>
      <c r="C1201" s="42"/>
      <c r="D1201" s="42"/>
      <c r="E1201" s="42"/>
      <c r="F1201" s="42"/>
      <c r="G1201" s="42"/>
      <c r="H1201" s="42"/>
      <c r="I1201" s="42"/>
      <c r="J1201" s="42"/>
      <c r="M1201" s="27"/>
    </row>
    <row r="1202" spans="1:13" x14ac:dyDescent="0.2">
      <c r="A1202" s="54"/>
      <c r="B1202" s="42"/>
      <c r="C1202" s="42"/>
      <c r="D1202" s="42"/>
      <c r="E1202" s="42"/>
      <c r="F1202" s="42"/>
      <c r="G1202" s="42"/>
      <c r="H1202" s="42"/>
      <c r="I1202" s="42"/>
      <c r="J1202" s="42"/>
      <c r="M1202" s="27"/>
    </row>
    <row r="1203" spans="1:13" x14ac:dyDescent="0.2">
      <c r="A1203" s="54"/>
      <c r="B1203" s="42"/>
      <c r="C1203" s="42"/>
      <c r="D1203" s="42"/>
      <c r="E1203" s="42"/>
      <c r="F1203" s="42"/>
      <c r="G1203" s="42"/>
      <c r="H1203" s="42"/>
      <c r="I1203" s="42"/>
      <c r="J1203" s="42"/>
      <c r="M1203" s="27"/>
    </row>
    <row r="1204" spans="1:13" x14ac:dyDescent="0.2">
      <c r="A1204" s="54"/>
      <c r="B1204" s="42"/>
      <c r="C1204" s="42"/>
      <c r="D1204" s="42"/>
      <c r="E1204" s="42"/>
      <c r="F1204" s="42"/>
      <c r="G1204" s="42"/>
      <c r="H1204" s="42"/>
      <c r="I1204" s="42"/>
      <c r="J1204" s="42"/>
      <c r="M1204" s="27"/>
    </row>
    <row r="1205" spans="1:13" x14ac:dyDescent="0.2">
      <c r="A1205" s="54"/>
      <c r="B1205" s="42"/>
      <c r="C1205" s="42"/>
      <c r="D1205" s="42"/>
      <c r="E1205" s="42"/>
      <c r="F1205" s="42"/>
      <c r="G1205" s="42"/>
      <c r="H1205" s="42"/>
      <c r="I1205" s="42"/>
      <c r="J1205" s="42"/>
      <c r="M1205" s="27"/>
    </row>
    <row r="1206" spans="1:13" x14ac:dyDescent="0.2">
      <c r="A1206" s="54"/>
      <c r="B1206" s="42"/>
      <c r="C1206" s="42"/>
      <c r="D1206" s="42"/>
      <c r="E1206" s="42"/>
      <c r="F1206" s="42"/>
      <c r="G1206" s="42"/>
      <c r="H1206" s="42"/>
      <c r="I1206" s="42"/>
      <c r="J1206" s="42"/>
      <c r="M1206" s="27"/>
    </row>
    <row r="1207" spans="1:13" x14ac:dyDescent="0.2">
      <c r="A1207" s="54"/>
      <c r="B1207" s="42"/>
      <c r="C1207" s="42"/>
      <c r="D1207" s="42"/>
      <c r="E1207" s="42"/>
      <c r="F1207" s="42"/>
      <c r="G1207" s="42"/>
      <c r="H1207" s="42"/>
      <c r="I1207" s="42"/>
      <c r="J1207" s="42"/>
      <c r="M1207" s="27"/>
    </row>
    <row r="1208" spans="1:13" x14ac:dyDescent="0.2">
      <c r="A1208" s="54"/>
      <c r="B1208" s="42"/>
      <c r="C1208" s="42"/>
      <c r="D1208" s="42"/>
      <c r="E1208" s="42"/>
      <c r="F1208" s="42"/>
      <c r="G1208" s="42"/>
      <c r="H1208" s="42"/>
      <c r="I1208" s="42"/>
      <c r="J1208" s="42"/>
      <c r="M1208" s="27"/>
    </row>
    <row r="1209" spans="1:13" x14ac:dyDescent="0.2">
      <c r="A1209" s="54"/>
      <c r="B1209" s="42"/>
      <c r="C1209" s="42"/>
      <c r="D1209" s="42"/>
      <c r="E1209" s="42"/>
      <c r="F1209" s="42"/>
      <c r="G1209" s="42"/>
      <c r="H1209" s="42"/>
      <c r="I1209" s="42"/>
      <c r="J1209" s="42"/>
      <c r="M1209" s="27"/>
    </row>
    <row r="1210" spans="1:13" x14ac:dyDescent="0.2">
      <c r="A1210" s="54"/>
      <c r="B1210" s="42"/>
      <c r="C1210" s="42"/>
      <c r="D1210" s="42"/>
      <c r="E1210" s="42"/>
      <c r="F1210" s="42"/>
      <c r="G1210" s="42"/>
      <c r="H1210" s="42"/>
      <c r="I1210" s="42"/>
      <c r="J1210" s="42"/>
      <c r="M1210" s="27"/>
    </row>
    <row r="1211" spans="1:13" x14ac:dyDescent="0.2">
      <c r="A1211" s="54"/>
      <c r="B1211" s="42"/>
      <c r="C1211" s="42"/>
      <c r="D1211" s="42"/>
      <c r="E1211" s="42"/>
      <c r="F1211" s="42"/>
      <c r="G1211" s="42"/>
      <c r="H1211" s="42"/>
      <c r="I1211" s="42"/>
      <c r="J1211" s="42"/>
      <c r="M1211" s="27"/>
    </row>
    <row r="1212" spans="1:13" x14ac:dyDescent="0.2">
      <c r="A1212" s="54"/>
      <c r="B1212" s="42"/>
      <c r="C1212" s="42"/>
      <c r="D1212" s="42"/>
      <c r="E1212" s="42"/>
      <c r="F1212" s="42"/>
      <c r="G1212" s="42"/>
      <c r="H1212" s="42"/>
      <c r="I1212" s="42"/>
      <c r="J1212" s="42"/>
      <c r="M1212" s="27"/>
    </row>
    <row r="1213" spans="1:13" x14ac:dyDescent="0.2">
      <c r="A1213" s="54"/>
      <c r="B1213" s="42"/>
      <c r="C1213" s="42"/>
      <c r="D1213" s="42"/>
      <c r="E1213" s="42"/>
      <c r="F1213" s="42"/>
      <c r="G1213" s="42"/>
      <c r="H1213" s="42"/>
      <c r="I1213" s="42"/>
      <c r="J1213" s="42"/>
      <c r="M1213" s="27"/>
    </row>
    <row r="1214" spans="1:13" x14ac:dyDescent="0.2">
      <c r="A1214" s="54"/>
      <c r="B1214" s="42"/>
      <c r="C1214" s="42"/>
      <c r="D1214" s="42"/>
      <c r="E1214" s="42"/>
      <c r="F1214" s="42"/>
      <c r="G1214" s="42"/>
      <c r="H1214" s="42"/>
      <c r="I1214" s="42"/>
      <c r="J1214" s="42"/>
      <c r="M1214" s="27"/>
    </row>
    <row r="1215" spans="1:13" x14ac:dyDescent="0.2">
      <c r="A1215" s="54"/>
      <c r="B1215" s="42"/>
      <c r="C1215" s="42"/>
      <c r="D1215" s="42"/>
      <c r="E1215" s="42"/>
      <c r="F1215" s="42"/>
      <c r="G1215" s="42"/>
      <c r="H1215" s="42"/>
      <c r="I1215" s="42"/>
      <c r="J1215" s="42"/>
      <c r="M1215" s="27"/>
    </row>
    <row r="1216" spans="1:13" x14ac:dyDescent="0.2">
      <c r="A1216" s="54"/>
      <c r="B1216" s="42"/>
      <c r="C1216" s="42"/>
      <c r="D1216" s="42"/>
      <c r="E1216" s="42"/>
      <c r="F1216" s="42"/>
      <c r="G1216" s="42"/>
      <c r="H1216" s="42"/>
      <c r="I1216" s="42"/>
      <c r="J1216" s="42"/>
      <c r="M1216" s="27"/>
    </row>
    <row r="1217" spans="1:13" x14ac:dyDescent="0.2">
      <c r="A1217" s="54"/>
      <c r="B1217" s="42"/>
      <c r="C1217" s="42"/>
      <c r="D1217" s="42"/>
      <c r="E1217" s="42"/>
      <c r="F1217" s="42"/>
      <c r="G1217" s="42"/>
      <c r="H1217" s="42"/>
      <c r="I1217" s="42"/>
      <c r="J1217" s="42"/>
      <c r="M1217" s="27"/>
    </row>
    <row r="1218" spans="1:13" x14ac:dyDescent="0.2">
      <c r="A1218" s="54"/>
      <c r="B1218" s="42"/>
      <c r="C1218" s="42"/>
      <c r="D1218" s="42"/>
      <c r="E1218" s="42"/>
      <c r="F1218" s="42"/>
      <c r="G1218" s="42"/>
      <c r="H1218" s="42"/>
      <c r="I1218" s="42"/>
      <c r="J1218" s="42"/>
      <c r="M1218" s="27"/>
    </row>
    <row r="1219" spans="1:13" x14ac:dyDescent="0.2">
      <c r="A1219" s="54"/>
      <c r="B1219" s="42"/>
      <c r="C1219" s="42"/>
      <c r="D1219" s="42"/>
      <c r="E1219" s="42"/>
      <c r="F1219" s="42"/>
      <c r="G1219" s="42"/>
      <c r="H1219" s="42"/>
      <c r="I1219" s="42"/>
      <c r="J1219" s="42"/>
      <c r="M1219" s="27"/>
    </row>
    <row r="1220" spans="1:13" x14ac:dyDescent="0.2">
      <c r="A1220" s="54"/>
      <c r="B1220" s="42"/>
      <c r="C1220" s="42"/>
      <c r="D1220" s="42"/>
      <c r="E1220" s="42"/>
      <c r="F1220" s="42"/>
      <c r="G1220" s="42"/>
      <c r="H1220" s="42"/>
      <c r="I1220" s="42"/>
      <c r="J1220" s="42"/>
      <c r="M1220" s="27"/>
    </row>
    <row r="1221" spans="1:13" x14ac:dyDescent="0.2">
      <c r="A1221" s="54"/>
      <c r="B1221" s="42"/>
      <c r="C1221" s="42"/>
      <c r="D1221" s="42"/>
      <c r="E1221" s="42"/>
      <c r="F1221" s="42"/>
      <c r="G1221" s="42"/>
      <c r="H1221" s="42"/>
      <c r="I1221" s="42"/>
      <c r="J1221" s="42"/>
      <c r="M1221" s="27"/>
    </row>
    <row r="1222" spans="1:13" x14ac:dyDescent="0.2">
      <c r="A1222" s="54"/>
      <c r="B1222" s="42"/>
      <c r="C1222" s="42"/>
      <c r="D1222" s="42"/>
      <c r="E1222" s="42"/>
      <c r="F1222" s="42"/>
      <c r="G1222" s="42"/>
      <c r="H1222" s="42"/>
      <c r="I1222" s="42"/>
      <c r="J1222" s="42"/>
      <c r="M1222" s="27"/>
    </row>
    <row r="1223" spans="1:13" x14ac:dyDescent="0.2">
      <c r="A1223" s="54"/>
      <c r="B1223" s="42"/>
      <c r="C1223" s="42"/>
      <c r="D1223" s="42"/>
      <c r="E1223" s="42"/>
      <c r="F1223" s="42"/>
      <c r="G1223" s="42"/>
      <c r="H1223" s="42"/>
      <c r="I1223" s="42"/>
      <c r="J1223" s="42"/>
      <c r="M1223" s="27"/>
    </row>
    <row r="1224" spans="1:13" x14ac:dyDescent="0.2">
      <c r="A1224" s="54"/>
      <c r="B1224" s="42"/>
      <c r="C1224" s="42"/>
      <c r="D1224" s="42"/>
      <c r="E1224" s="42"/>
      <c r="F1224" s="42"/>
      <c r="G1224" s="42"/>
      <c r="H1224" s="42"/>
      <c r="I1224" s="42"/>
      <c r="J1224" s="42"/>
      <c r="M1224" s="27"/>
    </row>
    <row r="1225" spans="1:13" x14ac:dyDescent="0.2">
      <c r="A1225" s="54"/>
      <c r="B1225" s="42"/>
      <c r="C1225" s="42"/>
      <c r="D1225" s="42"/>
      <c r="E1225" s="42"/>
      <c r="F1225" s="42"/>
      <c r="G1225" s="42"/>
      <c r="H1225" s="42"/>
      <c r="I1225" s="42"/>
      <c r="J1225" s="42"/>
      <c r="M1225" s="27"/>
    </row>
    <row r="1226" spans="1:13" x14ac:dyDescent="0.2">
      <c r="A1226" s="54"/>
      <c r="B1226" s="42"/>
      <c r="C1226" s="42"/>
      <c r="D1226" s="42"/>
      <c r="E1226" s="42"/>
      <c r="F1226" s="42"/>
      <c r="G1226" s="42"/>
      <c r="H1226" s="42"/>
      <c r="I1226" s="42"/>
      <c r="J1226" s="42"/>
      <c r="M1226" s="27"/>
    </row>
    <row r="1227" spans="1:13" x14ac:dyDescent="0.2">
      <c r="A1227" s="54"/>
      <c r="B1227" s="42"/>
      <c r="C1227" s="42"/>
      <c r="D1227" s="42"/>
      <c r="E1227" s="42"/>
      <c r="F1227" s="42"/>
      <c r="G1227" s="42"/>
      <c r="H1227" s="42"/>
      <c r="I1227" s="42"/>
      <c r="J1227" s="42"/>
      <c r="M1227" s="27"/>
    </row>
    <row r="1228" spans="1:13" x14ac:dyDescent="0.2">
      <c r="A1228" s="54"/>
      <c r="B1228" s="42"/>
      <c r="C1228" s="42"/>
      <c r="D1228" s="42"/>
      <c r="E1228" s="42"/>
      <c r="F1228" s="42"/>
      <c r="G1228" s="42"/>
      <c r="H1228" s="42"/>
      <c r="I1228" s="42"/>
      <c r="J1228" s="42"/>
      <c r="M1228" s="27"/>
    </row>
    <row r="1229" spans="1:13" x14ac:dyDescent="0.2">
      <c r="A1229" s="54"/>
      <c r="B1229" s="42"/>
      <c r="C1229" s="42"/>
      <c r="D1229" s="42"/>
      <c r="E1229" s="42"/>
      <c r="F1229" s="42"/>
      <c r="G1229" s="42"/>
      <c r="H1229" s="42"/>
      <c r="I1229" s="42"/>
      <c r="J1229" s="42"/>
      <c r="M1229" s="27"/>
    </row>
    <row r="1230" spans="1:13" x14ac:dyDescent="0.2">
      <c r="A1230" s="54"/>
      <c r="B1230" s="42"/>
      <c r="C1230" s="42"/>
      <c r="D1230" s="42"/>
      <c r="E1230" s="42"/>
      <c r="F1230" s="42"/>
      <c r="G1230" s="42"/>
      <c r="H1230" s="42"/>
      <c r="I1230" s="42"/>
      <c r="J1230" s="42"/>
      <c r="M1230" s="27"/>
    </row>
    <row r="1231" spans="1:13" x14ac:dyDescent="0.2">
      <c r="A1231" s="54"/>
      <c r="B1231" s="42"/>
      <c r="C1231" s="42"/>
      <c r="D1231" s="42"/>
      <c r="E1231" s="42"/>
      <c r="F1231" s="42"/>
      <c r="G1231" s="42"/>
      <c r="H1231" s="42"/>
      <c r="I1231" s="42"/>
      <c r="J1231" s="42"/>
      <c r="M1231" s="27"/>
    </row>
    <row r="1232" spans="1:13" x14ac:dyDescent="0.2">
      <c r="A1232" s="54"/>
      <c r="B1232" s="42"/>
      <c r="C1232" s="42"/>
      <c r="D1232" s="42"/>
      <c r="E1232" s="42"/>
      <c r="F1232" s="42"/>
      <c r="G1232" s="42"/>
      <c r="H1232" s="42"/>
      <c r="I1232" s="42"/>
      <c r="J1232" s="42"/>
      <c r="M1232" s="27"/>
    </row>
    <row r="1233" spans="1:13" x14ac:dyDescent="0.2">
      <c r="A1233" s="54"/>
      <c r="B1233" s="42"/>
      <c r="C1233" s="42"/>
      <c r="D1233" s="42"/>
      <c r="E1233" s="42"/>
      <c r="F1233" s="42"/>
      <c r="G1233" s="42"/>
      <c r="H1233" s="42"/>
      <c r="I1233" s="42"/>
      <c r="J1233" s="42"/>
      <c r="M1233" s="27"/>
    </row>
    <row r="1234" spans="1:13" x14ac:dyDescent="0.2">
      <c r="A1234" s="54"/>
      <c r="B1234" s="42"/>
      <c r="C1234" s="42"/>
      <c r="D1234" s="42"/>
      <c r="E1234" s="42"/>
      <c r="F1234" s="42"/>
      <c r="G1234" s="42"/>
      <c r="H1234" s="42"/>
      <c r="I1234" s="42"/>
      <c r="J1234" s="42"/>
      <c r="M1234" s="27"/>
    </row>
    <row r="1235" spans="1:13" x14ac:dyDescent="0.2">
      <c r="A1235" s="54"/>
      <c r="B1235" s="42"/>
      <c r="C1235" s="42"/>
      <c r="D1235" s="42"/>
      <c r="E1235" s="42"/>
      <c r="F1235" s="42"/>
      <c r="G1235" s="42"/>
      <c r="H1235" s="42"/>
      <c r="I1235" s="42"/>
      <c r="J1235" s="42"/>
      <c r="M1235" s="27"/>
    </row>
    <row r="1236" spans="1:13" x14ac:dyDescent="0.2">
      <c r="A1236" s="54"/>
      <c r="B1236" s="42"/>
      <c r="C1236" s="42"/>
      <c r="D1236" s="42"/>
      <c r="E1236" s="42"/>
      <c r="F1236" s="42"/>
      <c r="G1236" s="42"/>
      <c r="H1236" s="42"/>
      <c r="I1236" s="42"/>
      <c r="J1236" s="42"/>
      <c r="M1236" s="27"/>
    </row>
    <row r="1237" spans="1:13" x14ac:dyDescent="0.2">
      <c r="A1237" s="54"/>
      <c r="B1237" s="42"/>
      <c r="C1237" s="42"/>
      <c r="D1237" s="42"/>
      <c r="E1237" s="42"/>
      <c r="F1237" s="42"/>
      <c r="G1237" s="42"/>
      <c r="H1237" s="42"/>
      <c r="I1237" s="42"/>
      <c r="J1237" s="42"/>
      <c r="M1237" s="27"/>
    </row>
    <row r="1238" spans="1:13" x14ac:dyDescent="0.2">
      <c r="A1238" s="54"/>
      <c r="B1238" s="42"/>
      <c r="C1238" s="42"/>
      <c r="D1238" s="42"/>
      <c r="E1238" s="42"/>
      <c r="F1238" s="42"/>
      <c r="G1238" s="42"/>
      <c r="H1238" s="42"/>
      <c r="I1238" s="42"/>
      <c r="J1238" s="42"/>
      <c r="M1238" s="27"/>
    </row>
    <row r="1239" spans="1:13" x14ac:dyDescent="0.2">
      <c r="A1239" s="54"/>
      <c r="B1239" s="42"/>
      <c r="C1239" s="42"/>
      <c r="D1239" s="42"/>
      <c r="E1239" s="42"/>
      <c r="F1239" s="42"/>
      <c r="G1239" s="42"/>
      <c r="H1239" s="42"/>
      <c r="I1239" s="42"/>
      <c r="J1239" s="42"/>
      <c r="M1239" s="27"/>
    </row>
    <row r="1240" spans="1:13" x14ac:dyDescent="0.2">
      <c r="A1240" s="54"/>
      <c r="B1240" s="42"/>
      <c r="C1240" s="42"/>
      <c r="D1240" s="42"/>
      <c r="E1240" s="42"/>
      <c r="F1240" s="42"/>
      <c r="G1240" s="42"/>
      <c r="H1240" s="42"/>
      <c r="I1240" s="42"/>
      <c r="J1240" s="42"/>
      <c r="M1240" s="27"/>
    </row>
    <row r="1241" spans="1:13" x14ac:dyDescent="0.2">
      <c r="A1241" s="54"/>
      <c r="B1241" s="42"/>
      <c r="C1241" s="42"/>
      <c r="D1241" s="42"/>
      <c r="E1241" s="42"/>
      <c r="F1241" s="42"/>
      <c r="G1241" s="42"/>
      <c r="H1241" s="42"/>
      <c r="I1241" s="42"/>
      <c r="J1241" s="42"/>
      <c r="M1241" s="27"/>
    </row>
    <row r="1242" spans="1:13" x14ac:dyDescent="0.2">
      <c r="A1242" s="54"/>
      <c r="B1242" s="42"/>
      <c r="C1242" s="42"/>
      <c r="D1242" s="42"/>
      <c r="E1242" s="42"/>
      <c r="F1242" s="42"/>
      <c r="G1242" s="42"/>
      <c r="H1242" s="42"/>
      <c r="I1242" s="42"/>
      <c r="J1242" s="42"/>
      <c r="M1242" s="27"/>
    </row>
    <row r="1243" spans="1:13" x14ac:dyDescent="0.2">
      <c r="A1243" s="54"/>
      <c r="B1243" s="42"/>
      <c r="C1243" s="42"/>
      <c r="D1243" s="42"/>
      <c r="E1243" s="42"/>
      <c r="F1243" s="42"/>
      <c r="G1243" s="42"/>
      <c r="H1243" s="42"/>
      <c r="I1243" s="42"/>
      <c r="J1243" s="42"/>
      <c r="M1243" s="27"/>
    </row>
    <row r="1244" spans="1:13" x14ac:dyDescent="0.2">
      <c r="A1244" s="54"/>
      <c r="B1244" s="42"/>
      <c r="C1244" s="42"/>
      <c r="D1244" s="42"/>
      <c r="E1244" s="42"/>
      <c r="F1244" s="42"/>
      <c r="G1244" s="42"/>
      <c r="H1244" s="42"/>
      <c r="I1244" s="42"/>
      <c r="J1244" s="42"/>
      <c r="M1244" s="27"/>
    </row>
    <row r="1245" spans="1:13" x14ac:dyDescent="0.2">
      <c r="A1245" s="54"/>
      <c r="B1245" s="42"/>
      <c r="C1245" s="42"/>
      <c r="D1245" s="42"/>
      <c r="E1245" s="42"/>
      <c r="F1245" s="42"/>
      <c r="G1245" s="42"/>
      <c r="H1245" s="42"/>
      <c r="I1245" s="42"/>
      <c r="J1245" s="42"/>
      <c r="M1245" s="27"/>
    </row>
    <row r="1246" spans="1:13" x14ac:dyDescent="0.2">
      <c r="A1246" s="54"/>
      <c r="B1246" s="42"/>
      <c r="C1246" s="42"/>
      <c r="D1246" s="42"/>
      <c r="E1246" s="42"/>
      <c r="F1246" s="42"/>
      <c r="G1246" s="42"/>
      <c r="H1246" s="42"/>
      <c r="I1246" s="42"/>
      <c r="J1246" s="42"/>
      <c r="M1246" s="27"/>
    </row>
    <row r="1247" spans="1:13" x14ac:dyDescent="0.2">
      <c r="A1247" s="54"/>
      <c r="B1247" s="42"/>
      <c r="C1247" s="42"/>
      <c r="D1247" s="42"/>
      <c r="E1247" s="42"/>
      <c r="F1247" s="42"/>
      <c r="G1247" s="42"/>
      <c r="H1247" s="42"/>
      <c r="I1247" s="42"/>
      <c r="J1247" s="42"/>
      <c r="M1247" s="27"/>
    </row>
    <row r="1248" spans="1:13" x14ac:dyDescent="0.2">
      <c r="A1248" s="54"/>
      <c r="B1248" s="42"/>
      <c r="C1248" s="42"/>
      <c r="D1248" s="42"/>
      <c r="E1248" s="42"/>
      <c r="F1248" s="42"/>
      <c r="G1248" s="42"/>
      <c r="H1248" s="42"/>
      <c r="I1248" s="42"/>
      <c r="J1248" s="42"/>
      <c r="M1248" s="27"/>
    </row>
    <row r="1249" spans="1:13" x14ac:dyDescent="0.2">
      <c r="A1249" s="54"/>
      <c r="B1249" s="42"/>
      <c r="C1249" s="42"/>
      <c r="D1249" s="42"/>
      <c r="E1249" s="42"/>
      <c r="F1249" s="42"/>
      <c r="G1249" s="42"/>
      <c r="H1249" s="42"/>
      <c r="I1249" s="42"/>
      <c r="J1249" s="42"/>
      <c r="M1249" s="27"/>
    </row>
    <row r="1250" spans="1:13" x14ac:dyDescent="0.2">
      <c r="A1250" s="54"/>
      <c r="B1250" s="42"/>
      <c r="C1250" s="42"/>
      <c r="D1250" s="42"/>
      <c r="E1250" s="42"/>
      <c r="F1250" s="42"/>
      <c r="G1250" s="42"/>
      <c r="H1250" s="42"/>
      <c r="I1250" s="42"/>
      <c r="J1250" s="42"/>
      <c r="M1250" s="27"/>
    </row>
    <row r="1251" spans="1:13" x14ac:dyDescent="0.2">
      <c r="A1251" s="54"/>
      <c r="B1251" s="42"/>
      <c r="C1251" s="42"/>
      <c r="D1251" s="42"/>
      <c r="E1251" s="42"/>
      <c r="F1251" s="42"/>
      <c r="G1251" s="42"/>
      <c r="H1251" s="42"/>
      <c r="I1251" s="42"/>
      <c r="J1251" s="42"/>
      <c r="M1251" s="27"/>
    </row>
    <row r="1252" spans="1:13" x14ac:dyDescent="0.2">
      <c r="A1252" s="54"/>
      <c r="B1252" s="42"/>
      <c r="C1252" s="42"/>
      <c r="D1252" s="42"/>
      <c r="E1252" s="42"/>
      <c r="F1252" s="42"/>
      <c r="G1252" s="42"/>
      <c r="H1252" s="42"/>
      <c r="I1252" s="42"/>
      <c r="J1252" s="42"/>
      <c r="M1252" s="27"/>
    </row>
    <row r="1253" spans="1:13" x14ac:dyDescent="0.2">
      <c r="A1253" s="54"/>
      <c r="B1253" s="42"/>
      <c r="C1253" s="42"/>
      <c r="D1253" s="42"/>
      <c r="E1253" s="42"/>
      <c r="F1253" s="42"/>
      <c r="G1253" s="42"/>
      <c r="H1253" s="42"/>
      <c r="I1253" s="42"/>
      <c r="J1253" s="42"/>
      <c r="M1253" s="27"/>
    </row>
    <row r="1254" spans="1:13" x14ac:dyDescent="0.2">
      <c r="A1254" s="54"/>
      <c r="B1254" s="42"/>
      <c r="C1254" s="42"/>
      <c r="D1254" s="42"/>
      <c r="E1254" s="42"/>
      <c r="F1254" s="42"/>
      <c r="G1254" s="42"/>
      <c r="H1254" s="42"/>
      <c r="I1254" s="42"/>
      <c r="J1254" s="42"/>
      <c r="M1254" s="27"/>
    </row>
    <row r="1255" spans="1:13" x14ac:dyDescent="0.2">
      <c r="A1255" s="54"/>
      <c r="B1255" s="42"/>
      <c r="C1255" s="42"/>
      <c r="D1255" s="42"/>
      <c r="E1255" s="42"/>
      <c r="F1255" s="42"/>
      <c r="G1255" s="42"/>
      <c r="H1255" s="42"/>
      <c r="I1255" s="42"/>
      <c r="J1255" s="42"/>
      <c r="M1255" s="27"/>
    </row>
    <row r="1256" spans="1:13" x14ac:dyDescent="0.2">
      <c r="A1256" s="54"/>
      <c r="B1256" s="42"/>
      <c r="C1256" s="42"/>
      <c r="D1256" s="42"/>
      <c r="E1256" s="42"/>
      <c r="F1256" s="42"/>
      <c r="G1256" s="42"/>
      <c r="H1256" s="42"/>
      <c r="I1256" s="42"/>
      <c r="J1256" s="42"/>
      <c r="M1256" s="27"/>
    </row>
    <row r="1257" spans="1:13" x14ac:dyDescent="0.2">
      <c r="A1257" s="54"/>
      <c r="B1257" s="42"/>
      <c r="C1257" s="42"/>
      <c r="D1257" s="42"/>
      <c r="E1257" s="42"/>
      <c r="F1257" s="42"/>
      <c r="G1257" s="42"/>
      <c r="H1257" s="42"/>
      <c r="I1257" s="42"/>
      <c r="J1257" s="42"/>
      <c r="M1257" s="27"/>
    </row>
    <row r="1258" spans="1:13" x14ac:dyDescent="0.2">
      <c r="A1258" s="54"/>
      <c r="B1258" s="42"/>
      <c r="C1258" s="42"/>
      <c r="D1258" s="42"/>
      <c r="E1258" s="42"/>
      <c r="F1258" s="42"/>
      <c r="G1258" s="42"/>
      <c r="H1258" s="42"/>
      <c r="I1258" s="42"/>
      <c r="J1258" s="42"/>
      <c r="M1258" s="27"/>
    </row>
    <row r="1259" spans="1:13" x14ac:dyDescent="0.2">
      <c r="A1259" s="54"/>
      <c r="B1259" s="42"/>
      <c r="C1259" s="42"/>
      <c r="D1259" s="42"/>
      <c r="E1259" s="42"/>
      <c r="F1259" s="42"/>
      <c r="G1259" s="42"/>
      <c r="H1259" s="42"/>
      <c r="I1259" s="42"/>
      <c r="J1259" s="42"/>
      <c r="M1259" s="27"/>
    </row>
    <row r="1260" spans="1:13" x14ac:dyDescent="0.2">
      <c r="A1260" s="54"/>
      <c r="B1260" s="42"/>
      <c r="C1260" s="42"/>
      <c r="D1260" s="42"/>
      <c r="E1260" s="42"/>
      <c r="F1260" s="42"/>
      <c r="G1260" s="42"/>
      <c r="H1260" s="42"/>
      <c r="I1260" s="42"/>
      <c r="J1260" s="42"/>
      <c r="M1260" s="27"/>
    </row>
    <row r="1261" spans="1:13" x14ac:dyDescent="0.2">
      <c r="A1261" s="54"/>
      <c r="B1261" s="42"/>
      <c r="C1261" s="42"/>
      <c r="D1261" s="42"/>
      <c r="E1261" s="42"/>
      <c r="F1261" s="42"/>
      <c r="G1261" s="42"/>
      <c r="H1261" s="42"/>
      <c r="I1261" s="42"/>
      <c r="J1261" s="42"/>
      <c r="M1261" s="27"/>
    </row>
    <row r="1262" spans="1:13" x14ac:dyDescent="0.2">
      <c r="A1262" s="54"/>
      <c r="B1262" s="42"/>
      <c r="C1262" s="42"/>
      <c r="D1262" s="42"/>
      <c r="E1262" s="42"/>
      <c r="F1262" s="42"/>
      <c r="G1262" s="42"/>
      <c r="H1262" s="42"/>
      <c r="I1262" s="42"/>
      <c r="J1262" s="42"/>
      <c r="M1262" s="27"/>
    </row>
    <row r="1263" spans="1:13" x14ac:dyDescent="0.2">
      <c r="A1263" s="54"/>
      <c r="B1263" s="42"/>
      <c r="C1263" s="42"/>
      <c r="D1263" s="42"/>
      <c r="E1263" s="42"/>
      <c r="F1263" s="42"/>
      <c r="G1263" s="42"/>
      <c r="H1263" s="42"/>
      <c r="I1263" s="42"/>
      <c r="J1263" s="42"/>
      <c r="M1263" s="27"/>
    </row>
    <row r="1264" spans="1:13" x14ac:dyDescent="0.2">
      <c r="A1264" s="54"/>
      <c r="B1264" s="42"/>
      <c r="C1264" s="42"/>
      <c r="D1264" s="42"/>
      <c r="E1264" s="42"/>
      <c r="F1264" s="42"/>
      <c r="G1264" s="42"/>
      <c r="H1264" s="42"/>
      <c r="I1264" s="42"/>
      <c r="J1264" s="42"/>
      <c r="M1264" s="27"/>
    </row>
    <row r="1265" spans="1:13" x14ac:dyDescent="0.2">
      <c r="A1265" s="54"/>
      <c r="B1265" s="42"/>
      <c r="C1265" s="42"/>
      <c r="D1265" s="42"/>
      <c r="E1265" s="42"/>
      <c r="F1265" s="42"/>
      <c r="G1265" s="42"/>
      <c r="H1265" s="42"/>
      <c r="I1265" s="42"/>
      <c r="J1265" s="42"/>
      <c r="M1265" s="27"/>
    </row>
    <row r="1266" spans="1:13" x14ac:dyDescent="0.2">
      <c r="A1266" s="54"/>
      <c r="B1266" s="42"/>
      <c r="C1266" s="42"/>
      <c r="D1266" s="42"/>
      <c r="E1266" s="42"/>
      <c r="F1266" s="42"/>
      <c r="G1266" s="42"/>
      <c r="H1266" s="42"/>
      <c r="I1266" s="42"/>
      <c r="J1266" s="42"/>
      <c r="M1266" s="27"/>
    </row>
    <row r="1267" spans="1:13" x14ac:dyDescent="0.2">
      <c r="A1267" s="54"/>
      <c r="B1267" s="42"/>
      <c r="C1267" s="42"/>
      <c r="D1267" s="42"/>
      <c r="E1267" s="42"/>
      <c r="F1267" s="42"/>
      <c r="G1267" s="42"/>
      <c r="H1267" s="42"/>
      <c r="I1267" s="42"/>
      <c r="J1267" s="42"/>
      <c r="M1267" s="27"/>
    </row>
    <row r="1268" spans="1:13" x14ac:dyDescent="0.2">
      <c r="A1268" s="54"/>
      <c r="B1268" s="42"/>
      <c r="C1268" s="42"/>
      <c r="D1268" s="42"/>
      <c r="E1268" s="42"/>
      <c r="F1268" s="42"/>
      <c r="G1268" s="42"/>
      <c r="H1268" s="42"/>
      <c r="I1268" s="42"/>
      <c r="J1268" s="42"/>
      <c r="M1268" s="27"/>
    </row>
    <row r="1269" spans="1:13" x14ac:dyDescent="0.2">
      <c r="A1269" s="54"/>
      <c r="B1269" s="42"/>
      <c r="C1269" s="42"/>
      <c r="D1269" s="42"/>
      <c r="E1269" s="42"/>
      <c r="F1269" s="42"/>
      <c r="G1269" s="42"/>
      <c r="H1269" s="42"/>
      <c r="I1269" s="42"/>
      <c r="J1269" s="42"/>
      <c r="M1269" s="27"/>
    </row>
    <row r="1270" spans="1:13" x14ac:dyDescent="0.2">
      <c r="A1270" s="54"/>
      <c r="B1270" s="42"/>
      <c r="C1270" s="42"/>
      <c r="D1270" s="42"/>
      <c r="E1270" s="42"/>
      <c r="F1270" s="42"/>
      <c r="G1270" s="42"/>
      <c r="H1270" s="42"/>
      <c r="I1270" s="42"/>
      <c r="J1270" s="42"/>
      <c r="M1270" s="27"/>
    </row>
    <row r="1271" spans="1:13" x14ac:dyDescent="0.2">
      <c r="A1271" s="54"/>
      <c r="B1271" s="42"/>
      <c r="C1271" s="42"/>
      <c r="D1271" s="42"/>
      <c r="E1271" s="42"/>
      <c r="F1271" s="42"/>
      <c r="G1271" s="42"/>
      <c r="H1271" s="42"/>
      <c r="I1271" s="42"/>
      <c r="J1271" s="42"/>
      <c r="M1271" s="27"/>
    </row>
    <row r="1272" spans="1:13" x14ac:dyDescent="0.2">
      <c r="A1272" s="54"/>
      <c r="B1272" s="42"/>
      <c r="C1272" s="42"/>
      <c r="D1272" s="42"/>
      <c r="E1272" s="42"/>
      <c r="F1272" s="42"/>
      <c r="G1272" s="42"/>
      <c r="H1272" s="42"/>
      <c r="I1272" s="42"/>
      <c r="J1272" s="42"/>
      <c r="M1272" s="27"/>
    </row>
    <row r="1273" spans="1:13" x14ac:dyDescent="0.2">
      <c r="A1273" s="54"/>
      <c r="B1273" s="42"/>
      <c r="C1273" s="42"/>
      <c r="D1273" s="42"/>
      <c r="E1273" s="42"/>
      <c r="F1273" s="42"/>
      <c r="G1273" s="42"/>
      <c r="H1273" s="42"/>
      <c r="I1273" s="42"/>
      <c r="J1273" s="42"/>
      <c r="M1273" s="27"/>
    </row>
    <row r="1274" spans="1:13" x14ac:dyDescent="0.2">
      <c r="A1274" s="54"/>
      <c r="B1274" s="42"/>
      <c r="C1274" s="42"/>
      <c r="D1274" s="42"/>
      <c r="E1274" s="42"/>
      <c r="F1274" s="42"/>
      <c r="G1274" s="42"/>
      <c r="H1274" s="42"/>
      <c r="I1274" s="42"/>
      <c r="J1274" s="42"/>
      <c r="M1274" s="27"/>
    </row>
    <row r="1275" spans="1:13" x14ac:dyDescent="0.2">
      <c r="A1275" s="54"/>
      <c r="B1275" s="42"/>
      <c r="C1275" s="42"/>
      <c r="D1275" s="42"/>
      <c r="E1275" s="42"/>
      <c r="F1275" s="42"/>
      <c r="G1275" s="42"/>
      <c r="H1275" s="42"/>
      <c r="I1275" s="42"/>
      <c r="J1275" s="42"/>
      <c r="M1275" s="27"/>
    </row>
    <row r="1276" spans="1:13" x14ac:dyDescent="0.2">
      <c r="A1276" s="54"/>
      <c r="B1276" s="42"/>
      <c r="C1276" s="42"/>
      <c r="D1276" s="42"/>
      <c r="E1276" s="42"/>
      <c r="F1276" s="42"/>
      <c r="G1276" s="42"/>
      <c r="H1276" s="42"/>
      <c r="I1276" s="42"/>
      <c r="J1276" s="42"/>
      <c r="M1276" s="27"/>
    </row>
    <row r="1277" spans="1:13" x14ac:dyDescent="0.2">
      <c r="A1277" s="54"/>
      <c r="B1277" s="42"/>
      <c r="C1277" s="42"/>
      <c r="D1277" s="42"/>
      <c r="E1277" s="42"/>
      <c r="F1277" s="42"/>
      <c r="G1277" s="42"/>
      <c r="H1277" s="42"/>
      <c r="I1277" s="42"/>
      <c r="J1277" s="42"/>
      <c r="M1277" s="27"/>
    </row>
    <row r="1278" spans="1:13" x14ac:dyDescent="0.2">
      <c r="A1278" s="54"/>
      <c r="B1278" s="42"/>
      <c r="C1278" s="42"/>
      <c r="D1278" s="42"/>
      <c r="E1278" s="42"/>
      <c r="F1278" s="42"/>
      <c r="G1278" s="42"/>
      <c r="H1278" s="42"/>
      <c r="I1278" s="42"/>
      <c r="J1278" s="42"/>
      <c r="M1278" s="27"/>
    </row>
    <row r="1279" spans="1:13" x14ac:dyDescent="0.2">
      <c r="A1279" s="54"/>
      <c r="B1279" s="42"/>
      <c r="C1279" s="42"/>
      <c r="D1279" s="42"/>
      <c r="E1279" s="42"/>
      <c r="F1279" s="42"/>
      <c r="G1279" s="42"/>
      <c r="H1279" s="42"/>
      <c r="I1279" s="42"/>
      <c r="J1279" s="42"/>
      <c r="M1279" s="27"/>
    </row>
    <row r="1280" spans="1:13" x14ac:dyDescent="0.2">
      <c r="A1280" s="54"/>
      <c r="B1280" s="42"/>
      <c r="C1280" s="42"/>
      <c r="D1280" s="42"/>
      <c r="E1280" s="42"/>
      <c r="F1280" s="42"/>
      <c r="G1280" s="42"/>
      <c r="H1280" s="42"/>
      <c r="I1280" s="42"/>
      <c r="J1280" s="42"/>
      <c r="M1280" s="27"/>
    </row>
    <row r="1281" spans="1:13" x14ac:dyDescent="0.2">
      <c r="A1281" s="54"/>
      <c r="B1281" s="42"/>
      <c r="C1281" s="42"/>
      <c r="D1281" s="42"/>
      <c r="E1281" s="42"/>
      <c r="F1281" s="42"/>
      <c r="G1281" s="42"/>
      <c r="H1281" s="42"/>
      <c r="I1281" s="42"/>
      <c r="J1281" s="42"/>
      <c r="M1281" s="27"/>
    </row>
    <row r="1282" spans="1:13" x14ac:dyDescent="0.2">
      <c r="A1282" s="54"/>
      <c r="B1282" s="42"/>
      <c r="C1282" s="42"/>
      <c r="D1282" s="42"/>
      <c r="E1282" s="42"/>
      <c r="F1282" s="42"/>
      <c r="G1282" s="42"/>
      <c r="H1282" s="42"/>
      <c r="I1282" s="42"/>
      <c r="J1282" s="42"/>
      <c r="M1282" s="27"/>
    </row>
    <row r="1283" spans="1:13" x14ac:dyDescent="0.2">
      <c r="A1283" s="54"/>
      <c r="B1283" s="42"/>
      <c r="C1283" s="42"/>
      <c r="D1283" s="42"/>
      <c r="E1283" s="42"/>
      <c r="F1283" s="42"/>
      <c r="G1283" s="42"/>
      <c r="H1283" s="42"/>
      <c r="I1283" s="42"/>
      <c r="J1283" s="42"/>
      <c r="M1283" s="27"/>
    </row>
    <row r="1284" spans="1:13" x14ac:dyDescent="0.2">
      <c r="A1284" s="54"/>
      <c r="B1284" s="42"/>
      <c r="C1284" s="42"/>
      <c r="D1284" s="42"/>
      <c r="E1284" s="42"/>
      <c r="F1284" s="42"/>
      <c r="G1284" s="42"/>
      <c r="H1284" s="42"/>
      <c r="I1284" s="42"/>
      <c r="J1284" s="42"/>
      <c r="M1284" s="27"/>
    </row>
    <row r="1285" spans="1:13" x14ac:dyDescent="0.2">
      <c r="A1285" s="54"/>
      <c r="B1285" s="42"/>
      <c r="C1285" s="42"/>
      <c r="D1285" s="42"/>
      <c r="E1285" s="42"/>
      <c r="F1285" s="42"/>
      <c r="G1285" s="42"/>
      <c r="H1285" s="42"/>
      <c r="I1285" s="42"/>
      <c r="J1285" s="42"/>
      <c r="M1285" s="27"/>
    </row>
    <row r="1286" spans="1:13" x14ac:dyDescent="0.2">
      <c r="A1286" s="54"/>
      <c r="B1286" s="42"/>
      <c r="C1286" s="42"/>
      <c r="D1286" s="42"/>
      <c r="E1286" s="42"/>
      <c r="F1286" s="42"/>
      <c r="G1286" s="42"/>
      <c r="H1286" s="42"/>
      <c r="I1286" s="42"/>
      <c r="J1286" s="42"/>
      <c r="M1286" s="27"/>
    </row>
    <row r="1287" spans="1:13" x14ac:dyDescent="0.2">
      <c r="A1287" s="54"/>
      <c r="B1287" s="42"/>
      <c r="C1287" s="42"/>
      <c r="D1287" s="42"/>
      <c r="E1287" s="42"/>
      <c r="F1287" s="42"/>
      <c r="G1287" s="42"/>
      <c r="H1287" s="42"/>
      <c r="I1287" s="42"/>
      <c r="J1287" s="42"/>
      <c r="M1287" s="27"/>
    </row>
    <row r="1288" spans="1:13" x14ac:dyDescent="0.2">
      <c r="A1288" s="54"/>
      <c r="B1288" s="42"/>
      <c r="C1288" s="42"/>
      <c r="D1288" s="42"/>
      <c r="E1288" s="42"/>
      <c r="F1288" s="42"/>
      <c r="G1288" s="42"/>
      <c r="H1288" s="42"/>
      <c r="I1288" s="42"/>
      <c r="J1288" s="42"/>
      <c r="M1288" s="27"/>
    </row>
    <row r="1289" spans="1:13" x14ac:dyDescent="0.2">
      <c r="A1289" s="54"/>
      <c r="B1289" s="42"/>
      <c r="C1289" s="42"/>
      <c r="D1289" s="42"/>
      <c r="E1289" s="42"/>
      <c r="F1289" s="42"/>
      <c r="G1289" s="42"/>
      <c r="H1289" s="42"/>
      <c r="I1289" s="42"/>
      <c r="J1289" s="42"/>
      <c r="M1289" s="27"/>
    </row>
    <row r="1290" spans="1:13" x14ac:dyDescent="0.2">
      <c r="A1290" s="54"/>
      <c r="B1290" s="42"/>
      <c r="C1290" s="42"/>
      <c r="D1290" s="42"/>
      <c r="E1290" s="42"/>
      <c r="F1290" s="42"/>
      <c r="G1290" s="42"/>
      <c r="H1290" s="42"/>
      <c r="I1290" s="42"/>
      <c r="J1290" s="42"/>
      <c r="M1290" s="27"/>
    </row>
    <row r="1291" spans="1:13" x14ac:dyDescent="0.2">
      <c r="A1291" s="54"/>
      <c r="B1291" s="42"/>
      <c r="C1291" s="42"/>
      <c r="D1291" s="42"/>
      <c r="E1291" s="42"/>
      <c r="F1291" s="42"/>
      <c r="G1291" s="42"/>
      <c r="H1291" s="42"/>
      <c r="I1291" s="42"/>
      <c r="J1291" s="42"/>
      <c r="M1291" s="27"/>
    </row>
    <row r="1292" spans="1:13" x14ac:dyDescent="0.2">
      <c r="A1292" s="54"/>
      <c r="B1292" s="42"/>
      <c r="C1292" s="42"/>
      <c r="D1292" s="42"/>
      <c r="E1292" s="42"/>
      <c r="F1292" s="42"/>
      <c r="G1292" s="42"/>
      <c r="H1292" s="42"/>
      <c r="I1292" s="42"/>
      <c r="J1292" s="42"/>
      <c r="M1292" s="27"/>
    </row>
    <row r="1293" spans="1:13" x14ac:dyDescent="0.2">
      <c r="A1293" s="54"/>
      <c r="B1293" s="42"/>
      <c r="C1293" s="42"/>
      <c r="D1293" s="42"/>
      <c r="E1293" s="42"/>
      <c r="F1293" s="42"/>
      <c r="G1293" s="42"/>
      <c r="H1293" s="42"/>
      <c r="I1293" s="42"/>
      <c r="J1293" s="42"/>
      <c r="M1293" s="27"/>
    </row>
    <row r="1294" spans="1:13" x14ac:dyDescent="0.2">
      <c r="A1294" s="54"/>
      <c r="B1294" s="42"/>
      <c r="C1294" s="42"/>
      <c r="D1294" s="42"/>
      <c r="E1294" s="42"/>
      <c r="F1294" s="42"/>
      <c r="G1294" s="42"/>
      <c r="H1294" s="42"/>
      <c r="I1294" s="42"/>
      <c r="J1294" s="42"/>
      <c r="M1294" s="27"/>
    </row>
    <row r="1295" spans="1:13" x14ac:dyDescent="0.2">
      <c r="A1295" s="54"/>
      <c r="B1295" s="42"/>
      <c r="C1295" s="42"/>
      <c r="D1295" s="42"/>
      <c r="E1295" s="42"/>
      <c r="F1295" s="42"/>
      <c r="G1295" s="42"/>
      <c r="H1295" s="42"/>
      <c r="I1295" s="42"/>
      <c r="J1295" s="42"/>
      <c r="M1295" s="27"/>
    </row>
    <row r="1296" spans="1:13" x14ac:dyDescent="0.2">
      <c r="A1296" s="54"/>
      <c r="B1296" s="42"/>
      <c r="C1296" s="42"/>
      <c r="D1296" s="42"/>
      <c r="E1296" s="42"/>
      <c r="F1296" s="42"/>
      <c r="G1296" s="42"/>
      <c r="H1296" s="42"/>
      <c r="I1296" s="42"/>
      <c r="J1296" s="42"/>
      <c r="M1296" s="27"/>
    </row>
    <row r="1297" spans="1:13" x14ac:dyDescent="0.2">
      <c r="A1297" s="54"/>
      <c r="B1297" s="42"/>
      <c r="C1297" s="42"/>
      <c r="D1297" s="42"/>
      <c r="E1297" s="42"/>
      <c r="F1297" s="42"/>
      <c r="G1297" s="42"/>
      <c r="H1297" s="42"/>
      <c r="I1297" s="42"/>
      <c r="J1297" s="42"/>
      <c r="M1297" s="27"/>
    </row>
    <row r="1298" spans="1:13" x14ac:dyDescent="0.2">
      <c r="A1298" s="54"/>
      <c r="B1298" s="42"/>
      <c r="C1298" s="42"/>
      <c r="D1298" s="42"/>
      <c r="E1298" s="42"/>
      <c r="F1298" s="42"/>
      <c r="G1298" s="42"/>
      <c r="H1298" s="42"/>
      <c r="I1298" s="42"/>
      <c r="J1298" s="42"/>
      <c r="M1298" s="27"/>
    </row>
    <row r="1299" spans="1:13" x14ac:dyDescent="0.2">
      <c r="A1299" s="54"/>
      <c r="B1299" s="42"/>
      <c r="C1299" s="42"/>
      <c r="D1299" s="42"/>
      <c r="E1299" s="42"/>
      <c r="F1299" s="42"/>
      <c r="G1299" s="42"/>
      <c r="H1299" s="42"/>
      <c r="I1299" s="42"/>
      <c r="J1299" s="42"/>
      <c r="M1299" s="27"/>
    </row>
    <row r="1300" spans="1:13" x14ac:dyDescent="0.2">
      <c r="A1300" s="54"/>
      <c r="B1300" s="42"/>
      <c r="C1300" s="42"/>
      <c r="D1300" s="42"/>
      <c r="E1300" s="42"/>
      <c r="F1300" s="42"/>
      <c r="G1300" s="42"/>
      <c r="H1300" s="42"/>
      <c r="I1300" s="42"/>
      <c r="J1300" s="42"/>
      <c r="M1300" s="27"/>
    </row>
    <row r="1301" spans="1:13" x14ac:dyDescent="0.2">
      <c r="A1301" s="54"/>
      <c r="B1301" s="42"/>
      <c r="C1301" s="42"/>
      <c r="D1301" s="42"/>
      <c r="E1301" s="42"/>
      <c r="F1301" s="42"/>
      <c r="G1301" s="42"/>
      <c r="H1301" s="42"/>
      <c r="I1301" s="42"/>
      <c r="J1301" s="42"/>
      <c r="M1301" s="27"/>
    </row>
    <row r="1302" spans="1:13" x14ac:dyDescent="0.2">
      <c r="A1302" s="54"/>
      <c r="B1302" s="42"/>
      <c r="C1302" s="42"/>
      <c r="D1302" s="42"/>
      <c r="E1302" s="42"/>
      <c r="F1302" s="42"/>
      <c r="G1302" s="42"/>
      <c r="H1302" s="42"/>
      <c r="I1302" s="42"/>
      <c r="J1302" s="42"/>
      <c r="M1302" s="27"/>
    </row>
    <row r="1303" spans="1:13" x14ac:dyDescent="0.2">
      <c r="A1303" s="54"/>
      <c r="B1303" s="42"/>
      <c r="C1303" s="42"/>
      <c r="D1303" s="42"/>
      <c r="E1303" s="42"/>
      <c r="F1303" s="42"/>
      <c r="G1303" s="42"/>
      <c r="H1303" s="42"/>
      <c r="I1303" s="42"/>
      <c r="J1303" s="42"/>
      <c r="M1303" s="27"/>
    </row>
    <row r="1304" spans="1:13" x14ac:dyDescent="0.2">
      <c r="A1304" s="54"/>
      <c r="B1304" s="42"/>
      <c r="C1304" s="42"/>
      <c r="D1304" s="42"/>
      <c r="E1304" s="42"/>
      <c r="F1304" s="42"/>
      <c r="G1304" s="42"/>
      <c r="H1304" s="42"/>
      <c r="I1304" s="42"/>
      <c r="J1304" s="42"/>
      <c r="M1304" s="27"/>
    </row>
    <row r="1305" spans="1:13" x14ac:dyDescent="0.2">
      <c r="A1305" s="54"/>
      <c r="B1305" s="42"/>
      <c r="C1305" s="42"/>
      <c r="D1305" s="42"/>
      <c r="E1305" s="42"/>
      <c r="F1305" s="42"/>
      <c r="G1305" s="42"/>
      <c r="H1305" s="42"/>
      <c r="I1305" s="42"/>
      <c r="J1305" s="42"/>
      <c r="M1305" s="27"/>
    </row>
    <row r="1306" spans="1:13" x14ac:dyDescent="0.2">
      <c r="A1306" s="54"/>
      <c r="B1306" s="42"/>
      <c r="C1306" s="42"/>
      <c r="D1306" s="42"/>
      <c r="E1306" s="42"/>
      <c r="F1306" s="42"/>
      <c r="G1306" s="42"/>
      <c r="H1306" s="42"/>
      <c r="I1306" s="42"/>
      <c r="J1306" s="42"/>
      <c r="M1306" s="27"/>
    </row>
    <row r="1307" spans="1:13" x14ac:dyDescent="0.2">
      <c r="A1307" s="54"/>
      <c r="B1307" s="42"/>
      <c r="C1307" s="42"/>
      <c r="D1307" s="42"/>
      <c r="E1307" s="42"/>
      <c r="F1307" s="42"/>
      <c r="G1307" s="42"/>
      <c r="H1307" s="42"/>
      <c r="I1307" s="42"/>
      <c r="J1307" s="42"/>
      <c r="M1307" s="27"/>
    </row>
    <row r="1308" spans="1:13" x14ac:dyDescent="0.2">
      <c r="A1308" s="54"/>
      <c r="B1308" s="42"/>
      <c r="C1308" s="42"/>
      <c r="D1308" s="42"/>
      <c r="E1308" s="42"/>
      <c r="F1308" s="42"/>
      <c r="G1308" s="42"/>
      <c r="H1308" s="42"/>
      <c r="I1308" s="42"/>
      <c r="J1308" s="42"/>
      <c r="M1308" s="27"/>
    </row>
    <row r="1309" spans="1:13" x14ac:dyDescent="0.2">
      <c r="A1309" s="54"/>
      <c r="B1309" s="42"/>
      <c r="C1309" s="42"/>
      <c r="D1309" s="42"/>
      <c r="E1309" s="42"/>
      <c r="F1309" s="42"/>
      <c r="G1309" s="42"/>
      <c r="H1309" s="42"/>
      <c r="I1309" s="42"/>
      <c r="J1309" s="42"/>
      <c r="M1309" s="27"/>
    </row>
    <row r="1310" spans="1:13" x14ac:dyDescent="0.2">
      <c r="A1310" s="54"/>
      <c r="B1310" s="42"/>
      <c r="C1310" s="42"/>
      <c r="D1310" s="42"/>
      <c r="E1310" s="42"/>
      <c r="F1310" s="42"/>
      <c r="G1310" s="42"/>
      <c r="H1310" s="42"/>
      <c r="I1310" s="42"/>
      <c r="J1310" s="42"/>
      <c r="M1310" s="27"/>
    </row>
    <row r="1311" spans="1:13" x14ac:dyDescent="0.2">
      <c r="A1311" s="54"/>
      <c r="B1311" s="42"/>
      <c r="C1311" s="42"/>
      <c r="D1311" s="42"/>
      <c r="E1311" s="42"/>
      <c r="F1311" s="42"/>
      <c r="G1311" s="42"/>
      <c r="H1311" s="42"/>
      <c r="I1311" s="42"/>
      <c r="J1311" s="42"/>
      <c r="M1311" s="27"/>
    </row>
    <row r="1312" spans="1:13" x14ac:dyDescent="0.2">
      <c r="A1312" s="54"/>
      <c r="B1312" s="42"/>
      <c r="C1312" s="42"/>
      <c r="D1312" s="42"/>
      <c r="E1312" s="42"/>
      <c r="F1312" s="42"/>
      <c r="G1312" s="42"/>
      <c r="H1312" s="42"/>
      <c r="I1312" s="42"/>
      <c r="J1312" s="42"/>
      <c r="M1312" s="27"/>
    </row>
    <row r="1313" spans="1:13" x14ac:dyDescent="0.2">
      <c r="A1313" s="54"/>
      <c r="B1313" s="42"/>
      <c r="C1313" s="42"/>
      <c r="D1313" s="42"/>
      <c r="E1313" s="42"/>
      <c r="F1313" s="42"/>
      <c r="G1313" s="42"/>
      <c r="H1313" s="42"/>
      <c r="I1313" s="42"/>
      <c r="J1313" s="42"/>
      <c r="M1313" s="27"/>
    </row>
    <row r="1314" spans="1:13" x14ac:dyDescent="0.2">
      <c r="A1314" s="54"/>
      <c r="B1314" s="42"/>
      <c r="C1314" s="42"/>
      <c r="D1314" s="42"/>
      <c r="E1314" s="42"/>
      <c r="F1314" s="42"/>
      <c r="G1314" s="42"/>
      <c r="H1314" s="42"/>
      <c r="I1314" s="42"/>
      <c r="J1314" s="42"/>
      <c r="M1314" s="27"/>
    </row>
    <row r="1315" spans="1:13" x14ac:dyDescent="0.2">
      <c r="A1315" s="52"/>
      <c r="B1315" s="42"/>
      <c r="C1315" s="42"/>
      <c r="D1315" s="42"/>
      <c r="E1315" s="42"/>
      <c r="F1315" s="42"/>
      <c r="G1315" s="42"/>
      <c r="H1315" s="42"/>
      <c r="I1315" s="42"/>
      <c r="J1315" s="42"/>
      <c r="M1315" s="27"/>
    </row>
    <row r="1316" spans="1:13" x14ac:dyDescent="0.2">
      <c r="A1316" s="52"/>
      <c r="B1316" s="42"/>
      <c r="C1316" s="42"/>
      <c r="D1316" s="42"/>
      <c r="E1316" s="42"/>
      <c r="F1316" s="42"/>
      <c r="G1316" s="42"/>
      <c r="H1316" s="42"/>
      <c r="I1316" s="42"/>
      <c r="J1316" s="42"/>
      <c r="M1316" s="27"/>
    </row>
    <row r="1317" spans="1:13" x14ac:dyDescent="0.2">
      <c r="A1317" s="52"/>
      <c r="B1317" s="42"/>
      <c r="C1317" s="42"/>
      <c r="D1317" s="42"/>
      <c r="E1317" s="42"/>
      <c r="F1317" s="42"/>
      <c r="G1317" s="42"/>
      <c r="H1317" s="42"/>
      <c r="I1317" s="42"/>
      <c r="J1317" s="42"/>
      <c r="M1317" s="27"/>
    </row>
    <row r="1318" spans="1:13" x14ac:dyDescent="0.2">
      <c r="A1318" s="52"/>
      <c r="B1318" s="42"/>
      <c r="C1318" s="42"/>
      <c r="D1318" s="42"/>
      <c r="E1318" s="42"/>
      <c r="F1318" s="42"/>
      <c r="G1318" s="42"/>
      <c r="H1318" s="42"/>
      <c r="I1318" s="42"/>
      <c r="J1318" s="42"/>
      <c r="M1318" s="27"/>
    </row>
    <row r="1319" spans="1:13" x14ac:dyDescent="0.2">
      <c r="A1319" s="52"/>
      <c r="B1319" s="42"/>
      <c r="C1319" s="42"/>
      <c r="D1319" s="42"/>
      <c r="E1319" s="42"/>
      <c r="F1319" s="42"/>
      <c r="G1319" s="42"/>
      <c r="H1319" s="42"/>
      <c r="I1319" s="42"/>
      <c r="J1319" s="42"/>
      <c r="M1319" s="27"/>
    </row>
    <row r="1320" spans="1:13" x14ac:dyDescent="0.2">
      <c r="A1320" s="52"/>
      <c r="B1320" s="42"/>
      <c r="C1320" s="42"/>
      <c r="D1320" s="42"/>
      <c r="E1320" s="42"/>
      <c r="F1320" s="42"/>
      <c r="G1320" s="42"/>
      <c r="H1320" s="42"/>
      <c r="I1320" s="42"/>
      <c r="J1320" s="42"/>
      <c r="M1320" s="27"/>
    </row>
    <row r="1321" spans="1:13" x14ac:dyDescent="0.2">
      <c r="A1321" s="52"/>
      <c r="B1321" s="42"/>
      <c r="C1321" s="42"/>
      <c r="D1321" s="42"/>
      <c r="E1321" s="42"/>
      <c r="F1321" s="42"/>
      <c r="G1321" s="42"/>
      <c r="H1321" s="42"/>
      <c r="I1321" s="42"/>
      <c r="J1321" s="42"/>
      <c r="M1321" s="27"/>
    </row>
    <row r="1322" spans="1:13" x14ac:dyDescent="0.2">
      <c r="A1322" s="52"/>
      <c r="B1322" s="42"/>
      <c r="C1322" s="42"/>
      <c r="D1322" s="42"/>
      <c r="E1322" s="42"/>
      <c r="F1322" s="42"/>
      <c r="G1322" s="42"/>
      <c r="H1322" s="42"/>
      <c r="I1322" s="42"/>
      <c r="J1322" s="42"/>
      <c r="M1322" s="27"/>
    </row>
    <row r="1323" spans="1:13" x14ac:dyDescent="0.2">
      <c r="A1323" s="52"/>
      <c r="B1323" s="42"/>
      <c r="C1323" s="42"/>
      <c r="D1323" s="42"/>
      <c r="E1323" s="42"/>
      <c r="F1323" s="42"/>
      <c r="G1323" s="42"/>
      <c r="H1323" s="42"/>
      <c r="I1323" s="42"/>
      <c r="J1323" s="42"/>
      <c r="M1323" s="27"/>
    </row>
    <row r="1324" spans="1:13" x14ac:dyDescent="0.2">
      <c r="A1324" s="52"/>
      <c r="B1324" s="42"/>
      <c r="C1324" s="42"/>
      <c r="D1324" s="42"/>
      <c r="E1324" s="42"/>
      <c r="F1324" s="42"/>
      <c r="G1324" s="42"/>
      <c r="H1324" s="42"/>
      <c r="I1324" s="42"/>
      <c r="J1324" s="42"/>
      <c r="M1324" s="27"/>
    </row>
    <row r="1325" spans="1:13" x14ac:dyDescent="0.2">
      <c r="A1325" s="52"/>
      <c r="B1325" s="42"/>
      <c r="C1325" s="42"/>
      <c r="D1325" s="42"/>
      <c r="E1325" s="42"/>
      <c r="F1325" s="42"/>
      <c r="G1325" s="42"/>
      <c r="H1325" s="42"/>
      <c r="I1325" s="42"/>
      <c r="J1325" s="42"/>
      <c r="M1325" s="27"/>
    </row>
    <row r="1326" spans="1:13" x14ac:dyDescent="0.2">
      <c r="A1326" s="52"/>
      <c r="B1326" s="42"/>
      <c r="C1326" s="42"/>
      <c r="D1326" s="42"/>
      <c r="E1326" s="42"/>
      <c r="F1326" s="42"/>
      <c r="G1326" s="42"/>
      <c r="H1326" s="42"/>
      <c r="I1326" s="42"/>
      <c r="J1326" s="42"/>
      <c r="M1326" s="27"/>
    </row>
    <row r="1327" spans="1:13" x14ac:dyDescent="0.2">
      <c r="A1327" s="52"/>
      <c r="B1327" s="42"/>
      <c r="C1327" s="42"/>
      <c r="D1327" s="42"/>
      <c r="E1327" s="42"/>
      <c r="F1327" s="42"/>
      <c r="G1327" s="42"/>
      <c r="H1327" s="42"/>
      <c r="I1327" s="42"/>
      <c r="J1327" s="42"/>
      <c r="M1327" s="27"/>
    </row>
    <row r="1328" spans="1:13" x14ac:dyDescent="0.2">
      <c r="A1328" s="52"/>
      <c r="B1328" s="42"/>
      <c r="C1328" s="42"/>
      <c r="D1328" s="42"/>
      <c r="E1328" s="42"/>
      <c r="F1328" s="42"/>
      <c r="G1328" s="42"/>
      <c r="H1328" s="42"/>
      <c r="I1328" s="42"/>
      <c r="J1328" s="42"/>
      <c r="M1328" s="27"/>
    </row>
    <row r="1329" spans="1:13" x14ac:dyDescent="0.2">
      <c r="A1329" s="52"/>
      <c r="B1329" s="42"/>
      <c r="C1329" s="42"/>
      <c r="D1329" s="42"/>
      <c r="E1329" s="42"/>
      <c r="F1329" s="42"/>
      <c r="G1329" s="42"/>
      <c r="H1329" s="42"/>
      <c r="I1329" s="42"/>
      <c r="J1329" s="42"/>
      <c r="M1329" s="27"/>
    </row>
    <row r="1330" spans="1:13" x14ac:dyDescent="0.2">
      <c r="A1330" s="52"/>
      <c r="B1330" s="42"/>
      <c r="C1330" s="42"/>
      <c r="D1330" s="42"/>
      <c r="E1330" s="42"/>
      <c r="F1330" s="42"/>
      <c r="G1330" s="42"/>
      <c r="H1330" s="42"/>
      <c r="I1330" s="42"/>
      <c r="J1330" s="42"/>
      <c r="M1330" s="27"/>
    </row>
    <row r="1331" spans="1:13" x14ac:dyDescent="0.2">
      <c r="A1331" s="52"/>
      <c r="B1331" s="42"/>
      <c r="C1331" s="42"/>
      <c r="D1331" s="42"/>
      <c r="E1331" s="42"/>
      <c r="F1331" s="42"/>
      <c r="G1331" s="42"/>
      <c r="H1331" s="42"/>
      <c r="I1331" s="42"/>
      <c r="J1331" s="42"/>
      <c r="M1331" s="27"/>
    </row>
    <row r="1332" spans="1:13" x14ac:dyDescent="0.2">
      <c r="A1332" s="52"/>
      <c r="B1332" s="42"/>
      <c r="C1332" s="42"/>
      <c r="D1332" s="42"/>
      <c r="E1332" s="42"/>
      <c r="F1332" s="42"/>
      <c r="G1332" s="42"/>
      <c r="H1332" s="42"/>
      <c r="I1332" s="42"/>
      <c r="J1332" s="42"/>
      <c r="M1332" s="27"/>
    </row>
    <row r="1333" spans="1:13" x14ac:dyDescent="0.2">
      <c r="A1333" s="52"/>
      <c r="B1333" s="42"/>
      <c r="C1333" s="42"/>
      <c r="D1333" s="42"/>
      <c r="E1333" s="42"/>
      <c r="F1333" s="42"/>
      <c r="G1333" s="42"/>
      <c r="H1333" s="42"/>
      <c r="I1333" s="42"/>
      <c r="J1333" s="42"/>
      <c r="M1333" s="27"/>
    </row>
    <row r="1334" spans="1:13" x14ac:dyDescent="0.2">
      <c r="A1334" s="52"/>
      <c r="B1334" s="42"/>
      <c r="C1334" s="42"/>
      <c r="D1334" s="42"/>
      <c r="E1334" s="42"/>
      <c r="F1334" s="42"/>
      <c r="G1334" s="42"/>
      <c r="H1334" s="42"/>
      <c r="I1334" s="42"/>
      <c r="J1334" s="42"/>
      <c r="M1334" s="27"/>
    </row>
    <row r="1335" spans="1:13" x14ac:dyDescent="0.2">
      <c r="A1335" s="52"/>
      <c r="B1335" s="42"/>
      <c r="C1335" s="42"/>
      <c r="D1335" s="42"/>
      <c r="E1335" s="42"/>
      <c r="F1335" s="42"/>
      <c r="G1335" s="42"/>
      <c r="H1335" s="42"/>
      <c r="I1335" s="42"/>
      <c r="J1335" s="42"/>
      <c r="M1335" s="27"/>
    </row>
    <row r="1336" spans="1:13" x14ac:dyDescent="0.2">
      <c r="A1336" s="52"/>
      <c r="B1336" s="42"/>
      <c r="C1336" s="42"/>
      <c r="D1336" s="42"/>
      <c r="E1336" s="42"/>
      <c r="F1336" s="42"/>
      <c r="G1336" s="42"/>
      <c r="H1336" s="42"/>
      <c r="I1336" s="42"/>
      <c r="J1336" s="42"/>
      <c r="M1336" s="27"/>
    </row>
    <row r="1337" spans="1:13" x14ac:dyDescent="0.2">
      <c r="A1337" s="52"/>
      <c r="B1337" s="42"/>
      <c r="C1337" s="42"/>
      <c r="D1337" s="42"/>
      <c r="E1337" s="42"/>
      <c r="F1337" s="42"/>
      <c r="G1337" s="42"/>
      <c r="H1337" s="42"/>
      <c r="I1337" s="42"/>
      <c r="J1337" s="42"/>
      <c r="M1337" s="27"/>
    </row>
    <row r="1338" spans="1:13" x14ac:dyDescent="0.2">
      <c r="A1338" s="52"/>
      <c r="B1338" s="42"/>
      <c r="C1338" s="42"/>
      <c r="D1338" s="42"/>
      <c r="E1338" s="42"/>
      <c r="F1338" s="42"/>
      <c r="G1338" s="42"/>
      <c r="H1338" s="42"/>
      <c r="I1338" s="42"/>
      <c r="J1338" s="42"/>
      <c r="M1338" s="27"/>
    </row>
    <row r="1339" spans="1:13" x14ac:dyDescent="0.2">
      <c r="A1339" s="52"/>
      <c r="B1339" s="42"/>
      <c r="C1339" s="42"/>
      <c r="D1339" s="42"/>
      <c r="E1339" s="42"/>
      <c r="F1339" s="42"/>
      <c r="G1339" s="42"/>
      <c r="H1339" s="42"/>
      <c r="I1339" s="42"/>
      <c r="J1339" s="42"/>
      <c r="M1339" s="27"/>
    </row>
    <row r="1340" spans="1:13" x14ac:dyDescent="0.2">
      <c r="A1340" s="52"/>
      <c r="B1340" s="42"/>
      <c r="C1340" s="42"/>
      <c r="D1340" s="42"/>
      <c r="E1340" s="42"/>
      <c r="F1340" s="42"/>
      <c r="G1340" s="42"/>
      <c r="H1340" s="42"/>
      <c r="I1340" s="42"/>
      <c r="J1340" s="42"/>
      <c r="M1340" s="27"/>
    </row>
    <row r="1341" spans="1:13" x14ac:dyDescent="0.2">
      <c r="A1341" s="52"/>
      <c r="B1341" s="42"/>
      <c r="C1341" s="42"/>
      <c r="D1341" s="42"/>
      <c r="E1341" s="42"/>
      <c r="F1341" s="42"/>
      <c r="G1341" s="42"/>
      <c r="H1341" s="42"/>
      <c r="I1341" s="42"/>
      <c r="J1341" s="42"/>
      <c r="M1341" s="27"/>
    </row>
    <row r="1342" spans="1:13" x14ac:dyDescent="0.2">
      <c r="A1342" s="52"/>
      <c r="B1342" s="42"/>
      <c r="C1342" s="42"/>
      <c r="D1342" s="42"/>
      <c r="E1342" s="42"/>
      <c r="F1342" s="42"/>
      <c r="G1342" s="42"/>
      <c r="H1342" s="42"/>
      <c r="I1342" s="42"/>
      <c r="J1342" s="42"/>
      <c r="M1342" s="27"/>
    </row>
    <row r="1343" spans="1:13" x14ac:dyDescent="0.2">
      <c r="A1343" s="52"/>
      <c r="B1343" s="42"/>
      <c r="C1343" s="42"/>
      <c r="D1343" s="42"/>
      <c r="E1343" s="42"/>
      <c r="F1343" s="42"/>
      <c r="G1343" s="42"/>
      <c r="H1343" s="42"/>
      <c r="I1343" s="42"/>
      <c r="J1343" s="42"/>
      <c r="M1343" s="27"/>
    </row>
    <row r="1344" spans="1:13" x14ac:dyDescent="0.2">
      <c r="A1344" s="52"/>
      <c r="B1344" s="42"/>
      <c r="C1344" s="42"/>
      <c r="D1344" s="42"/>
      <c r="E1344" s="42"/>
      <c r="F1344" s="42"/>
      <c r="G1344" s="42"/>
      <c r="H1344" s="42"/>
      <c r="I1344" s="42"/>
      <c r="J1344" s="42"/>
      <c r="M1344" s="27"/>
    </row>
    <row r="1345" spans="1:13" x14ac:dyDescent="0.2">
      <c r="A1345" s="52"/>
      <c r="B1345" s="42"/>
      <c r="C1345" s="42"/>
      <c r="D1345" s="42"/>
      <c r="E1345" s="42"/>
      <c r="F1345" s="42"/>
      <c r="G1345" s="42"/>
      <c r="H1345" s="42"/>
      <c r="I1345" s="42"/>
      <c r="J1345" s="42"/>
      <c r="M1345" s="27"/>
    </row>
    <row r="1346" spans="1:13" x14ac:dyDescent="0.2">
      <c r="A1346" s="52"/>
      <c r="B1346" s="42"/>
      <c r="C1346" s="42"/>
      <c r="D1346" s="42"/>
      <c r="E1346" s="42"/>
      <c r="F1346" s="42"/>
      <c r="G1346" s="42"/>
      <c r="H1346" s="42"/>
      <c r="I1346" s="42"/>
      <c r="J1346" s="42"/>
      <c r="M1346" s="27"/>
    </row>
    <row r="1347" spans="1:13" x14ac:dyDescent="0.2">
      <c r="A1347" s="52"/>
      <c r="B1347" s="42"/>
      <c r="C1347" s="42"/>
      <c r="D1347" s="42"/>
      <c r="E1347" s="42"/>
      <c r="F1347" s="42"/>
      <c r="G1347" s="42"/>
      <c r="H1347" s="42"/>
      <c r="I1347" s="42"/>
      <c r="J1347" s="42"/>
      <c r="M1347" s="27"/>
    </row>
    <row r="1348" spans="1:13" x14ac:dyDescent="0.2">
      <c r="A1348" s="52"/>
      <c r="B1348" s="42"/>
      <c r="C1348" s="42"/>
      <c r="D1348" s="42"/>
      <c r="E1348" s="42"/>
      <c r="F1348" s="42"/>
      <c r="G1348" s="42"/>
      <c r="H1348" s="42"/>
      <c r="I1348" s="42"/>
      <c r="J1348" s="42"/>
      <c r="M1348" s="27"/>
    </row>
    <row r="1349" spans="1:13" x14ac:dyDescent="0.2">
      <c r="A1349" s="52"/>
      <c r="B1349" s="42"/>
      <c r="C1349" s="42"/>
      <c r="D1349" s="42"/>
      <c r="E1349" s="42"/>
      <c r="F1349" s="42"/>
      <c r="G1349" s="42"/>
      <c r="H1349" s="42"/>
      <c r="I1349" s="42"/>
      <c r="J1349" s="42"/>
      <c r="M1349" s="27"/>
    </row>
    <row r="1350" spans="1:13" x14ac:dyDescent="0.2">
      <c r="A1350" s="52"/>
      <c r="B1350" s="42"/>
      <c r="C1350" s="42"/>
      <c r="D1350" s="42"/>
      <c r="E1350" s="42"/>
      <c r="F1350" s="42"/>
      <c r="G1350" s="42"/>
      <c r="H1350" s="42"/>
      <c r="I1350" s="42"/>
      <c r="J1350" s="42"/>
      <c r="M1350" s="27"/>
    </row>
    <row r="1351" spans="1:13" x14ac:dyDescent="0.2">
      <c r="A1351" s="52"/>
      <c r="B1351" s="42"/>
      <c r="C1351" s="42"/>
      <c r="D1351" s="42"/>
      <c r="E1351" s="42"/>
      <c r="F1351" s="42"/>
      <c r="G1351" s="42"/>
      <c r="H1351" s="42"/>
      <c r="I1351" s="42"/>
      <c r="J1351" s="42"/>
      <c r="M1351" s="27"/>
    </row>
    <row r="1352" spans="1:13" x14ac:dyDescent="0.2">
      <c r="A1352" s="52"/>
      <c r="B1352" s="42"/>
      <c r="C1352" s="42"/>
      <c r="D1352" s="42"/>
      <c r="E1352" s="42"/>
      <c r="F1352" s="42"/>
      <c r="G1352" s="42"/>
      <c r="H1352" s="42"/>
      <c r="I1352" s="42"/>
      <c r="J1352" s="42"/>
      <c r="M1352" s="27"/>
    </row>
    <row r="1353" spans="1:13" x14ac:dyDescent="0.2">
      <c r="A1353" s="52"/>
      <c r="B1353" s="42"/>
      <c r="C1353" s="42"/>
      <c r="D1353" s="42"/>
      <c r="E1353" s="42"/>
      <c r="F1353" s="42"/>
      <c r="G1353" s="42"/>
      <c r="H1353" s="42"/>
      <c r="I1353" s="42"/>
      <c r="J1353" s="42"/>
      <c r="M1353" s="27"/>
    </row>
    <row r="1354" spans="1:13" x14ac:dyDescent="0.2">
      <c r="A1354" s="52"/>
      <c r="B1354" s="42"/>
      <c r="C1354" s="42"/>
      <c r="D1354" s="42"/>
      <c r="E1354" s="42"/>
      <c r="F1354" s="42"/>
      <c r="G1354" s="42"/>
      <c r="H1354" s="42"/>
      <c r="I1354" s="42"/>
      <c r="J1354" s="42"/>
      <c r="M1354" s="27"/>
    </row>
    <row r="1355" spans="1:13" x14ac:dyDescent="0.2">
      <c r="A1355" s="52"/>
      <c r="B1355" s="42"/>
      <c r="C1355" s="42"/>
      <c r="D1355" s="42"/>
      <c r="E1355" s="42"/>
      <c r="F1355" s="42"/>
      <c r="G1355" s="42"/>
      <c r="H1355" s="42"/>
      <c r="I1355" s="42"/>
      <c r="J1355" s="42"/>
      <c r="M1355" s="27"/>
    </row>
    <row r="1356" spans="1:13" x14ac:dyDescent="0.2">
      <c r="A1356" s="52"/>
      <c r="B1356" s="42"/>
      <c r="C1356" s="42"/>
      <c r="D1356" s="42"/>
      <c r="E1356" s="42"/>
      <c r="F1356" s="42"/>
      <c r="G1356" s="42"/>
      <c r="H1356" s="42"/>
      <c r="I1356" s="42"/>
      <c r="J1356" s="42"/>
      <c r="M1356" s="27"/>
    </row>
    <row r="1357" spans="1:13" x14ac:dyDescent="0.2">
      <c r="A1357" s="52"/>
      <c r="B1357" s="42"/>
      <c r="C1357" s="42"/>
      <c r="D1357" s="42"/>
      <c r="E1357" s="42"/>
      <c r="F1357" s="42"/>
      <c r="G1357" s="42"/>
      <c r="H1357" s="42"/>
      <c r="I1357" s="42"/>
      <c r="J1357" s="42"/>
      <c r="M1357" s="27"/>
    </row>
    <row r="1358" spans="1:13" x14ac:dyDescent="0.2">
      <c r="A1358" s="52"/>
      <c r="B1358" s="42"/>
      <c r="C1358" s="42"/>
      <c r="D1358" s="42"/>
      <c r="E1358" s="42"/>
      <c r="F1358" s="42"/>
      <c r="G1358" s="42"/>
      <c r="H1358" s="42"/>
      <c r="I1358" s="42"/>
      <c r="J1358" s="42"/>
      <c r="M1358" s="27"/>
    </row>
    <row r="1359" spans="1:13" x14ac:dyDescent="0.2">
      <c r="A1359" s="52"/>
      <c r="B1359" s="42"/>
      <c r="C1359" s="42"/>
      <c r="D1359" s="42"/>
      <c r="E1359" s="42"/>
      <c r="F1359" s="42"/>
      <c r="G1359" s="42"/>
      <c r="H1359" s="42"/>
      <c r="I1359" s="42"/>
      <c r="J1359" s="42"/>
      <c r="M1359" s="27"/>
    </row>
    <row r="1360" spans="1:13" x14ac:dyDescent="0.2">
      <c r="A1360" s="52"/>
      <c r="B1360" s="42"/>
      <c r="C1360" s="42"/>
      <c r="D1360" s="42"/>
      <c r="E1360" s="42"/>
      <c r="F1360" s="42"/>
      <c r="G1360" s="42"/>
      <c r="H1360" s="42"/>
      <c r="I1360" s="42"/>
      <c r="J1360" s="42"/>
      <c r="M1360" s="27"/>
    </row>
    <row r="1361" spans="1:13" x14ac:dyDescent="0.2">
      <c r="A1361" s="52"/>
      <c r="B1361" s="42"/>
      <c r="C1361" s="42"/>
      <c r="D1361" s="42"/>
      <c r="E1361" s="42"/>
      <c r="F1361" s="42"/>
      <c r="G1361" s="42"/>
      <c r="H1361" s="42"/>
      <c r="I1361" s="42"/>
      <c r="J1361" s="42"/>
      <c r="M1361" s="27"/>
    </row>
    <row r="1362" spans="1:13" x14ac:dyDescent="0.2">
      <c r="A1362" s="52"/>
      <c r="B1362" s="42"/>
      <c r="C1362" s="42"/>
      <c r="D1362" s="42"/>
      <c r="E1362" s="42"/>
      <c r="F1362" s="42"/>
      <c r="G1362" s="42"/>
      <c r="H1362" s="42"/>
      <c r="I1362" s="42"/>
      <c r="J1362" s="42"/>
      <c r="M1362" s="27"/>
    </row>
    <row r="1363" spans="1:13" x14ac:dyDescent="0.2">
      <c r="A1363" s="52"/>
      <c r="B1363" s="42"/>
      <c r="C1363" s="42"/>
      <c r="D1363" s="42"/>
      <c r="E1363" s="42"/>
      <c r="F1363" s="42"/>
      <c r="G1363" s="42"/>
      <c r="H1363" s="42"/>
      <c r="I1363" s="42"/>
      <c r="J1363" s="42"/>
      <c r="M1363" s="27"/>
    </row>
    <row r="1364" spans="1:13" x14ac:dyDescent="0.2">
      <c r="A1364" s="52"/>
      <c r="B1364" s="42"/>
      <c r="C1364" s="42"/>
      <c r="D1364" s="42"/>
      <c r="E1364" s="42"/>
      <c r="F1364" s="42"/>
      <c r="G1364" s="42"/>
      <c r="H1364" s="42"/>
      <c r="I1364" s="42"/>
      <c r="J1364" s="42"/>
      <c r="M1364" s="27"/>
    </row>
    <row r="1365" spans="1:13" x14ac:dyDescent="0.2">
      <c r="A1365" s="52"/>
      <c r="B1365" s="42"/>
      <c r="C1365" s="42"/>
      <c r="D1365" s="42"/>
      <c r="E1365" s="42"/>
      <c r="F1365" s="42"/>
      <c r="G1365" s="42"/>
      <c r="H1365" s="42"/>
      <c r="I1365" s="42"/>
      <c r="J1365" s="42"/>
      <c r="M1365" s="27"/>
    </row>
    <row r="1366" spans="1:13" x14ac:dyDescent="0.2">
      <c r="A1366" s="52"/>
      <c r="B1366" s="42"/>
      <c r="C1366" s="42"/>
      <c r="D1366" s="42"/>
      <c r="E1366" s="42"/>
      <c r="F1366" s="42"/>
      <c r="G1366" s="42"/>
      <c r="H1366" s="42"/>
      <c r="I1366" s="42"/>
      <c r="J1366" s="42"/>
      <c r="M1366" s="27"/>
    </row>
    <row r="1367" spans="1:13" x14ac:dyDescent="0.2">
      <c r="A1367" s="52"/>
      <c r="B1367" s="42"/>
      <c r="C1367" s="42"/>
      <c r="D1367" s="42"/>
      <c r="E1367" s="42"/>
      <c r="F1367" s="42"/>
      <c r="G1367" s="42"/>
      <c r="H1367" s="42"/>
      <c r="I1367" s="42"/>
      <c r="J1367" s="42"/>
      <c r="M1367" s="27"/>
    </row>
    <row r="1368" spans="1:13" x14ac:dyDescent="0.2">
      <c r="A1368" s="52"/>
      <c r="B1368" s="42"/>
      <c r="C1368" s="42"/>
      <c r="D1368" s="42"/>
      <c r="E1368" s="42"/>
      <c r="F1368" s="42"/>
      <c r="G1368" s="42"/>
      <c r="H1368" s="42"/>
      <c r="I1368" s="42"/>
      <c r="J1368" s="42"/>
      <c r="M1368" s="27"/>
    </row>
    <row r="1369" spans="1:13" x14ac:dyDescent="0.2">
      <c r="A1369" s="52"/>
      <c r="B1369" s="42"/>
      <c r="C1369" s="42"/>
      <c r="D1369" s="42"/>
      <c r="E1369" s="42"/>
      <c r="F1369" s="42"/>
      <c r="G1369" s="42"/>
      <c r="H1369" s="42"/>
      <c r="I1369" s="42"/>
      <c r="J1369" s="42"/>
      <c r="M1369" s="27"/>
    </row>
    <row r="1370" spans="1:13" x14ac:dyDescent="0.2">
      <c r="A1370" s="52"/>
      <c r="B1370" s="42"/>
      <c r="C1370" s="42"/>
      <c r="D1370" s="42"/>
      <c r="E1370" s="42"/>
      <c r="F1370" s="42"/>
      <c r="G1370" s="42"/>
      <c r="H1370" s="42"/>
      <c r="I1370" s="42"/>
      <c r="J1370" s="42"/>
      <c r="M1370" s="27"/>
    </row>
    <row r="1371" spans="1:13" x14ac:dyDescent="0.2">
      <c r="A1371" s="52"/>
      <c r="B1371" s="42"/>
      <c r="C1371" s="42"/>
      <c r="D1371" s="42"/>
      <c r="E1371" s="42"/>
      <c r="F1371" s="42"/>
      <c r="G1371" s="42"/>
      <c r="H1371" s="42"/>
      <c r="I1371" s="42"/>
      <c r="J1371" s="42"/>
      <c r="M1371" s="27"/>
    </row>
    <row r="1372" spans="1:13" x14ac:dyDescent="0.2">
      <c r="A1372" s="52"/>
      <c r="B1372" s="42"/>
      <c r="C1372" s="42"/>
      <c r="D1372" s="42"/>
      <c r="E1372" s="42"/>
      <c r="F1372" s="42"/>
      <c r="G1372" s="42"/>
      <c r="H1372" s="42"/>
      <c r="I1372" s="42"/>
      <c r="J1372" s="42"/>
      <c r="M1372" s="27"/>
    </row>
    <row r="1373" spans="1:13" x14ac:dyDescent="0.2">
      <c r="A1373" s="52"/>
      <c r="B1373" s="42"/>
      <c r="C1373" s="42"/>
      <c r="D1373" s="42"/>
      <c r="E1373" s="42"/>
      <c r="F1373" s="42"/>
      <c r="G1373" s="42"/>
      <c r="H1373" s="42"/>
      <c r="I1373" s="42"/>
      <c r="J1373" s="42"/>
      <c r="M1373" s="27"/>
    </row>
    <row r="1374" spans="1:13" x14ac:dyDescent="0.2">
      <c r="A1374" s="52"/>
      <c r="B1374" s="42"/>
      <c r="C1374" s="42"/>
      <c r="D1374" s="42"/>
      <c r="E1374" s="42"/>
      <c r="F1374" s="42"/>
      <c r="G1374" s="42"/>
      <c r="H1374" s="42"/>
      <c r="I1374" s="42"/>
      <c r="J1374" s="42"/>
      <c r="M1374" s="27"/>
    </row>
    <row r="1375" spans="1:13" x14ac:dyDescent="0.2">
      <c r="A1375" s="52"/>
      <c r="B1375" s="42"/>
      <c r="C1375" s="42"/>
      <c r="D1375" s="42"/>
      <c r="E1375" s="42"/>
      <c r="F1375" s="42"/>
      <c r="G1375" s="42"/>
      <c r="H1375" s="42"/>
      <c r="I1375" s="42"/>
      <c r="J1375" s="42"/>
      <c r="M1375" s="27"/>
    </row>
    <row r="1376" spans="1:13" x14ac:dyDescent="0.2">
      <c r="A1376" s="52"/>
      <c r="B1376" s="42"/>
      <c r="C1376" s="42"/>
      <c r="D1376" s="42"/>
      <c r="E1376" s="42"/>
      <c r="F1376" s="42"/>
      <c r="G1376" s="42"/>
      <c r="H1376" s="42"/>
      <c r="I1376" s="42"/>
      <c r="J1376" s="42"/>
      <c r="M1376" s="27"/>
    </row>
    <row r="1377" spans="1:13" x14ac:dyDescent="0.2">
      <c r="A1377" s="52"/>
      <c r="B1377" s="42"/>
      <c r="C1377" s="42"/>
      <c r="D1377" s="42"/>
      <c r="E1377" s="42"/>
      <c r="F1377" s="42"/>
      <c r="G1377" s="42"/>
      <c r="H1377" s="42"/>
      <c r="I1377" s="42"/>
      <c r="J1377" s="42"/>
      <c r="M1377" s="27"/>
    </row>
    <row r="1378" spans="1:13" x14ac:dyDescent="0.2">
      <c r="A1378" s="52"/>
      <c r="B1378" s="42"/>
      <c r="C1378" s="42"/>
      <c r="D1378" s="42"/>
      <c r="E1378" s="42"/>
      <c r="F1378" s="42"/>
      <c r="G1378" s="42"/>
      <c r="H1378" s="42"/>
      <c r="I1378" s="42"/>
      <c r="J1378" s="42"/>
      <c r="M1378" s="27"/>
    </row>
    <row r="1379" spans="1:13" x14ac:dyDescent="0.2">
      <c r="A1379" s="52"/>
      <c r="B1379" s="42"/>
      <c r="C1379" s="42"/>
      <c r="D1379" s="42"/>
      <c r="E1379" s="42"/>
      <c r="F1379" s="42"/>
      <c r="G1379" s="42"/>
      <c r="H1379" s="42"/>
      <c r="I1379" s="42"/>
      <c r="J1379" s="42"/>
      <c r="M1379" s="27"/>
    </row>
    <row r="1380" spans="1:13" x14ac:dyDescent="0.2">
      <c r="A1380" s="52"/>
      <c r="B1380" s="42"/>
      <c r="C1380" s="42"/>
      <c r="D1380" s="42"/>
      <c r="E1380" s="42"/>
      <c r="F1380" s="42"/>
      <c r="G1380" s="42"/>
      <c r="H1380" s="42"/>
      <c r="I1380" s="42"/>
      <c r="J1380" s="42"/>
      <c r="M1380" s="27"/>
    </row>
    <row r="1381" spans="1:13" x14ac:dyDescent="0.2">
      <c r="A1381" s="52"/>
      <c r="B1381" s="42"/>
      <c r="C1381" s="42"/>
      <c r="D1381" s="42"/>
      <c r="E1381" s="42"/>
      <c r="F1381" s="42"/>
      <c r="G1381" s="42"/>
      <c r="H1381" s="42"/>
      <c r="I1381" s="42"/>
      <c r="J1381" s="42"/>
      <c r="M1381" s="27"/>
    </row>
    <row r="1382" spans="1:13" x14ac:dyDescent="0.2">
      <c r="A1382" s="52"/>
      <c r="B1382" s="42"/>
      <c r="C1382" s="42"/>
      <c r="D1382" s="42"/>
      <c r="E1382" s="42"/>
      <c r="F1382" s="42"/>
      <c r="G1382" s="42"/>
      <c r="H1382" s="42"/>
      <c r="I1382" s="42"/>
      <c r="J1382" s="42"/>
      <c r="M1382" s="27"/>
    </row>
    <row r="1383" spans="1:13" x14ac:dyDescent="0.2">
      <c r="A1383" s="52"/>
      <c r="B1383" s="42"/>
      <c r="C1383" s="42"/>
      <c r="D1383" s="42"/>
      <c r="E1383" s="42"/>
      <c r="F1383" s="42"/>
      <c r="G1383" s="42"/>
      <c r="H1383" s="42"/>
      <c r="I1383" s="42"/>
      <c r="J1383" s="42"/>
      <c r="M1383" s="27"/>
    </row>
    <row r="1384" spans="1:13" x14ac:dyDescent="0.2">
      <c r="A1384" s="52"/>
      <c r="B1384" s="42"/>
      <c r="C1384" s="42"/>
      <c r="D1384" s="42"/>
      <c r="E1384" s="42"/>
      <c r="F1384" s="42"/>
      <c r="G1384" s="42"/>
      <c r="H1384" s="42"/>
      <c r="I1384" s="42"/>
      <c r="J1384" s="42"/>
      <c r="M1384" s="27"/>
    </row>
    <row r="1385" spans="1:13" x14ac:dyDescent="0.2">
      <c r="A1385" s="52"/>
      <c r="B1385" s="42"/>
      <c r="C1385" s="42"/>
      <c r="D1385" s="42"/>
      <c r="E1385" s="42"/>
      <c r="F1385" s="42"/>
      <c r="G1385" s="42"/>
      <c r="H1385" s="42"/>
      <c r="I1385" s="42"/>
      <c r="J1385" s="42"/>
      <c r="M1385" s="27"/>
    </row>
    <row r="1386" spans="1:13" x14ac:dyDescent="0.2">
      <c r="A1386" s="52"/>
      <c r="B1386" s="42"/>
      <c r="C1386" s="42"/>
      <c r="D1386" s="42"/>
      <c r="E1386" s="42"/>
      <c r="F1386" s="42"/>
      <c r="G1386" s="42"/>
      <c r="H1386" s="42"/>
      <c r="I1386" s="42"/>
      <c r="J1386" s="42"/>
      <c r="M1386" s="27"/>
    </row>
    <row r="1387" spans="1:13" x14ac:dyDescent="0.2">
      <c r="A1387" s="52"/>
      <c r="B1387" s="42"/>
      <c r="C1387" s="42"/>
      <c r="D1387" s="42"/>
      <c r="E1387" s="42"/>
      <c r="F1387" s="42"/>
      <c r="G1387" s="42"/>
      <c r="H1387" s="42"/>
      <c r="I1387" s="42"/>
      <c r="J1387" s="42"/>
      <c r="M1387" s="27"/>
    </row>
    <row r="1388" spans="1:13" x14ac:dyDescent="0.2">
      <c r="A1388" s="52"/>
      <c r="B1388" s="42"/>
      <c r="C1388" s="42"/>
      <c r="D1388" s="42"/>
      <c r="E1388" s="42"/>
      <c r="F1388" s="42"/>
      <c r="G1388" s="42"/>
      <c r="H1388" s="42"/>
      <c r="I1388" s="42"/>
      <c r="J1388" s="42"/>
      <c r="M1388" s="27"/>
    </row>
    <row r="1389" spans="1:13" x14ac:dyDescent="0.2">
      <c r="A1389" s="52"/>
      <c r="B1389" s="42"/>
      <c r="C1389" s="42"/>
      <c r="D1389" s="42"/>
      <c r="E1389" s="42"/>
      <c r="F1389" s="42"/>
      <c r="G1389" s="42"/>
      <c r="H1389" s="42"/>
      <c r="I1389" s="42"/>
      <c r="J1389" s="42"/>
      <c r="M1389" s="27"/>
    </row>
    <row r="1390" spans="1:13" x14ac:dyDescent="0.2">
      <c r="A1390" s="52"/>
      <c r="B1390" s="42"/>
      <c r="C1390" s="42"/>
      <c r="D1390" s="42"/>
      <c r="E1390" s="42"/>
      <c r="F1390" s="42"/>
      <c r="G1390" s="42"/>
      <c r="H1390" s="42"/>
      <c r="I1390" s="42"/>
      <c r="J1390" s="42"/>
      <c r="M1390" s="27"/>
    </row>
    <row r="1391" spans="1:13" x14ac:dyDescent="0.2">
      <c r="A1391" s="52"/>
      <c r="B1391" s="42"/>
      <c r="C1391" s="42"/>
      <c r="D1391" s="42"/>
      <c r="E1391" s="42"/>
      <c r="F1391" s="42"/>
      <c r="G1391" s="42"/>
      <c r="H1391" s="42"/>
      <c r="I1391" s="42"/>
      <c r="J1391" s="42"/>
      <c r="M1391" s="27"/>
    </row>
    <row r="1392" spans="1:13" x14ac:dyDescent="0.2">
      <c r="A1392" s="52"/>
      <c r="B1392" s="42"/>
      <c r="C1392" s="42"/>
      <c r="D1392" s="42"/>
      <c r="E1392" s="42"/>
      <c r="F1392" s="42"/>
      <c r="G1392" s="42"/>
      <c r="H1392" s="42"/>
      <c r="I1392" s="42"/>
      <c r="J1392" s="42"/>
      <c r="M1392" s="27"/>
    </row>
    <row r="1393" spans="1:13" x14ac:dyDescent="0.2">
      <c r="A1393" s="52"/>
      <c r="B1393" s="42"/>
      <c r="C1393" s="42"/>
      <c r="D1393" s="42"/>
      <c r="E1393" s="42"/>
      <c r="F1393" s="42"/>
      <c r="G1393" s="42"/>
      <c r="H1393" s="42"/>
      <c r="I1393" s="42"/>
      <c r="J1393" s="42"/>
      <c r="M1393" s="27"/>
    </row>
    <row r="1394" spans="1:13" x14ac:dyDescent="0.2">
      <c r="A1394" s="52"/>
      <c r="B1394" s="42"/>
      <c r="C1394" s="42"/>
      <c r="D1394" s="42"/>
      <c r="E1394" s="42"/>
      <c r="F1394" s="42"/>
      <c r="G1394" s="42"/>
      <c r="H1394" s="42"/>
      <c r="I1394" s="42"/>
      <c r="J1394" s="42"/>
      <c r="M1394" s="27"/>
    </row>
    <row r="1395" spans="1:13" x14ac:dyDescent="0.2">
      <c r="A1395" s="52"/>
      <c r="B1395" s="42"/>
      <c r="C1395" s="42"/>
      <c r="D1395" s="42"/>
      <c r="E1395" s="42"/>
      <c r="F1395" s="42"/>
      <c r="G1395" s="42"/>
      <c r="H1395" s="42"/>
      <c r="I1395" s="42"/>
      <c r="J1395" s="42"/>
      <c r="M1395" s="27"/>
    </row>
    <row r="1396" spans="1:13" x14ac:dyDescent="0.2">
      <c r="A1396" s="52"/>
      <c r="B1396" s="42"/>
      <c r="C1396" s="42"/>
      <c r="D1396" s="42"/>
      <c r="E1396" s="42"/>
      <c r="F1396" s="42"/>
      <c r="G1396" s="42"/>
      <c r="H1396" s="42"/>
      <c r="I1396" s="42"/>
      <c r="J1396" s="42"/>
      <c r="M1396" s="27"/>
    </row>
    <row r="1397" spans="1:13" x14ac:dyDescent="0.2">
      <c r="A1397" s="52"/>
      <c r="B1397" s="42"/>
      <c r="C1397" s="42"/>
      <c r="D1397" s="42"/>
      <c r="E1397" s="42"/>
      <c r="F1397" s="42"/>
      <c r="G1397" s="42"/>
      <c r="H1397" s="42"/>
      <c r="I1397" s="42"/>
      <c r="J1397" s="42"/>
      <c r="M1397" s="27"/>
    </row>
    <row r="1398" spans="1:13" x14ac:dyDescent="0.2">
      <c r="A1398" s="52"/>
      <c r="B1398" s="42"/>
      <c r="C1398" s="42"/>
      <c r="D1398" s="42"/>
      <c r="E1398" s="42"/>
      <c r="F1398" s="42"/>
      <c r="G1398" s="42"/>
      <c r="H1398" s="42"/>
      <c r="I1398" s="42"/>
      <c r="J1398" s="42"/>
      <c r="M1398" s="27"/>
    </row>
    <row r="1399" spans="1:13" x14ac:dyDescent="0.2">
      <c r="A1399" s="52"/>
      <c r="B1399" s="42"/>
      <c r="C1399" s="42"/>
      <c r="D1399" s="42"/>
      <c r="E1399" s="42"/>
      <c r="F1399" s="42"/>
      <c r="G1399" s="42"/>
      <c r="H1399" s="42"/>
      <c r="I1399" s="42"/>
      <c r="J1399" s="42"/>
      <c r="M1399" s="27"/>
    </row>
    <row r="1400" spans="1:13" x14ac:dyDescent="0.2">
      <c r="A1400" s="52"/>
      <c r="B1400" s="42"/>
      <c r="C1400" s="42"/>
      <c r="D1400" s="42"/>
      <c r="E1400" s="42"/>
      <c r="F1400" s="42"/>
      <c r="G1400" s="42"/>
      <c r="H1400" s="42"/>
      <c r="I1400" s="42"/>
      <c r="J1400" s="42"/>
      <c r="M1400" s="27"/>
    </row>
    <row r="1401" spans="1:13" x14ac:dyDescent="0.2">
      <c r="A1401" s="52"/>
      <c r="B1401" s="42"/>
      <c r="C1401" s="42"/>
      <c r="D1401" s="42"/>
      <c r="E1401" s="42"/>
      <c r="F1401" s="42"/>
      <c r="G1401" s="42"/>
      <c r="H1401" s="42"/>
      <c r="I1401" s="42"/>
      <c r="J1401" s="42"/>
      <c r="M1401" s="27"/>
    </row>
    <row r="1402" spans="1:13" x14ac:dyDescent="0.2">
      <c r="A1402" s="52"/>
      <c r="B1402" s="42"/>
      <c r="C1402" s="42"/>
      <c r="D1402" s="42"/>
      <c r="E1402" s="42"/>
      <c r="F1402" s="42"/>
      <c r="G1402" s="42"/>
      <c r="H1402" s="42"/>
      <c r="I1402" s="42"/>
      <c r="J1402" s="42"/>
      <c r="M1402" s="27"/>
    </row>
    <row r="1403" spans="1:13" x14ac:dyDescent="0.2">
      <c r="A1403" s="52"/>
      <c r="B1403" s="42"/>
      <c r="C1403" s="42"/>
      <c r="D1403" s="42"/>
      <c r="E1403" s="42"/>
      <c r="F1403" s="42"/>
      <c r="G1403" s="42"/>
      <c r="H1403" s="42"/>
      <c r="I1403" s="42"/>
      <c r="J1403" s="42"/>
      <c r="M1403" s="27"/>
    </row>
    <row r="1404" spans="1:13" x14ac:dyDescent="0.2">
      <c r="A1404" s="52"/>
      <c r="B1404" s="42"/>
      <c r="C1404" s="42"/>
      <c r="D1404" s="42"/>
      <c r="E1404" s="42"/>
      <c r="F1404" s="42"/>
      <c r="G1404" s="42"/>
      <c r="H1404" s="42"/>
      <c r="I1404" s="42"/>
      <c r="J1404" s="42"/>
      <c r="M1404" s="27"/>
    </row>
    <row r="1405" spans="1:13" x14ac:dyDescent="0.2">
      <c r="A1405" s="52"/>
      <c r="B1405" s="42"/>
      <c r="C1405" s="42"/>
      <c r="D1405" s="42"/>
      <c r="E1405" s="42"/>
      <c r="F1405" s="42"/>
      <c r="G1405" s="42"/>
      <c r="H1405" s="42"/>
      <c r="I1405" s="42"/>
      <c r="J1405" s="42"/>
      <c r="M1405" s="27"/>
    </row>
    <row r="1406" spans="1:13" x14ac:dyDescent="0.2">
      <c r="A1406" s="52"/>
      <c r="B1406" s="42"/>
      <c r="C1406" s="42"/>
      <c r="D1406" s="42"/>
      <c r="E1406" s="42"/>
      <c r="F1406" s="42"/>
      <c r="G1406" s="42"/>
      <c r="H1406" s="42"/>
      <c r="I1406" s="42"/>
      <c r="J1406" s="42"/>
      <c r="M1406" s="27"/>
    </row>
    <row r="1407" spans="1:13" x14ac:dyDescent="0.2">
      <c r="A1407" s="52"/>
      <c r="B1407" s="42"/>
      <c r="C1407" s="42"/>
      <c r="D1407" s="42"/>
      <c r="E1407" s="42"/>
      <c r="F1407" s="42"/>
      <c r="G1407" s="42"/>
      <c r="H1407" s="42"/>
      <c r="I1407" s="42"/>
      <c r="J1407" s="42"/>
      <c r="M1407" s="27"/>
    </row>
    <row r="1408" spans="1:13" x14ac:dyDescent="0.2">
      <c r="A1408" s="52"/>
      <c r="B1408" s="42"/>
      <c r="C1408" s="42"/>
      <c r="D1408" s="42"/>
      <c r="E1408" s="42"/>
      <c r="F1408" s="42"/>
      <c r="G1408" s="42"/>
      <c r="H1408" s="42"/>
      <c r="I1408" s="42"/>
      <c r="J1408" s="42"/>
      <c r="M1408" s="27"/>
    </row>
    <row r="1409" spans="1:13" x14ac:dyDescent="0.2">
      <c r="A1409" s="52"/>
      <c r="B1409" s="42"/>
      <c r="C1409" s="42"/>
      <c r="D1409" s="42"/>
      <c r="E1409" s="42"/>
      <c r="F1409" s="42"/>
      <c r="G1409" s="42"/>
      <c r="H1409" s="42"/>
      <c r="I1409" s="42"/>
      <c r="J1409" s="42"/>
      <c r="M1409" s="27"/>
    </row>
    <row r="1410" spans="1:13" x14ac:dyDescent="0.2">
      <c r="A1410" s="52"/>
      <c r="B1410" s="42"/>
      <c r="C1410" s="42"/>
      <c r="D1410" s="42"/>
      <c r="E1410" s="42"/>
      <c r="F1410" s="42"/>
      <c r="G1410" s="42"/>
      <c r="H1410" s="42"/>
      <c r="I1410" s="42"/>
      <c r="J1410" s="42"/>
      <c r="M1410" s="27"/>
    </row>
    <row r="1411" spans="1:13" x14ac:dyDescent="0.2">
      <c r="A1411" s="52"/>
      <c r="B1411" s="42"/>
      <c r="C1411" s="42"/>
      <c r="D1411" s="42"/>
      <c r="E1411" s="42"/>
      <c r="F1411" s="42"/>
      <c r="G1411" s="42"/>
      <c r="H1411" s="42"/>
      <c r="I1411" s="42"/>
      <c r="J1411" s="42"/>
      <c r="M1411" s="27"/>
    </row>
    <row r="1412" spans="1:13" x14ac:dyDescent="0.2">
      <c r="A1412" s="52"/>
      <c r="B1412" s="42"/>
      <c r="C1412" s="42"/>
      <c r="D1412" s="42"/>
      <c r="E1412" s="42"/>
      <c r="F1412" s="42"/>
      <c r="G1412" s="42"/>
      <c r="H1412" s="42"/>
      <c r="I1412" s="42"/>
      <c r="J1412" s="42"/>
      <c r="M1412" s="27"/>
    </row>
    <row r="1413" spans="1:13" x14ac:dyDescent="0.2">
      <c r="A1413" s="52"/>
      <c r="B1413" s="42"/>
      <c r="C1413" s="42"/>
      <c r="D1413" s="42"/>
      <c r="E1413" s="42"/>
      <c r="F1413" s="42"/>
      <c r="G1413" s="42"/>
      <c r="H1413" s="42"/>
      <c r="I1413" s="42"/>
      <c r="J1413" s="42"/>
      <c r="M1413" s="27"/>
    </row>
    <row r="1414" spans="1:13" x14ac:dyDescent="0.2">
      <c r="A1414" s="52"/>
      <c r="B1414" s="42"/>
      <c r="C1414" s="42"/>
      <c r="D1414" s="42"/>
      <c r="E1414" s="42"/>
      <c r="F1414" s="42"/>
      <c r="G1414" s="42"/>
      <c r="H1414" s="42"/>
      <c r="I1414" s="42"/>
      <c r="J1414" s="42"/>
      <c r="M1414" s="27"/>
    </row>
    <row r="1415" spans="1:13" x14ac:dyDescent="0.2">
      <c r="A1415" s="52"/>
      <c r="B1415" s="42"/>
      <c r="C1415" s="42"/>
      <c r="D1415" s="42"/>
      <c r="E1415" s="42"/>
      <c r="F1415" s="42"/>
      <c r="G1415" s="42"/>
      <c r="H1415" s="42"/>
      <c r="I1415" s="42"/>
      <c r="J1415" s="42"/>
      <c r="M1415" s="27"/>
    </row>
    <row r="1416" spans="1:13" x14ac:dyDescent="0.2">
      <c r="A1416" s="52"/>
      <c r="B1416" s="42"/>
      <c r="C1416" s="42"/>
      <c r="D1416" s="42"/>
      <c r="E1416" s="42"/>
      <c r="F1416" s="42"/>
      <c r="G1416" s="42"/>
      <c r="H1416" s="42"/>
      <c r="I1416" s="42"/>
      <c r="J1416" s="42"/>
      <c r="M1416" s="27"/>
    </row>
    <row r="1417" spans="1:13" x14ac:dyDescent="0.2">
      <c r="A1417" s="52"/>
      <c r="B1417" s="42"/>
      <c r="C1417" s="42"/>
      <c r="D1417" s="42"/>
      <c r="E1417" s="42"/>
      <c r="F1417" s="42"/>
      <c r="G1417" s="42"/>
      <c r="H1417" s="42"/>
      <c r="I1417" s="42"/>
      <c r="J1417" s="42"/>
      <c r="M1417" s="27"/>
    </row>
    <row r="1418" spans="1:13" x14ac:dyDescent="0.2">
      <c r="A1418" s="52"/>
      <c r="B1418" s="42"/>
      <c r="C1418" s="42"/>
      <c r="D1418" s="42"/>
      <c r="E1418" s="42"/>
      <c r="F1418" s="42"/>
      <c r="G1418" s="42"/>
      <c r="H1418" s="42"/>
      <c r="I1418" s="42"/>
      <c r="J1418" s="42"/>
      <c r="M1418" s="27"/>
    </row>
    <row r="1419" spans="1:13" x14ac:dyDescent="0.2">
      <c r="A1419" s="52"/>
      <c r="B1419" s="42"/>
      <c r="C1419" s="42"/>
      <c r="D1419" s="42"/>
      <c r="E1419" s="42"/>
      <c r="F1419" s="42"/>
      <c r="G1419" s="42"/>
      <c r="H1419" s="42"/>
      <c r="I1419" s="42"/>
      <c r="J1419" s="42"/>
      <c r="M1419" s="27"/>
    </row>
    <row r="1420" spans="1:13" x14ac:dyDescent="0.2">
      <c r="A1420" s="52"/>
      <c r="B1420" s="42"/>
      <c r="C1420" s="42"/>
      <c r="D1420" s="42"/>
      <c r="E1420" s="42"/>
      <c r="F1420" s="42"/>
      <c r="G1420" s="42"/>
      <c r="H1420" s="42"/>
      <c r="I1420" s="42"/>
      <c r="J1420" s="42"/>
      <c r="M1420" s="27"/>
    </row>
    <row r="1421" spans="1:13" x14ac:dyDescent="0.2">
      <c r="A1421" s="52"/>
      <c r="B1421" s="42"/>
      <c r="C1421" s="42"/>
      <c r="D1421" s="42"/>
      <c r="E1421" s="42"/>
      <c r="F1421" s="42"/>
      <c r="G1421" s="42"/>
      <c r="H1421" s="42"/>
      <c r="I1421" s="42"/>
      <c r="J1421" s="42"/>
      <c r="M1421" s="27"/>
    </row>
    <row r="1422" spans="1:13" x14ac:dyDescent="0.2">
      <c r="A1422" s="52"/>
      <c r="B1422" s="42"/>
      <c r="C1422" s="42"/>
      <c r="D1422" s="42"/>
      <c r="E1422" s="42"/>
      <c r="F1422" s="42"/>
      <c r="G1422" s="42"/>
      <c r="H1422" s="42"/>
      <c r="I1422" s="42"/>
      <c r="J1422" s="42"/>
      <c r="M1422" s="27"/>
    </row>
    <row r="1423" spans="1:13" x14ac:dyDescent="0.2">
      <c r="A1423" s="52"/>
      <c r="B1423" s="42"/>
      <c r="C1423" s="42"/>
      <c r="D1423" s="42"/>
      <c r="E1423" s="42"/>
      <c r="F1423" s="42"/>
      <c r="G1423" s="42"/>
      <c r="H1423" s="42"/>
      <c r="I1423" s="42"/>
      <c r="J1423" s="42"/>
      <c r="M1423" s="27"/>
    </row>
    <row r="1424" spans="1:13" x14ac:dyDescent="0.2">
      <c r="A1424" s="52"/>
      <c r="B1424" s="42"/>
      <c r="C1424" s="42"/>
      <c r="D1424" s="42"/>
      <c r="E1424" s="42"/>
      <c r="F1424" s="42"/>
      <c r="G1424" s="42"/>
      <c r="H1424" s="42"/>
      <c r="I1424" s="42"/>
      <c r="J1424" s="42"/>
      <c r="M1424" s="27"/>
    </row>
    <row r="1425" spans="1:13" x14ac:dyDescent="0.2">
      <c r="A1425" s="52"/>
      <c r="B1425" s="42"/>
      <c r="C1425" s="42"/>
      <c r="D1425" s="42"/>
      <c r="E1425" s="42"/>
      <c r="F1425" s="42"/>
      <c r="G1425" s="42"/>
      <c r="H1425" s="42"/>
      <c r="I1425" s="42"/>
      <c r="J1425" s="42"/>
      <c r="M1425" s="27"/>
    </row>
    <row r="1426" spans="1:13" x14ac:dyDescent="0.2">
      <c r="A1426" s="52"/>
      <c r="B1426" s="42"/>
      <c r="C1426" s="42"/>
      <c r="D1426" s="42"/>
      <c r="E1426" s="42"/>
      <c r="F1426" s="42"/>
      <c r="G1426" s="42"/>
      <c r="H1426" s="42"/>
      <c r="I1426" s="42"/>
      <c r="J1426" s="42"/>
      <c r="M1426" s="27"/>
    </row>
    <row r="1427" spans="1:13" x14ac:dyDescent="0.2">
      <c r="A1427" s="52"/>
      <c r="B1427" s="42"/>
      <c r="C1427" s="42"/>
      <c r="D1427" s="42"/>
      <c r="E1427" s="42"/>
      <c r="F1427" s="42"/>
      <c r="G1427" s="42"/>
      <c r="H1427" s="42"/>
      <c r="I1427" s="42"/>
      <c r="J1427" s="42"/>
      <c r="M1427" s="27"/>
    </row>
    <row r="1428" spans="1:13" x14ac:dyDescent="0.2">
      <c r="A1428" s="52"/>
      <c r="B1428" s="42"/>
      <c r="C1428" s="42"/>
      <c r="D1428" s="42"/>
      <c r="E1428" s="42"/>
      <c r="F1428" s="42"/>
      <c r="G1428" s="42"/>
      <c r="H1428" s="42"/>
      <c r="I1428" s="42"/>
      <c r="J1428" s="42"/>
      <c r="M1428" s="27"/>
    </row>
    <row r="1429" spans="1:13" x14ac:dyDescent="0.2">
      <c r="A1429" s="52"/>
      <c r="B1429" s="42"/>
      <c r="C1429" s="42"/>
      <c r="D1429" s="42"/>
      <c r="E1429" s="42"/>
      <c r="F1429" s="42"/>
      <c r="G1429" s="42"/>
      <c r="H1429" s="42"/>
      <c r="I1429" s="42"/>
      <c r="J1429" s="42"/>
      <c r="M1429" s="27"/>
    </row>
    <row r="1430" spans="1:13" x14ac:dyDescent="0.2">
      <c r="A1430" s="52"/>
      <c r="B1430" s="42"/>
      <c r="C1430" s="42"/>
      <c r="D1430" s="42"/>
      <c r="E1430" s="42"/>
      <c r="F1430" s="42"/>
      <c r="G1430" s="42"/>
      <c r="H1430" s="42"/>
      <c r="I1430" s="42"/>
      <c r="J1430" s="42"/>
      <c r="M1430" s="27"/>
    </row>
    <row r="1431" spans="1:13" x14ac:dyDescent="0.2">
      <c r="A1431" s="52"/>
      <c r="B1431" s="42"/>
      <c r="C1431" s="42"/>
      <c r="D1431" s="42"/>
      <c r="E1431" s="42"/>
      <c r="F1431" s="42"/>
      <c r="G1431" s="42"/>
      <c r="H1431" s="42"/>
      <c r="I1431" s="42"/>
      <c r="J1431" s="42"/>
      <c r="M1431" s="27"/>
    </row>
    <row r="1432" spans="1:13" x14ac:dyDescent="0.2">
      <c r="A1432" s="52"/>
      <c r="B1432" s="42"/>
      <c r="C1432" s="42"/>
      <c r="D1432" s="42"/>
      <c r="E1432" s="42"/>
      <c r="F1432" s="42"/>
      <c r="G1432" s="42"/>
      <c r="H1432" s="42"/>
      <c r="I1432" s="42"/>
      <c r="J1432" s="42"/>
      <c r="M1432" s="27"/>
    </row>
    <row r="1433" spans="1:13" x14ac:dyDescent="0.2">
      <c r="A1433" s="52"/>
      <c r="B1433" s="42"/>
      <c r="C1433" s="42"/>
      <c r="D1433" s="42"/>
      <c r="E1433" s="42"/>
      <c r="F1433" s="42"/>
      <c r="G1433" s="42"/>
      <c r="H1433" s="42"/>
      <c r="I1433" s="42"/>
      <c r="J1433" s="42"/>
      <c r="M1433" s="27"/>
    </row>
    <row r="1434" spans="1:13" x14ac:dyDescent="0.2">
      <c r="A1434" s="52"/>
      <c r="B1434" s="42"/>
      <c r="C1434" s="42"/>
      <c r="D1434" s="42"/>
      <c r="E1434" s="42"/>
      <c r="F1434" s="42"/>
      <c r="G1434" s="42"/>
      <c r="H1434" s="42"/>
      <c r="I1434" s="42"/>
      <c r="J1434" s="42"/>
      <c r="M1434" s="27"/>
    </row>
    <row r="1435" spans="1:13" x14ac:dyDescent="0.2">
      <c r="A1435" s="52"/>
      <c r="B1435" s="42"/>
      <c r="C1435" s="42"/>
      <c r="D1435" s="42"/>
      <c r="E1435" s="42"/>
      <c r="F1435" s="42"/>
      <c r="G1435" s="42"/>
      <c r="H1435" s="42"/>
      <c r="I1435" s="42"/>
      <c r="J1435" s="42"/>
      <c r="M1435" s="27"/>
    </row>
    <row r="1436" spans="1:13" x14ac:dyDescent="0.2">
      <c r="A1436" s="52"/>
      <c r="B1436" s="42"/>
      <c r="C1436" s="42"/>
      <c r="D1436" s="42"/>
      <c r="E1436" s="42"/>
      <c r="F1436" s="42"/>
      <c r="G1436" s="42"/>
      <c r="H1436" s="42"/>
      <c r="I1436" s="42"/>
      <c r="J1436" s="42"/>
      <c r="M1436" s="27"/>
    </row>
    <row r="1437" spans="1:13" x14ac:dyDescent="0.2">
      <c r="A1437" s="52"/>
      <c r="B1437" s="42"/>
      <c r="C1437" s="42"/>
      <c r="D1437" s="42"/>
      <c r="E1437" s="42"/>
      <c r="F1437" s="42"/>
      <c r="G1437" s="42"/>
      <c r="H1437" s="42"/>
      <c r="I1437" s="42"/>
      <c r="J1437" s="42"/>
      <c r="M1437" s="27"/>
    </row>
    <row r="1438" spans="1:13" x14ac:dyDescent="0.2">
      <c r="A1438" s="52"/>
      <c r="B1438" s="42"/>
      <c r="C1438" s="42"/>
      <c r="D1438" s="42"/>
      <c r="E1438" s="42"/>
      <c r="F1438" s="42"/>
      <c r="G1438" s="42"/>
      <c r="H1438" s="42"/>
      <c r="I1438" s="42"/>
      <c r="J1438" s="42"/>
      <c r="M1438" s="27"/>
    </row>
    <row r="1439" spans="1:13" x14ac:dyDescent="0.2">
      <c r="A1439" s="52"/>
      <c r="B1439" s="42"/>
      <c r="C1439" s="42"/>
      <c r="D1439" s="42"/>
      <c r="E1439" s="42"/>
      <c r="F1439" s="42"/>
      <c r="G1439" s="42"/>
      <c r="H1439" s="42"/>
      <c r="I1439" s="42"/>
      <c r="J1439" s="42"/>
      <c r="M1439" s="27"/>
    </row>
    <row r="1440" spans="1:13" x14ac:dyDescent="0.2">
      <c r="A1440" s="52"/>
      <c r="B1440" s="42"/>
      <c r="C1440" s="42"/>
      <c r="D1440" s="42"/>
      <c r="E1440" s="42"/>
      <c r="F1440" s="42"/>
      <c r="G1440" s="42"/>
      <c r="H1440" s="42"/>
      <c r="I1440" s="42"/>
      <c r="J1440" s="42"/>
      <c r="M1440" s="27"/>
    </row>
    <row r="1441" spans="1:13" x14ac:dyDescent="0.2">
      <c r="A1441" s="52"/>
      <c r="B1441" s="42"/>
      <c r="C1441" s="42"/>
      <c r="D1441" s="42"/>
      <c r="E1441" s="42"/>
      <c r="F1441" s="42"/>
      <c r="G1441" s="42"/>
      <c r="H1441" s="42"/>
      <c r="I1441" s="42"/>
      <c r="J1441" s="42"/>
      <c r="M1441" s="27"/>
    </row>
    <row r="1442" spans="1:13" x14ac:dyDescent="0.2">
      <c r="A1442" s="52"/>
      <c r="B1442" s="42"/>
      <c r="C1442" s="42"/>
      <c r="D1442" s="42"/>
      <c r="E1442" s="42"/>
      <c r="F1442" s="42"/>
      <c r="G1442" s="42"/>
      <c r="H1442" s="42"/>
      <c r="I1442" s="42"/>
      <c r="J1442" s="42"/>
      <c r="M1442" s="27"/>
    </row>
    <row r="1443" spans="1:13" x14ac:dyDescent="0.2">
      <c r="A1443" s="52"/>
      <c r="B1443" s="42"/>
      <c r="C1443" s="42"/>
      <c r="D1443" s="42"/>
      <c r="E1443" s="42"/>
      <c r="F1443" s="42"/>
      <c r="G1443" s="42"/>
      <c r="H1443" s="42"/>
      <c r="I1443" s="42"/>
      <c r="J1443" s="42"/>
      <c r="M1443" s="27"/>
    </row>
    <row r="1444" spans="1:13" x14ac:dyDescent="0.2">
      <c r="A1444" s="52"/>
      <c r="B1444" s="42"/>
      <c r="C1444" s="42"/>
      <c r="D1444" s="42"/>
      <c r="E1444" s="42"/>
      <c r="F1444" s="42"/>
      <c r="G1444" s="42"/>
      <c r="H1444" s="42"/>
      <c r="I1444" s="42"/>
      <c r="J1444" s="42"/>
      <c r="M1444" s="27"/>
    </row>
    <row r="1445" spans="1:13" x14ac:dyDescent="0.2">
      <c r="A1445" s="52"/>
      <c r="B1445" s="42"/>
      <c r="C1445" s="42"/>
      <c r="D1445" s="42"/>
      <c r="E1445" s="42"/>
      <c r="F1445" s="42"/>
      <c r="G1445" s="42"/>
      <c r="H1445" s="42"/>
      <c r="I1445" s="42"/>
      <c r="J1445" s="42"/>
      <c r="M1445" s="27"/>
    </row>
    <row r="1446" spans="1:13" x14ac:dyDescent="0.2">
      <c r="A1446" s="52"/>
      <c r="B1446" s="42"/>
      <c r="C1446" s="42"/>
      <c r="D1446" s="42"/>
      <c r="E1446" s="42"/>
      <c r="F1446" s="42"/>
      <c r="G1446" s="42"/>
      <c r="H1446" s="42"/>
      <c r="I1446" s="42"/>
      <c r="J1446" s="42"/>
      <c r="M1446" s="27"/>
    </row>
    <row r="1447" spans="1:13" x14ac:dyDescent="0.2">
      <c r="A1447" s="52"/>
      <c r="B1447" s="42"/>
      <c r="C1447" s="42"/>
      <c r="D1447" s="42"/>
      <c r="E1447" s="42"/>
      <c r="F1447" s="42"/>
      <c r="G1447" s="42"/>
      <c r="H1447" s="42"/>
      <c r="I1447" s="42"/>
      <c r="J1447" s="42"/>
      <c r="M1447" s="27"/>
    </row>
    <row r="1448" spans="1:13" x14ac:dyDescent="0.2">
      <c r="A1448" s="52"/>
      <c r="B1448" s="42"/>
      <c r="C1448" s="42"/>
      <c r="D1448" s="42"/>
      <c r="E1448" s="42"/>
      <c r="F1448" s="42"/>
      <c r="G1448" s="42"/>
      <c r="H1448" s="42"/>
      <c r="I1448" s="42"/>
      <c r="J1448" s="42"/>
      <c r="M1448" s="27"/>
    </row>
    <row r="1449" spans="1:13" x14ac:dyDescent="0.2">
      <c r="A1449" s="52"/>
      <c r="B1449" s="42"/>
      <c r="C1449" s="42"/>
      <c r="D1449" s="42"/>
      <c r="E1449" s="42"/>
      <c r="F1449" s="42"/>
      <c r="G1449" s="42"/>
      <c r="H1449" s="42"/>
      <c r="I1449" s="42"/>
      <c r="J1449" s="42"/>
      <c r="M1449" s="27"/>
    </row>
    <row r="1450" spans="1:13" x14ac:dyDescent="0.2">
      <c r="A1450" s="52"/>
      <c r="B1450" s="42"/>
      <c r="C1450" s="42"/>
      <c r="D1450" s="42"/>
      <c r="E1450" s="42"/>
      <c r="F1450" s="42"/>
      <c r="G1450" s="42"/>
      <c r="H1450" s="42"/>
      <c r="I1450" s="42"/>
      <c r="J1450" s="42"/>
      <c r="M1450" s="27"/>
    </row>
    <row r="1451" spans="1:13" x14ac:dyDescent="0.2">
      <c r="A1451" s="52"/>
      <c r="B1451" s="42"/>
      <c r="C1451" s="42"/>
      <c r="D1451" s="42"/>
      <c r="E1451" s="42"/>
      <c r="F1451" s="42"/>
      <c r="G1451" s="42"/>
      <c r="H1451" s="42"/>
      <c r="I1451" s="42"/>
      <c r="J1451" s="42"/>
      <c r="M1451" s="27"/>
    </row>
    <row r="1452" spans="1:13" x14ac:dyDescent="0.2">
      <c r="A1452" s="52"/>
      <c r="B1452" s="42"/>
      <c r="C1452" s="42"/>
      <c r="D1452" s="42"/>
      <c r="E1452" s="42"/>
      <c r="F1452" s="42"/>
      <c r="G1452" s="42"/>
      <c r="H1452" s="42"/>
      <c r="I1452" s="42"/>
      <c r="J1452" s="42"/>
      <c r="M1452" s="27"/>
    </row>
    <row r="1453" spans="1:13" x14ac:dyDescent="0.2">
      <c r="A1453" s="52"/>
      <c r="B1453" s="42"/>
      <c r="C1453" s="42"/>
      <c r="D1453" s="42"/>
      <c r="E1453" s="42"/>
      <c r="F1453" s="42"/>
      <c r="G1453" s="42"/>
      <c r="H1453" s="42"/>
      <c r="I1453" s="42"/>
      <c r="J1453" s="42"/>
      <c r="M1453" s="27"/>
    </row>
    <row r="1454" spans="1:13" x14ac:dyDescent="0.2">
      <c r="A1454" s="52"/>
      <c r="B1454" s="42"/>
      <c r="C1454" s="42"/>
      <c r="D1454" s="42"/>
      <c r="E1454" s="42"/>
      <c r="F1454" s="42"/>
      <c r="G1454" s="42"/>
      <c r="H1454" s="42"/>
      <c r="I1454" s="42"/>
      <c r="J1454" s="42"/>
      <c r="M1454" s="27"/>
    </row>
    <row r="1455" spans="1:13" x14ac:dyDescent="0.2">
      <c r="A1455" s="52"/>
      <c r="B1455" s="42"/>
      <c r="C1455" s="42"/>
      <c r="D1455" s="42"/>
      <c r="E1455" s="42"/>
      <c r="F1455" s="42"/>
      <c r="G1455" s="42"/>
      <c r="H1455" s="42"/>
      <c r="I1455" s="42"/>
      <c r="J1455" s="42"/>
      <c r="M1455" s="27"/>
    </row>
    <row r="1456" spans="1:13" x14ac:dyDescent="0.2">
      <c r="A1456" s="52"/>
      <c r="B1456" s="42"/>
      <c r="C1456" s="42"/>
      <c r="D1456" s="42"/>
      <c r="E1456" s="42"/>
      <c r="F1456" s="42"/>
      <c r="G1456" s="42"/>
      <c r="H1456" s="42"/>
      <c r="I1456" s="42"/>
      <c r="J1456" s="42"/>
      <c r="M1456" s="27"/>
    </row>
    <row r="1457" spans="1:13" x14ac:dyDescent="0.2">
      <c r="A1457" s="52"/>
      <c r="B1457" s="42"/>
      <c r="C1457" s="42"/>
      <c r="D1457" s="42"/>
      <c r="E1457" s="42"/>
      <c r="F1457" s="42"/>
      <c r="G1457" s="42"/>
      <c r="H1457" s="42"/>
      <c r="I1457" s="42"/>
      <c r="J1457" s="42"/>
      <c r="M1457" s="27"/>
    </row>
    <row r="1458" spans="1:13" x14ac:dyDescent="0.2">
      <c r="A1458" s="52"/>
      <c r="B1458" s="42"/>
      <c r="C1458" s="42"/>
      <c r="D1458" s="42"/>
      <c r="E1458" s="42"/>
      <c r="F1458" s="42"/>
      <c r="G1458" s="42"/>
      <c r="H1458" s="42"/>
      <c r="I1458" s="42"/>
      <c r="J1458" s="42"/>
      <c r="M1458" s="27"/>
    </row>
    <row r="1459" spans="1:13" x14ac:dyDescent="0.2">
      <c r="A1459" s="52"/>
      <c r="B1459" s="42"/>
      <c r="C1459" s="42"/>
      <c r="D1459" s="42"/>
      <c r="E1459" s="42"/>
      <c r="F1459" s="42"/>
      <c r="G1459" s="42"/>
      <c r="H1459" s="42"/>
      <c r="I1459" s="42"/>
      <c r="J1459" s="42"/>
      <c r="M1459" s="27"/>
    </row>
    <row r="1460" spans="1:13" x14ac:dyDescent="0.2">
      <c r="A1460" s="52"/>
      <c r="B1460" s="42"/>
      <c r="C1460" s="42"/>
      <c r="D1460" s="42"/>
      <c r="E1460" s="42"/>
      <c r="F1460" s="42"/>
      <c r="G1460" s="42"/>
      <c r="H1460" s="42"/>
      <c r="I1460" s="42"/>
      <c r="J1460" s="42"/>
      <c r="M1460" s="27"/>
    </row>
    <row r="1461" spans="1:13" x14ac:dyDescent="0.2">
      <c r="A1461" s="52"/>
      <c r="B1461" s="42"/>
      <c r="C1461" s="42"/>
      <c r="D1461" s="42"/>
      <c r="E1461" s="42"/>
      <c r="F1461" s="42"/>
      <c r="G1461" s="42"/>
      <c r="H1461" s="42"/>
      <c r="I1461" s="42"/>
      <c r="J1461" s="42"/>
      <c r="M1461" s="27"/>
    </row>
    <row r="1462" spans="1:13" x14ac:dyDescent="0.2">
      <c r="A1462" s="52"/>
      <c r="B1462" s="42"/>
      <c r="C1462" s="42"/>
      <c r="D1462" s="42"/>
      <c r="E1462" s="42"/>
      <c r="F1462" s="42"/>
      <c r="G1462" s="42"/>
      <c r="H1462" s="42"/>
      <c r="I1462" s="42"/>
      <c r="J1462" s="42"/>
      <c r="M1462" s="27"/>
    </row>
    <row r="1463" spans="1:13" x14ac:dyDescent="0.2">
      <c r="A1463" s="52"/>
      <c r="B1463" s="42"/>
      <c r="C1463" s="42"/>
      <c r="D1463" s="42"/>
      <c r="E1463" s="42"/>
      <c r="F1463" s="42"/>
      <c r="G1463" s="42"/>
      <c r="H1463" s="42"/>
      <c r="I1463" s="42"/>
      <c r="J1463" s="42"/>
      <c r="M1463" s="27"/>
    </row>
    <row r="1464" spans="1:13" x14ac:dyDescent="0.2">
      <c r="A1464" s="52"/>
      <c r="B1464" s="42"/>
      <c r="C1464" s="42"/>
      <c r="D1464" s="42"/>
      <c r="E1464" s="42"/>
      <c r="F1464" s="42"/>
      <c r="G1464" s="42"/>
      <c r="H1464" s="42"/>
      <c r="I1464" s="42"/>
      <c r="J1464" s="42"/>
      <c r="M1464" s="27"/>
    </row>
    <row r="1465" spans="1:13" x14ac:dyDescent="0.2">
      <c r="A1465" s="52"/>
      <c r="B1465" s="42"/>
      <c r="C1465" s="42"/>
      <c r="D1465" s="42"/>
      <c r="E1465" s="42"/>
      <c r="F1465" s="42"/>
      <c r="G1465" s="42"/>
      <c r="H1465" s="42"/>
      <c r="I1465" s="42"/>
      <c r="J1465" s="42"/>
      <c r="M1465" s="27"/>
    </row>
    <row r="1466" spans="1:13" x14ac:dyDescent="0.2">
      <c r="A1466" s="52"/>
      <c r="B1466" s="42"/>
      <c r="C1466" s="42"/>
      <c r="D1466" s="42"/>
      <c r="E1466" s="42"/>
      <c r="F1466" s="42"/>
      <c r="G1466" s="42"/>
      <c r="H1466" s="42"/>
      <c r="I1466" s="42"/>
      <c r="J1466" s="42"/>
      <c r="M1466" s="27"/>
    </row>
    <row r="1467" spans="1:13" x14ac:dyDescent="0.2">
      <c r="A1467" s="52"/>
      <c r="B1467" s="42"/>
      <c r="C1467" s="42"/>
      <c r="D1467" s="42"/>
      <c r="E1467" s="42"/>
      <c r="F1467" s="42"/>
      <c r="G1467" s="42"/>
      <c r="H1467" s="42"/>
      <c r="I1467" s="42"/>
      <c r="J1467" s="42"/>
      <c r="M1467" s="27"/>
    </row>
    <row r="1468" spans="1:13" x14ac:dyDescent="0.2">
      <c r="A1468" s="52"/>
      <c r="B1468" s="42"/>
      <c r="C1468" s="42"/>
      <c r="D1468" s="42"/>
      <c r="E1468" s="42"/>
      <c r="F1468" s="42"/>
      <c r="G1468" s="42"/>
      <c r="H1468" s="42"/>
      <c r="I1468" s="42"/>
      <c r="J1468" s="42"/>
      <c r="M1468" s="27"/>
    </row>
    <row r="1469" spans="1:13" x14ac:dyDescent="0.2">
      <c r="A1469" s="52"/>
      <c r="B1469" s="42"/>
      <c r="C1469" s="42"/>
      <c r="D1469" s="42"/>
      <c r="E1469" s="42"/>
      <c r="F1469" s="42"/>
      <c r="G1469" s="42"/>
      <c r="H1469" s="42"/>
      <c r="I1469" s="42"/>
      <c r="J1469" s="42"/>
      <c r="M1469" s="27"/>
    </row>
    <row r="1470" spans="1:13" x14ac:dyDescent="0.2">
      <c r="A1470" s="52"/>
      <c r="B1470" s="42"/>
      <c r="C1470" s="42"/>
      <c r="D1470" s="42"/>
      <c r="E1470" s="42"/>
      <c r="F1470" s="42"/>
      <c r="G1470" s="42"/>
      <c r="H1470" s="42"/>
      <c r="I1470" s="42"/>
      <c r="J1470" s="42"/>
      <c r="M1470" s="27"/>
    </row>
    <row r="1471" spans="1:13" x14ac:dyDescent="0.2">
      <c r="A1471" s="52"/>
      <c r="B1471" s="42"/>
      <c r="C1471" s="42"/>
      <c r="D1471" s="42"/>
      <c r="E1471" s="42"/>
      <c r="F1471" s="42"/>
      <c r="G1471" s="42"/>
      <c r="H1471" s="42"/>
      <c r="I1471" s="42"/>
      <c r="J1471" s="42"/>
      <c r="M1471" s="27"/>
    </row>
    <row r="1472" spans="1:13" x14ac:dyDescent="0.2">
      <c r="A1472" s="52"/>
      <c r="B1472" s="42"/>
      <c r="C1472" s="42"/>
      <c r="D1472" s="42"/>
      <c r="E1472" s="42"/>
      <c r="F1472" s="42"/>
      <c r="G1472" s="42"/>
      <c r="H1472" s="42"/>
      <c r="I1472" s="42"/>
      <c r="J1472" s="42"/>
      <c r="M1472" s="27"/>
    </row>
    <row r="1473" spans="1:13" x14ac:dyDescent="0.2">
      <c r="A1473" s="52"/>
      <c r="B1473" s="42"/>
      <c r="C1473" s="42"/>
      <c r="D1473" s="42"/>
      <c r="E1473" s="42"/>
      <c r="F1473" s="42"/>
      <c r="G1473" s="42"/>
      <c r="H1473" s="42"/>
      <c r="I1473" s="42"/>
      <c r="J1473" s="42"/>
      <c r="M1473" s="27"/>
    </row>
    <row r="1474" spans="1:13" x14ac:dyDescent="0.2">
      <c r="A1474" s="52"/>
      <c r="B1474" s="42"/>
      <c r="C1474" s="42"/>
      <c r="D1474" s="42"/>
      <c r="E1474" s="42"/>
      <c r="F1474" s="42"/>
      <c r="G1474" s="42"/>
      <c r="H1474" s="42"/>
      <c r="I1474" s="42"/>
      <c r="J1474" s="42"/>
      <c r="M1474" s="27"/>
    </row>
    <row r="1475" spans="1:13" x14ac:dyDescent="0.2">
      <c r="A1475" s="52"/>
      <c r="B1475" s="42"/>
      <c r="C1475" s="42"/>
      <c r="D1475" s="42"/>
      <c r="E1475" s="42"/>
      <c r="F1475" s="42"/>
      <c r="G1475" s="42"/>
      <c r="H1475" s="42"/>
      <c r="I1475" s="42"/>
      <c r="J1475" s="42"/>
      <c r="M1475" s="27"/>
    </row>
    <row r="1476" spans="1:13" x14ac:dyDescent="0.2">
      <c r="A1476" s="52"/>
      <c r="B1476" s="42"/>
      <c r="C1476" s="42"/>
      <c r="D1476" s="42"/>
      <c r="E1476" s="42"/>
      <c r="F1476" s="42"/>
      <c r="G1476" s="42"/>
      <c r="H1476" s="42"/>
      <c r="I1476" s="42"/>
      <c r="J1476" s="42"/>
      <c r="M1476" s="27"/>
    </row>
    <row r="1477" spans="1:13" x14ac:dyDescent="0.2">
      <c r="A1477" s="52"/>
      <c r="B1477" s="42"/>
      <c r="C1477" s="42"/>
      <c r="D1477" s="42"/>
      <c r="E1477" s="42"/>
      <c r="F1477" s="42"/>
      <c r="G1477" s="42"/>
      <c r="H1477" s="42"/>
      <c r="I1477" s="42"/>
      <c r="J1477" s="42"/>
      <c r="M1477" s="27"/>
    </row>
    <row r="1478" spans="1:13" x14ac:dyDescent="0.2">
      <c r="A1478" s="52"/>
      <c r="B1478" s="42"/>
      <c r="C1478" s="42"/>
      <c r="D1478" s="42"/>
      <c r="E1478" s="42"/>
      <c r="F1478" s="42"/>
      <c r="G1478" s="42"/>
      <c r="H1478" s="42"/>
      <c r="I1478" s="42"/>
      <c r="J1478" s="42"/>
      <c r="M1478" s="27"/>
    </row>
    <row r="1479" spans="1:13" x14ac:dyDescent="0.2">
      <c r="A1479" s="52"/>
      <c r="B1479" s="42"/>
      <c r="C1479" s="42"/>
      <c r="D1479" s="42"/>
      <c r="E1479" s="42"/>
      <c r="F1479" s="42"/>
      <c r="G1479" s="42"/>
      <c r="H1479" s="42"/>
      <c r="I1479" s="42"/>
      <c r="J1479" s="42"/>
      <c r="M1479" s="27"/>
    </row>
    <row r="1480" spans="1:13" x14ac:dyDescent="0.2">
      <c r="A1480" s="52"/>
      <c r="B1480" s="42"/>
      <c r="C1480" s="42"/>
      <c r="D1480" s="42"/>
      <c r="E1480" s="42"/>
      <c r="F1480" s="42"/>
      <c r="G1480" s="42"/>
      <c r="H1480" s="42"/>
      <c r="I1480" s="42"/>
      <c r="J1480" s="42"/>
      <c r="M1480" s="27"/>
    </row>
    <row r="1481" spans="1:13" x14ac:dyDescent="0.2">
      <c r="A1481" s="52"/>
      <c r="B1481" s="42"/>
      <c r="C1481" s="42"/>
      <c r="D1481" s="42"/>
      <c r="E1481" s="42"/>
      <c r="F1481" s="42"/>
      <c r="G1481" s="42"/>
      <c r="H1481" s="42"/>
      <c r="I1481" s="42"/>
      <c r="J1481" s="42"/>
      <c r="M1481" s="27"/>
    </row>
    <row r="1482" spans="1:13" x14ac:dyDescent="0.2">
      <c r="A1482" s="52"/>
      <c r="B1482" s="42"/>
      <c r="C1482" s="42"/>
      <c r="D1482" s="42"/>
      <c r="E1482" s="42"/>
      <c r="F1482" s="42"/>
      <c r="G1482" s="42"/>
      <c r="H1482" s="42"/>
      <c r="I1482" s="42"/>
      <c r="J1482" s="42"/>
      <c r="M1482" s="27"/>
    </row>
    <row r="1483" spans="1:13" x14ac:dyDescent="0.2">
      <c r="A1483" s="52"/>
      <c r="B1483" s="42"/>
      <c r="C1483" s="42"/>
      <c r="D1483" s="42"/>
      <c r="E1483" s="42"/>
      <c r="F1483" s="42"/>
      <c r="G1483" s="42"/>
      <c r="H1483" s="42"/>
      <c r="I1483" s="42"/>
      <c r="J1483" s="42"/>
      <c r="M1483" s="27"/>
    </row>
    <row r="1484" spans="1:13" x14ac:dyDescent="0.2">
      <c r="A1484" s="52"/>
      <c r="B1484" s="42"/>
      <c r="C1484" s="42"/>
      <c r="D1484" s="42"/>
      <c r="E1484" s="42"/>
      <c r="F1484" s="42"/>
      <c r="G1484" s="42"/>
      <c r="H1484" s="42"/>
      <c r="I1484" s="42"/>
      <c r="J1484" s="42"/>
      <c r="M1484" s="27"/>
    </row>
    <row r="1485" spans="1:13" x14ac:dyDescent="0.2">
      <c r="A1485" s="52"/>
      <c r="B1485" s="42"/>
      <c r="C1485" s="42"/>
      <c r="D1485" s="42"/>
      <c r="E1485" s="42"/>
      <c r="F1485" s="42"/>
      <c r="G1485" s="42"/>
      <c r="H1485" s="42"/>
      <c r="I1485" s="42"/>
      <c r="J1485" s="42"/>
      <c r="M1485" s="27"/>
    </row>
    <row r="1486" spans="1:13" x14ac:dyDescent="0.2">
      <c r="A1486" s="52"/>
      <c r="B1486" s="42"/>
      <c r="C1486" s="42"/>
      <c r="D1486" s="42"/>
      <c r="E1486" s="42"/>
      <c r="F1486" s="42"/>
      <c r="G1486" s="42"/>
      <c r="H1486" s="42"/>
      <c r="I1486" s="42"/>
      <c r="J1486" s="42"/>
      <c r="M1486" s="27"/>
    </row>
    <row r="1487" spans="1:13" x14ac:dyDescent="0.2">
      <c r="A1487" s="52"/>
      <c r="B1487" s="42"/>
      <c r="C1487" s="42"/>
      <c r="D1487" s="42"/>
      <c r="E1487" s="42"/>
      <c r="F1487" s="42"/>
      <c r="G1487" s="42"/>
      <c r="H1487" s="42"/>
      <c r="I1487" s="42"/>
      <c r="J1487" s="42"/>
      <c r="M1487" s="27"/>
    </row>
    <row r="1488" spans="1:13" x14ac:dyDescent="0.2">
      <c r="A1488" s="52"/>
      <c r="B1488" s="42"/>
      <c r="C1488" s="42"/>
      <c r="D1488" s="42"/>
      <c r="E1488" s="42"/>
      <c r="F1488" s="42"/>
      <c r="G1488" s="42"/>
      <c r="H1488" s="42"/>
      <c r="I1488" s="42"/>
      <c r="J1488" s="42"/>
      <c r="M1488" s="27"/>
    </row>
    <row r="1489" spans="1:13" x14ac:dyDescent="0.2">
      <c r="A1489" s="52"/>
      <c r="B1489" s="42"/>
      <c r="C1489" s="42"/>
      <c r="D1489" s="42"/>
      <c r="E1489" s="42"/>
      <c r="F1489" s="42"/>
      <c r="G1489" s="42"/>
      <c r="H1489" s="42"/>
      <c r="I1489" s="42"/>
      <c r="J1489" s="42"/>
      <c r="M1489" s="27"/>
    </row>
    <row r="1490" spans="1:13" x14ac:dyDescent="0.2">
      <c r="A1490" s="52"/>
      <c r="B1490" s="42"/>
      <c r="C1490" s="42"/>
      <c r="D1490" s="42"/>
      <c r="E1490" s="42"/>
      <c r="F1490" s="42"/>
      <c r="G1490" s="42"/>
      <c r="H1490" s="42"/>
      <c r="I1490" s="42"/>
      <c r="J1490" s="42"/>
      <c r="M1490" s="27"/>
    </row>
    <row r="1491" spans="1:13" x14ac:dyDescent="0.2">
      <c r="A1491" s="52"/>
      <c r="B1491" s="42"/>
      <c r="C1491" s="42"/>
      <c r="D1491" s="42"/>
      <c r="E1491" s="42"/>
      <c r="F1491" s="42"/>
      <c r="G1491" s="42"/>
      <c r="H1491" s="42"/>
      <c r="I1491" s="42"/>
      <c r="J1491" s="42"/>
      <c r="M1491" s="27"/>
    </row>
    <row r="1492" spans="1:13" x14ac:dyDescent="0.2">
      <c r="A1492" s="52"/>
      <c r="B1492" s="42"/>
      <c r="C1492" s="42"/>
      <c r="D1492" s="42"/>
      <c r="E1492" s="42"/>
      <c r="F1492" s="42"/>
      <c r="G1492" s="42"/>
      <c r="H1492" s="42"/>
      <c r="I1492" s="42"/>
      <c r="J1492" s="42"/>
      <c r="M1492" s="27"/>
    </row>
    <row r="1493" spans="1:13" x14ac:dyDescent="0.2">
      <c r="A1493" s="27"/>
      <c r="I1493" s="42"/>
      <c r="J1493" s="42"/>
      <c r="M1493" s="27"/>
    </row>
    <row r="1494" spans="1:13" x14ac:dyDescent="0.2">
      <c r="A1494" s="27"/>
      <c r="I1494" s="42"/>
      <c r="J1494" s="42"/>
      <c r="M1494" s="27"/>
    </row>
    <row r="1495" spans="1:13" x14ac:dyDescent="0.2">
      <c r="A1495" s="27"/>
      <c r="I1495" s="42"/>
      <c r="J1495" s="42"/>
      <c r="M1495" s="27"/>
    </row>
    <row r="1496" spans="1:13" x14ac:dyDescent="0.2">
      <c r="A1496" s="27"/>
      <c r="I1496" s="42"/>
      <c r="J1496" s="42"/>
      <c r="M1496" s="27"/>
    </row>
    <row r="1497" spans="1:13" x14ac:dyDescent="0.2">
      <c r="A1497" s="27"/>
      <c r="I1497" s="42"/>
      <c r="J1497" s="42"/>
      <c r="M1497" s="27"/>
    </row>
    <row r="1498" spans="1:13" x14ac:dyDescent="0.2">
      <c r="A1498" s="27"/>
      <c r="I1498" s="42"/>
      <c r="J1498" s="42"/>
      <c r="M1498" s="27"/>
    </row>
    <row r="1499" spans="1:13" x14ac:dyDescent="0.2">
      <c r="A1499" s="27"/>
      <c r="I1499" s="42"/>
      <c r="J1499" s="42"/>
      <c r="M1499" s="27"/>
    </row>
    <row r="1500" spans="1:13" x14ac:dyDescent="0.2">
      <c r="A1500" s="27"/>
      <c r="I1500" s="42"/>
      <c r="J1500" s="42"/>
      <c r="M1500" s="27"/>
    </row>
    <row r="1501" spans="1:13" x14ac:dyDescent="0.2">
      <c r="A1501" s="27"/>
      <c r="I1501" s="42"/>
      <c r="J1501" s="42"/>
      <c r="M1501" s="27"/>
    </row>
    <row r="1502" spans="1:13" x14ac:dyDescent="0.2">
      <c r="A1502" s="27"/>
      <c r="I1502" s="42"/>
      <c r="J1502" s="42"/>
      <c r="M1502" s="27"/>
    </row>
    <row r="1503" spans="1:13" x14ac:dyDescent="0.2">
      <c r="A1503" s="27"/>
      <c r="I1503" s="42"/>
      <c r="J1503" s="42"/>
      <c r="M1503" s="27"/>
    </row>
    <row r="1504" spans="1:13" x14ac:dyDescent="0.2">
      <c r="A1504" s="27"/>
      <c r="I1504" s="42"/>
      <c r="J1504" s="42"/>
      <c r="M1504" s="27"/>
    </row>
    <row r="1505" spans="1:13" x14ac:dyDescent="0.2">
      <c r="A1505" s="27"/>
      <c r="I1505" s="42"/>
      <c r="J1505" s="42"/>
      <c r="M1505" s="27"/>
    </row>
    <row r="1506" spans="1:13" x14ac:dyDescent="0.2">
      <c r="A1506" s="27"/>
      <c r="I1506" s="42"/>
      <c r="J1506" s="42"/>
      <c r="M1506" s="27"/>
    </row>
    <row r="1507" spans="1:13" x14ac:dyDescent="0.2">
      <c r="A1507" s="27"/>
      <c r="I1507" s="42"/>
      <c r="J1507" s="42"/>
      <c r="M1507" s="27"/>
    </row>
    <row r="1508" spans="1:13" x14ac:dyDescent="0.2">
      <c r="A1508" s="27"/>
      <c r="I1508" s="42"/>
      <c r="J1508" s="42"/>
      <c r="M1508" s="27"/>
    </row>
    <row r="1509" spans="1:13" x14ac:dyDescent="0.2">
      <c r="A1509" s="27"/>
      <c r="I1509" s="42"/>
      <c r="J1509" s="42"/>
      <c r="M1509" s="27"/>
    </row>
    <row r="1510" spans="1:13" x14ac:dyDescent="0.2">
      <c r="A1510" s="27"/>
      <c r="I1510" s="42"/>
      <c r="J1510" s="42"/>
      <c r="M1510" s="27"/>
    </row>
    <row r="1511" spans="1:13" x14ac:dyDescent="0.2">
      <c r="A1511" s="27"/>
      <c r="I1511" s="42"/>
      <c r="J1511" s="42"/>
      <c r="M1511" s="27"/>
    </row>
    <row r="1512" spans="1:13" x14ac:dyDescent="0.2">
      <c r="A1512" s="27"/>
      <c r="I1512" s="42"/>
      <c r="J1512" s="42"/>
      <c r="M1512" s="27"/>
    </row>
    <row r="1513" spans="1:13" x14ac:dyDescent="0.2">
      <c r="A1513" s="27"/>
      <c r="I1513" s="42"/>
      <c r="J1513" s="42"/>
      <c r="M1513" s="27"/>
    </row>
    <row r="1514" spans="1:13" x14ac:dyDescent="0.2">
      <c r="A1514" s="27"/>
      <c r="I1514" s="42"/>
      <c r="J1514" s="42"/>
      <c r="M1514" s="27"/>
    </row>
    <row r="1515" spans="1:13" x14ac:dyDescent="0.2">
      <c r="A1515" s="27"/>
      <c r="I1515" s="42"/>
      <c r="J1515" s="42"/>
      <c r="M1515" s="27"/>
    </row>
    <row r="1516" spans="1:13" x14ac:dyDescent="0.2">
      <c r="A1516" s="27"/>
      <c r="I1516" s="42"/>
      <c r="J1516" s="42"/>
      <c r="M1516" s="27"/>
    </row>
    <row r="1517" spans="1:13" x14ac:dyDescent="0.2">
      <c r="A1517" s="27"/>
      <c r="I1517" s="42"/>
      <c r="J1517" s="42"/>
      <c r="M1517" s="27"/>
    </row>
    <row r="1518" spans="1:13" x14ac:dyDescent="0.2">
      <c r="A1518" s="27"/>
      <c r="I1518" s="42"/>
      <c r="J1518" s="42"/>
      <c r="M1518" s="27"/>
    </row>
    <row r="1519" spans="1:13" x14ac:dyDescent="0.2">
      <c r="A1519" s="27"/>
      <c r="I1519" s="42"/>
      <c r="J1519" s="42"/>
      <c r="M1519" s="27"/>
    </row>
    <row r="1520" spans="1:13" x14ac:dyDescent="0.2">
      <c r="A1520" s="27"/>
      <c r="I1520" s="42"/>
      <c r="J1520" s="42"/>
      <c r="M1520" s="27"/>
    </row>
    <row r="1521" spans="1:13" x14ac:dyDescent="0.2">
      <c r="A1521" s="27"/>
      <c r="I1521" s="42"/>
      <c r="J1521" s="42"/>
      <c r="M1521" s="27"/>
    </row>
    <row r="1522" spans="1:13" x14ac:dyDescent="0.2">
      <c r="A1522" s="27"/>
      <c r="I1522" s="42"/>
      <c r="J1522" s="42"/>
      <c r="M1522" s="27"/>
    </row>
    <row r="1523" spans="1:13" x14ac:dyDescent="0.2">
      <c r="A1523" s="27"/>
      <c r="I1523" s="42"/>
      <c r="J1523" s="42"/>
      <c r="M1523" s="27"/>
    </row>
    <row r="1524" spans="1:13" x14ac:dyDescent="0.2">
      <c r="A1524" s="27"/>
      <c r="I1524" s="42"/>
      <c r="J1524" s="42"/>
      <c r="M1524" s="27"/>
    </row>
    <row r="1525" spans="1:13" x14ac:dyDescent="0.2">
      <c r="A1525" s="27"/>
      <c r="I1525" s="42"/>
      <c r="J1525" s="42"/>
      <c r="M1525" s="27"/>
    </row>
    <row r="1526" spans="1:13" x14ac:dyDescent="0.2">
      <c r="A1526" s="27"/>
      <c r="I1526" s="42"/>
      <c r="J1526" s="42"/>
      <c r="M1526" s="27"/>
    </row>
    <row r="1527" spans="1:13" x14ac:dyDescent="0.2">
      <c r="A1527" s="27"/>
      <c r="I1527" s="42"/>
      <c r="J1527" s="42"/>
      <c r="M1527" s="27"/>
    </row>
    <row r="1528" spans="1:13" x14ac:dyDescent="0.2">
      <c r="A1528" s="27"/>
      <c r="I1528" s="42"/>
      <c r="J1528" s="42"/>
      <c r="M1528" s="27"/>
    </row>
    <row r="1529" spans="1:13" x14ac:dyDescent="0.2">
      <c r="A1529" s="27"/>
      <c r="I1529" s="42"/>
      <c r="J1529" s="42"/>
      <c r="M1529" s="27"/>
    </row>
    <row r="1530" spans="1:13" x14ac:dyDescent="0.2">
      <c r="A1530" s="27"/>
      <c r="I1530" s="42"/>
      <c r="J1530" s="42"/>
      <c r="M1530" s="27"/>
    </row>
    <row r="1531" spans="1:13" x14ac:dyDescent="0.2">
      <c r="A1531" s="27"/>
      <c r="I1531" s="42"/>
      <c r="J1531" s="42"/>
      <c r="M1531" s="27"/>
    </row>
    <row r="1532" spans="1:13" x14ac:dyDescent="0.2">
      <c r="A1532" s="27"/>
      <c r="I1532" s="42"/>
      <c r="J1532" s="42"/>
      <c r="M1532" s="27"/>
    </row>
    <row r="1533" spans="1:13" x14ac:dyDescent="0.2">
      <c r="A1533" s="27"/>
      <c r="I1533" s="42"/>
      <c r="J1533" s="42"/>
      <c r="M1533" s="27"/>
    </row>
    <row r="1534" spans="1:13" x14ac:dyDescent="0.2">
      <c r="A1534" s="27"/>
      <c r="I1534" s="42"/>
      <c r="J1534" s="42"/>
      <c r="M1534" s="27"/>
    </row>
    <row r="1535" spans="1:13" x14ac:dyDescent="0.2">
      <c r="A1535" s="27"/>
      <c r="I1535" s="42"/>
      <c r="J1535" s="42"/>
      <c r="M1535" s="27"/>
    </row>
    <row r="1536" spans="1:13" x14ac:dyDescent="0.2">
      <c r="A1536" s="27"/>
      <c r="I1536" s="42"/>
      <c r="J1536" s="42"/>
      <c r="M1536" s="27"/>
    </row>
    <row r="1537" spans="1:13" x14ac:dyDescent="0.2">
      <c r="A1537" s="27"/>
      <c r="I1537" s="42"/>
      <c r="J1537" s="42"/>
      <c r="M1537" s="27"/>
    </row>
    <row r="1538" spans="1:13" x14ac:dyDescent="0.2">
      <c r="A1538" s="27"/>
      <c r="I1538" s="42"/>
      <c r="J1538" s="42"/>
      <c r="M1538" s="27"/>
    </row>
    <row r="1539" spans="1:13" x14ac:dyDescent="0.2">
      <c r="A1539" s="27"/>
      <c r="I1539" s="42"/>
      <c r="J1539" s="42"/>
      <c r="M1539" s="27"/>
    </row>
    <row r="1540" spans="1:13" x14ac:dyDescent="0.2">
      <c r="A1540" s="27"/>
      <c r="I1540" s="42"/>
      <c r="J1540" s="42"/>
      <c r="M1540" s="27"/>
    </row>
    <row r="1541" spans="1:13" x14ac:dyDescent="0.2">
      <c r="A1541" s="27"/>
      <c r="I1541" s="42"/>
      <c r="J1541" s="42"/>
      <c r="M1541" s="27"/>
    </row>
    <row r="1542" spans="1:13" x14ac:dyDescent="0.2">
      <c r="A1542" s="27"/>
      <c r="I1542" s="42"/>
      <c r="J1542" s="42"/>
      <c r="M1542" s="27"/>
    </row>
    <row r="1543" spans="1:13" x14ac:dyDescent="0.2">
      <c r="A1543" s="27"/>
      <c r="I1543" s="42"/>
      <c r="J1543" s="42"/>
      <c r="M1543" s="27"/>
    </row>
    <row r="1544" spans="1:13" x14ac:dyDescent="0.2">
      <c r="A1544" s="27"/>
      <c r="I1544" s="42"/>
      <c r="J1544" s="42"/>
      <c r="M1544" s="27"/>
    </row>
    <row r="1545" spans="1:13" x14ac:dyDescent="0.2">
      <c r="A1545" s="27"/>
      <c r="I1545" s="42"/>
      <c r="J1545" s="42"/>
      <c r="M1545" s="27"/>
    </row>
    <row r="1546" spans="1:13" x14ac:dyDescent="0.2">
      <c r="A1546" s="27"/>
      <c r="I1546" s="42"/>
      <c r="J1546" s="42"/>
      <c r="M1546" s="27"/>
    </row>
    <row r="1547" spans="1:13" x14ac:dyDescent="0.2">
      <c r="A1547" s="27"/>
      <c r="I1547" s="42"/>
      <c r="J1547" s="42"/>
      <c r="M1547" s="27"/>
    </row>
    <row r="1548" spans="1:13" x14ac:dyDescent="0.2">
      <c r="A1548" s="27"/>
      <c r="I1548" s="42"/>
      <c r="J1548" s="42"/>
      <c r="M1548" s="27"/>
    </row>
    <row r="1549" spans="1:13" x14ac:dyDescent="0.2">
      <c r="A1549" s="27"/>
      <c r="I1549" s="42"/>
      <c r="J1549" s="42"/>
      <c r="M1549" s="27"/>
    </row>
    <row r="1550" spans="1:13" x14ac:dyDescent="0.2">
      <c r="A1550" s="27"/>
      <c r="I1550" s="42"/>
      <c r="J1550" s="42"/>
      <c r="M1550" s="27"/>
    </row>
    <row r="1551" spans="1:13" x14ac:dyDescent="0.2">
      <c r="A1551" s="27"/>
      <c r="I1551" s="42"/>
      <c r="J1551" s="42"/>
      <c r="M1551" s="27"/>
    </row>
    <row r="1552" spans="1:13" x14ac:dyDescent="0.2">
      <c r="A1552" s="27"/>
      <c r="I1552" s="42"/>
      <c r="J1552" s="42"/>
      <c r="M1552" s="27"/>
    </row>
    <row r="1553" spans="1:13" x14ac:dyDescent="0.2">
      <c r="A1553" s="27"/>
      <c r="I1553" s="42"/>
      <c r="J1553" s="42"/>
      <c r="M1553" s="27"/>
    </row>
    <row r="1554" spans="1:13" x14ac:dyDescent="0.2">
      <c r="A1554" s="27"/>
      <c r="I1554" s="42"/>
      <c r="J1554" s="42"/>
      <c r="M1554" s="27"/>
    </row>
    <row r="1555" spans="1:13" x14ac:dyDescent="0.2">
      <c r="A1555" s="27"/>
      <c r="I1555" s="42"/>
      <c r="J1555" s="42"/>
      <c r="M1555" s="27"/>
    </row>
    <row r="1556" spans="1:13" x14ac:dyDescent="0.2">
      <c r="A1556" s="27"/>
      <c r="I1556" s="42"/>
      <c r="J1556" s="42"/>
      <c r="M1556" s="27"/>
    </row>
    <row r="1557" spans="1:13" x14ac:dyDescent="0.2">
      <c r="A1557" s="27"/>
      <c r="I1557" s="42"/>
      <c r="J1557" s="42"/>
      <c r="M1557" s="27"/>
    </row>
    <row r="1558" spans="1:13" x14ac:dyDescent="0.2">
      <c r="A1558" s="27"/>
      <c r="I1558" s="42"/>
      <c r="J1558" s="42"/>
      <c r="M1558" s="27"/>
    </row>
    <row r="1559" spans="1:13" x14ac:dyDescent="0.2">
      <c r="A1559" s="27"/>
      <c r="I1559" s="42"/>
      <c r="J1559" s="42"/>
      <c r="M1559" s="27"/>
    </row>
    <row r="1560" spans="1:13" x14ac:dyDescent="0.2">
      <c r="A1560" s="27"/>
      <c r="I1560" s="42"/>
      <c r="J1560" s="42"/>
      <c r="M1560" s="27"/>
    </row>
    <row r="1561" spans="1:13" x14ac:dyDescent="0.2">
      <c r="A1561" s="27"/>
      <c r="I1561" s="42"/>
      <c r="J1561" s="42"/>
      <c r="M1561" s="27"/>
    </row>
    <row r="1562" spans="1:13" x14ac:dyDescent="0.2">
      <c r="A1562" s="27"/>
      <c r="I1562" s="42"/>
      <c r="J1562" s="42"/>
      <c r="M1562" s="27"/>
    </row>
    <row r="1563" spans="1:13" x14ac:dyDescent="0.2">
      <c r="A1563" s="27"/>
      <c r="I1563" s="42"/>
      <c r="J1563" s="42"/>
      <c r="M1563" s="27"/>
    </row>
    <row r="1564" spans="1:13" x14ac:dyDescent="0.2">
      <c r="A1564" s="27"/>
      <c r="I1564" s="42"/>
      <c r="J1564" s="42"/>
      <c r="M1564" s="27"/>
    </row>
    <row r="1565" spans="1:13" x14ac:dyDescent="0.2">
      <c r="A1565" s="27"/>
      <c r="I1565" s="42"/>
      <c r="J1565" s="42"/>
      <c r="M1565" s="27"/>
    </row>
    <row r="1566" spans="1:13" x14ac:dyDescent="0.2">
      <c r="A1566" s="27"/>
      <c r="I1566" s="42"/>
      <c r="J1566" s="42"/>
      <c r="M1566" s="27"/>
    </row>
    <row r="1567" spans="1:13" x14ac:dyDescent="0.2">
      <c r="A1567" s="27"/>
      <c r="I1567" s="42"/>
      <c r="J1567" s="42"/>
      <c r="M1567" s="27"/>
    </row>
    <row r="1568" spans="1:13" x14ac:dyDescent="0.2">
      <c r="A1568" s="27"/>
      <c r="I1568" s="42"/>
      <c r="J1568" s="42"/>
      <c r="M1568" s="27"/>
    </row>
    <row r="1569" spans="1:13" x14ac:dyDescent="0.2">
      <c r="A1569" s="27"/>
      <c r="I1569" s="42"/>
      <c r="J1569" s="42"/>
      <c r="M1569" s="27"/>
    </row>
    <row r="1570" spans="1:13" x14ac:dyDescent="0.2">
      <c r="A1570" s="27"/>
      <c r="I1570" s="42"/>
      <c r="J1570" s="42"/>
      <c r="M1570" s="27"/>
    </row>
    <row r="1571" spans="1:13" x14ac:dyDescent="0.2">
      <c r="A1571" s="27"/>
      <c r="I1571" s="42"/>
      <c r="J1571" s="42"/>
      <c r="M1571" s="27"/>
    </row>
    <row r="1572" spans="1:13" x14ac:dyDescent="0.2">
      <c r="A1572" s="27"/>
      <c r="I1572" s="42"/>
      <c r="J1572" s="42"/>
      <c r="M1572" s="27"/>
    </row>
    <row r="1573" spans="1:13" x14ac:dyDescent="0.2">
      <c r="A1573" s="27"/>
      <c r="I1573" s="42"/>
      <c r="J1573" s="42"/>
      <c r="M1573" s="27"/>
    </row>
    <row r="1574" spans="1:13" x14ac:dyDescent="0.2">
      <c r="A1574" s="27"/>
      <c r="I1574" s="42"/>
      <c r="J1574" s="42"/>
      <c r="M1574" s="27"/>
    </row>
    <row r="1575" spans="1:13" x14ac:dyDescent="0.2">
      <c r="A1575" s="27"/>
      <c r="I1575" s="42"/>
      <c r="J1575" s="42"/>
      <c r="M1575" s="27"/>
    </row>
    <row r="1576" spans="1:13" x14ac:dyDescent="0.2">
      <c r="A1576" s="27"/>
      <c r="I1576" s="42"/>
      <c r="J1576" s="42"/>
      <c r="M1576" s="27"/>
    </row>
    <row r="1577" spans="1:13" x14ac:dyDescent="0.2">
      <c r="A1577" s="27"/>
      <c r="I1577" s="42"/>
      <c r="J1577" s="42"/>
      <c r="M1577" s="27"/>
    </row>
    <row r="1578" spans="1:13" x14ac:dyDescent="0.2">
      <c r="A1578" s="27"/>
      <c r="I1578" s="42"/>
      <c r="J1578" s="42"/>
      <c r="M1578" s="27"/>
    </row>
    <row r="1579" spans="1:13" x14ac:dyDescent="0.2">
      <c r="A1579" s="27"/>
      <c r="I1579" s="42"/>
      <c r="J1579" s="42"/>
      <c r="M1579" s="27"/>
    </row>
    <row r="1580" spans="1:13" x14ac:dyDescent="0.2">
      <c r="A1580" s="27"/>
      <c r="I1580" s="42"/>
      <c r="J1580" s="42"/>
      <c r="M1580" s="27"/>
    </row>
    <row r="1581" spans="1:13" x14ac:dyDescent="0.2">
      <c r="A1581" s="27"/>
      <c r="I1581" s="42"/>
      <c r="J1581" s="42"/>
      <c r="M1581" s="27"/>
    </row>
    <row r="1582" spans="1:13" x14ac:dyDescent="0.2">
      <c r="A1582" s="27"/>
      <c r="I1582" s="42"/>
      <c r="J1582" s="42"/>
      <c r="M1582" s="27"/>
    </row>
    <row r="1583" spans="1:13" x14ac:dyDescent="0.2">
      <c r="A1583" s="27"/>
      <c r="I1583" s="42"/>
      <c r="J1583" s="42"/>
      <c r="M1583" s="27"/>
    </row>
    <row r="1584" spans="1:13" x14ac:dyDescent="0.2">
      <c r="A1584" s="27"/>
      <c r="I1584" s="42"/>
      <c r="J1584" s="42"/>
      <c r="M1584" s="27"/>
    </row>
    <row r="1585" spans="1:13" x14ac:dyDescent="0.2">
      <c r="A1585" s="27"/>
      <c r="I1585" s="42"/>
      <c r="J1585" s="42"/>
      <c r="M1585" s="27"/>
    </row>
    <row r="1586" spans="1:13" x14ac:dyDescent="0.2">
      <c r="A1586" s="27"/>
      <c r="I1586" s="42"/>
      <c r="J1586" s="42"/>
      <c r="M1586" s="27"/>
    </row>
    <row r="1587" spans="1:13" x14ac:dyDescent="0.2">
      <c r="A1587" s="27"/>
      <c r="I1587" s="42"/>
      <c r="J1587" s="42"/>
      <c r="M1587" s="27"/>
    </row>
    <row r="1588" spans="1:13" x14ac:dyDescent="0.2">
      <c r="A1588" s="27"/>
      <c r="I1588" s="42"/>
      <c r="J1588" s="42"/>
      <c r="M1588" s="27"/>
    </row>
    <row r="1589" spans="1:13" x14ac:dyDescent="0.2">
      <c r="A1589" s="27"/>
      <c r="I1589" s="42"/>
      <c r="J1589" s="42"/>
      <c r="M1589" s="27"/>
    </row>
    <row r="1590" spans="1:13" x14ac:dyDescent="0.2">
      <c r="A1590" s="27"/>
      <c r="I1590" s="42"/>
      <c r="J1590" s="42"/>
      <c r="M1590" s="27"/>
    </row>
    <row r="1591" spans="1:13" x14ac:dyDescent="0.2">
      <c r="A1591" s="27"/>
      <c r="I1591" s="42"/>
      <c r="J1591" s="42"/>
      <c r="M1591" s="27"/>
    </row>
    <row r="1592" spans="1:13" x14ac:dyDescent="0.2">
      <c r="A1592" s="27"/>
      <c r="I1592" s="42"/>
      <c r="J1592" s="42"/>
      <c r="M1592" s="27"/>
    </row>
    <row r="1593" spans="1:13" x14ac:dyDescent="0.2">
      <c r="A1593" s="27"/>
      <c r="I1593" s="42"/>
      <c r="J1593" s="42"/>
      <c r="M1593" s="27"/>
    </row>
    <row r="1594" spans="1:13" x14ac:dyDescent="0.2">
      <c r="A1594" s="27"/>
      <c r="I1594" s="42"/>
      <c r="J1594" s="42"/>
      <c r="M1594" s="27"/>
    </row>
    <row r="1595" spans="1:13" x14ac:dyDescent="0.2">
      <c r="A1595" s="27"/>
      <c r="I1595" s="42"/>
      <c r="J1595" s="42"/>
      <c r="M1595" s="27"/>
    </row>
    <row r="1596" spans="1:13" x14ac:dyDescent="0.2">
      <c r="A1596" s="27"/>
      <c r="I1596" s="42"/>
      <c r="J1596" s="42"/>
      <c r="M1596" s="27"/>
    </row>
    <row r="1597" spans="1:13" x14ac:dyDescent="0.2">
      <c r="A1597" s="27"/>
      <c r="I1597" s="42"/>
      <c r="J1597" s="42"/>
      <c r="M1597" s="27"/>
    </row>
    <row r="1598" spans="1:13" x14ac:dyDescent="0.2">
      <c r="A1598" s="27"/>
      <c r="I1598" s="42"/>
      <c r="J1598" s="42"/>
      <c r="M1598" s="27"/>
    </row>
    <row r="1599" spans="1:13" x14ac:dyDescent="0.2">
      <c r="A1599" s="27"/>
      <c r="I1599" s="42"/>
      <c r="J1599" s="42"/>
      <c r="M1599" s="27"/>
    </row>
    <row r="1600" spans="1:13" x14ac:dyDescent="0.2">
      <c r="A1600" s="27"/>
      <c r="I1600" s="42"/>
      <c r="J1600" s="42"/>
      <c r="M1600" s="27"/>
    </row>
    <row r="1601" spans="1:13" x14ac:dyDescent="0.2">
      <c r="A1601" s="27"/>
      <c r="I1601" s="42"/>
      <c r="J1601" s="42"/>
      <c r="M1601" s="27"/>
    </row>
    <row r="1602" spans="1:13" x14ac:dyDescent="0.2">
      <c r="A1602" s="27"/>
      <c r="I1602" s="42"/>
      <c r="J1602" s="42"/>
      <c r="M1602" s="27"/>
    </row>
    <row r="1603" spans="1:13" x14ac:dyDescent="0.2">
      <c r="A1603" s="27"/>
      <c r="I1603" s="42"/>
      <c r="J1603" s="42"/>
      <c r="M1603" s="27"/>
    </row>
    <row r="1604" spans="1:13" x14ac:dyDescent="0.2">
      <c r="A1604" s="27"/>
      <c r="I1604" s="42"/>
      <c r="J1604" s="42"/>
      <c r="M1604" s="27"/>
    </row>
    <row r="1605" spans="1:13" x14ac:dyDescent="0.2">
      <c r="A1605" s="27"/>
      <c r="I1605" s="42"/>
      <c r="J1605" s="42"/>
      <c r="M1605" s="27"/>
    </row>
    <row r="1606" spans="1:13" x14ac:dyDescent="0.2">
      <c r="A1606" s="27"/>
      <c r="I1606" s="42"/>
      <c r="J1606" s="42"/>
      <c r="M1606" s="27"/>
    </row>
    <row r="1607" spans="1:13" x14ac:dyDescent="0.2">
      <c r="A1607" s="27"/>
      <c r="I1607" s="42"/>
      <c r="J1607" s="42"/>
      <c r="M1607" s="27"/>
    </row>
    <row r="1608" spans="1:13" x14ac:dyDescent="0.2">
      <c r="A1608" s="27"/>
      <c r="I1608" s="42"/>
      <c r="J1608" s="42"/>
      <c r="M1608" s="27"/>
    </row>
    <row r="1609" spans="1:13" x14ac:dyDescent="0.2">
      <c r="A1609" s="27"/>
      <c r="I1609" s="42"/>
      <c r="J1609" s="42"/>
      <c r="M1609" s="27"/>
    </row>
    <row r="1610" spans="1:13" x14ac:dyDescent="0.2">
      <c r="A1610" s="27"/>
      <c r="I1610" s="42"/>
      <c r="J1610" s="42"/>
      <c r="M1610" s="27"/>
    </row>
    <row r="1611" spans="1:13" x14ac:dyDescent="0.2">
      <c r="A1611" s="27"/>
      <c r="I1611" s="42"/>
      <c r="J1611" s="42"/>
      <c r="M1611" s="27"/>
    </row>
    <row r="1612" spans="1:13" x14ac:dyDescent="0.2">
      <c r="A1612" s="27"/>
      <c r="I1612" s="42"/>
      <c r="J1612" s="42"/>
      <c r="M1612" s="27"/>
    </row>
    <row r="1613" spans="1:13" x14ac:dyDescent="0.2">
      <c r="A1613" s="27"/>
      <c r="I1613" s="42"/>
      <c r="J1613" s="42"/>
      <c r="M1613" s="27"/>
    </row>
    <row r="1614" spans="1:13" x14ac:dyDescent="0.2">
      <c r="A1614" s="27"/>
      <c r="I1614" s="42"/>
      <c r="J1614" s="42"/>
      <c r="M1614" s="27"/>
    </row>
    <row r="1615" spans="1:13" x14ac:dyDescent="0.2">
      <c r="A1615" s="27"/>
      <c r="I1615" s="42"/>
      <c r="J1615" s="42"/>
      <c r="M1615" s="27"/>
    </row>
    <row r="1616" spans="1:13" x14ac:dyDescent="0.2">
      <c r="A1616" s="27"/>
      <c r="I1616" s="42"/>
      <c r="J1616" s="42"/>
      <c r="M1616" s="27"/>
    </row>
    <row r="1617" spans="1:13" x14ac:dyDescent="0.2">
      <c r="A1617" s="27"/>
      <c r="I1617" s="42"/>
      <c r="J1617" s="42"/>
      <c r="M1617" s="27"/>
    </row>
    <row r="1618" spans="1:13" x14ac:dyDescent="0.2">
      <c r="A1618" s="27"/>
      <c r="I1618" s="42"/>
      <c r="J1618" s="42"/>
      <c r="M1618" s="27"/>
    </row>
    <row r="1619" spans="1:13" x14ac:dyDescent="0.2">
      <c r="A1619" s="27"/>
      <c r="I1619" s="42"/>
      <c r="J1619" s="42"/>
      <c r="M1619" s="27"/>
    </row>
    <row r="1620" spans="1:13" x14ac:dyDescent="0.2">
      <c r="A1620" s="27"/>
      <c r="I1620" s="42"/>
      <c r="J1620" s="42"/>
      <c r="M1620" s="27"/>
    </row>
    <row r="1621" spans="1:13" x14ac:dyDescent="0.2">
      <c r="A1621" s="27"/>
      <c r="I1621" s="42"/>
      <c r="J1621" s="42"/>
      <c r="M1621" s="27"/>
    </row>
    <row r="1622" spans="1:13" x14ac:dyDescent="0.2">
      <c r="A1622" s="27"/>
      <c r="I1622" s="42"/>
      <c r="J1622" s="42"/>
      <c r="M1622" s="27"/>
    </row>
    <row r="1623" spans="1:13" x14ac:dyDescent="0.2">
      <c r="A1623" s="27"/>
      <c r="I1623" s="42"/>
      <c r="J1623" s="42"/>
      <c r="M1623" s="27"/>
    </row>
    <row r="1624" spans="1:13" x14ac:dyDescent="0.2">
      <c r="A1624" s="27"/>
      <c r="I1624" s="42"/>
      <c r="J1624" s="42"/>
      <c r="M1624" s="27"/>
    </row>
    <row r="1625" spans="1:13" x14ac:dyDescent="0.2">
      <c r="A1625" s="27"/>
      <c r="I1625" s="42"/>
      <c r="J1625" s="42"/>
      <c r="M1625" s="27"/>
    </row>
    <row r="1626" spans="1:13" x14ac:dyDescent="0.2">
      <c r="A1626" s="27"/>
      <c r="I1626" s="42"/>
      <c r="J1626" s="42"/>
      <c r="M1626" s="27"/>
    </row>
    <row r="1627" spans="1:13" x14ac:dyDescent="0.2">
      <c r="A1627" s="27"/>
      <c r="I1627" s="42"/>
      <c r="J1627" s="42"/>
      <c r="M1627" s="27"/>
    </row>
    <row r="1628" spans="1:13" x14ac:dyDescent="0.2">
      <c r="A1628" s="27"/>
      <c r="I1628" s="42"/>
      <c r="J1628" s="42"/>
      <c r="M1628" s="27"/>
    </row>
    <row r="1629" spans="1:13" x14ac:dyDescent="0.2">
      <c r="A1629" s="27"/>
      <c r="I1629" s="42"/>
      <c r="J1629" s="42"/>
      <c r="M1629" s="27"/>
    </row>
    <row r="1630" spans="1:13" x14ac:dyDescent="0.2">
      <c r="A1630" s="27"/>
      <c r="I1630" s="42"/>
      <c r="J1630" s="42"/>
      <c r="M1630" s="27"/>
    </row>
    <row r="1631" spans="1:13" x14ac:dyDescent="0.2">
      <c r="A1631" s="27"/>
      <c r="I1631" s="42"/>
      <c r="J1631" s="42"/>
      <c r="M1631" s="27"/>
    </row>
    <row r="1632" spans="1:13" x14ac:dyDescent="0.2">
      <c r="A1632" s="27"/>
      <c r="I1632" s="42"/>
      <c r="J1632" s="42"/>
      <c r="M1632" s="27"/>
    </row>
    <row r="1633" spans="1:13" x14ac:dyDescent="0.2">
      <c r="A1633" s="27"/>
      <c r="I1633" s="42"/>
      <c r="J1633" s="42"/>
      <c r="M1633" s="27"/>
    </row>
    <row r="1634" spans="1:13" x14ac:dyDescent="0.2">
      <c r="A1634" s="27"/>
      <c r="I1634" s="42"/>
      <c r="J1634" s="42"/>
      <c r="M1634" s="27"/>
    </row>
    <row r="1635" spans="1:13" x14ac:dyDescent="0.2">
      <c r="A1635" s="27"/>
      <c r="I1635" s="42"/>
      <c r="J1635" s="42"/>
      <c r="M1635" s="27"/>
    </row>
    <row r="1636" spans="1:13" x14ac:dyDescent="0.2">
      <c r="A1636" s="27"/>
      <c r="I1636" s="42"/>
      <c r="J1636" s="42"/>
      <c r="M1636" s="27"/>
    </row>
    <row r="1637" spans="1:13" x14ac:dyDescent="0.2">
      <c r="A1637" s="27"/>
      <c r="I1637" s="42"/>
      <c r="J1637" s="42"/>
      <c r="M1637" s="27"/>
    </row>
    <row r="1638" spans="1:13" x14ac:dyDescent="0.2">
      <c r="A1638" s="27"/>
      <c r="I1638" s="42"/>
      <c r="J1638" s="42"/>
      <c r="M1638" s="27"/>
    </row>
    <row r="1639" spans="1:13" x14ac:dyDescent="0.2">
      <c r="A1639" s="27"/>
      <c r="I1639" s="42"/>
      <c r="J1639" s="42"/>
      <c r="M1639" s="27"/>
    </row>
    <row r="1640" spans="1:13" x14ac:dyDescent="0.2">
      <c r="A1640" s="27"/>
      <c r="I1640" s="42"/>
      <c r="J1640" s="42"/>
      <c r="M1640" s="27"/>
    </row>
    <row r="1641" spans="1:13" x14ac:dyDescent="0.2">
      <c r="A1641" s="27"/>
      <c r="I1641" s="42"/>
      <c r="J1641" s="42"/>
      <c r="M1641" s="27"/>
    </row>
    <row r="1642" spans="1:13" x14ac:dyDescent="0.2">
      <c r="A1642" s="27"/>
      <c r="I1642" s="42"/>
      <c r="J1642" s="42"/>
      <c r="M1642" s="27"/>
    </row>
    <row r="1643" spans="1:13" x14ac:dyDescent="0.2">
      <c r="A1643" s="27"/>
      <c r="I1643" s="42"/>
      <c r="J1643" s="42"/>
      <c r="M1643" s="27"/>
    </row>
    <row r="1644" spans="1:13" x14ac:dyDescent="0.2">
      <c r="A1644" s="27"/>
      <c r="I1644" s="42"/>
      <c r="J1644" s="42"/>
      <c r="M1644" s="27"/>
    </row>
    <row r="1645" spans="1:13" x14ac:dyDescent="0.2">
      <c r="A1645" s="27"/>
      <c r="I1645" s="42"/>
      <c r="J1645" s="42"/>
      <c r="M1645" s="27"/>
    </row>
    <row r="1646" spans="1:13" x14ac:dyDescent="0.2">
      <c r="A1646" s="27"/>
      <c r="I1646" s="42"/>
      <c r="J1646" s="42"/>
      <c r="M1646" s="27"/>
    </row>
    <row r="1647" spans="1:13" x14ac:dyDescent="0.2">
      <c r="A1647" s="27"/>
      <c r="I1647" s="42"/>
      <c r="J1647" s="42"/>
      <c r="M1647" s="27"/>
    </row>
    <row r="1648" spans="1:13" x14ac:dyDescent="0.2">
      <c r="A1648" s="27"/>
      <c r="I1648" s="42"/>
      <c r="J1648" s="42"/>
      <c r="M1648" s="27"/>
    </row>
    <row r="1649" spans="1:13" x14ac:dyDescent="0.2">
      <c r="A1649" s="27"/>
      <c r="I1649" s="42"/>
      <c r="J1649" s="42"/>
      <c r="M1649" s="27"/>
    </row>
    <row r="1650" spans="1:13" x14ac:dyDescent="0.2">
      <c r="A1650" s="27"/>
      <c r="I1650" s="42"/>
      <c r="J1650" s="42"/>
      <c r="M1650" s="27"/>
    </row>
    <row r="1651" spans="1:13" x14ac:dyDescent="0.2">
      <c r="A1651" s="27"/>
      <c r="I1651" s="42"/>
      <c r="J1651" s="42"/>
      <c r="M1651" s="27"/>
    </row>
    <row r="1652" spans="1:13" x14ac:dyDescent="0.2">
      <c r="A1652" s="27"/>
      <c r="I1652" s="42"/>
      <c r="J1652" s="42"/>
      <c r="M1652" s="27"/>
    </row>
    <row r="1653" spans="1:13" x14ac:dyDescent="0.2">
      <c r="A1653" s="27"/>
      <c r="I1653" s="42"/>
      <c r="J1653" s="42"/>
      <c r="M1653" s="27"/>
    </row>
    <row r="1654" spans="1:13" x14ac:dyDescent="0.2">
      <c r="A1654" s="27"/>
      <c r="I1654" s="42"/>
      <c r="J1654" s="42"/>
      <c r="M1654" s="27"/>
    </row>
    <row r="1655" spans="1:13" x14ac:dyDescent="0.2">
      <c r="A1655" s="27"/>
      <c r="I1655" s="42"/>
      <c r="J1655" s="42"/>
      <c r="M1655" s="27"/>
    </row>
    <row r="1656" spans="1:13" x14ac:dyDescent="0.2">
      <c r="A1656" s="27"/>
      <c r="I1656" s="42"/>
      <c r="J1656" s="42"/>
      <c r="M1656" s="27"/>
    </row>
    <row r="1657" spans="1:13" x14ac:dyDescent="0.2">
      <c r="A1657" s="27"/>
      <c r="I1657" s="42"/>
      <c r="J1657" s="42"/>
      <c r="M1657" s="27"/>
    </row>
    <row r="1658" spans="1:13" x14ac:dyDescent="0.2">
      <c r="A1658" s="27"/>
      <c r="I1658" s="42"/>
      <c r="J1658" s="42"/>
      <c r="M1658" s="27"/>
    </row>
    <row r="1659" spans="1:13" x14ac:dyDescent="0.2">
      <c r="A1659" s="27"/>
      <c r="I1659" s="42"/>
      <c r="J1659" s="42"/>
      <c r="M1659" s="27"/>
    </row>
    <row r="1660" spans="1:13" x14ac:dyDescent="0.2">
      <c r="A1660" s="27"/>
      <c r="I1660" s="42"/>
      <c r="J1660" s="42"/>
      <c r="M1660" s="27"/>
    </row>
    <row r="1661" spans="1:13" x14ac:dyDescent="0.2">
      <c r="A1661" s="27"/>
      <c r="I1661" s="42"/>
      <c r="J1661" s="42"/>
      <c r="M1661" s="27"/>
    </row>
    <row r="1662" spans="1:13" x14ac:dyDescent="0.2">
      <c r="A1662" s="27"/>
      <c r="I1662" s="42"/>
      <c r="J1662" s="42"/>
      <c r="M1662" s="27"/>
    </row>
    <row r="1663" spans="1:13" x14ac:dyDescent="0.2">
      <c r="A1663" s="27"/>
      <c r="I1663" s="42"/>
      <c r="J1663" s="42"/>
      <c r="M1663" s="27"/>
    </row>
    <row r="1664" spans="1:13" x14ac:dyDescent="0.2">
      <c r="A1664" s="27"/>
      <c r="I1664" s="42"/>
      <c r="J1664" s="42"/>
      <c r="M1664" s="27"/>
    </row>
    <row r="1665" spans="1:13" x14ac:dyDescent="0.2">
      <c r="A1665" s="27"/>
      <c r="I1665" s="42"/>
      <c r="J1665" s="42"/>
      <c r="M1665" s="27"/>
    </row>
    <row r="1666" spans="1:13" x14ac:dyDescent="0.2">
      <c r="A1666" s="27"/>
      <c r="I1666" s="42"/>
      <c r="J1666" s="42"/>
      <c r="M1666" s="27"/>
    </row>
    <row r="1667" spans="1:13" x14ac:dyDescent="0.2">
      <c r="A1667" s="27"/>
      <c r="I1667" s="42"/>
      <c r="J1667" s="42"/>
      <c r="M1667" s="27"/>
    </row>
    <row r="1668" spans="1:13" x14ac:dyDescent="0.2">
      <c r="A1668" s="27"/>
      <c r="I1668" s="42"/>
      <c r="J1668" s="42"/>
      <c r="M1668" s="27"/>
    </row>
    <row r="1669" spans="1:13" x14ac:dyDescent="0.2">
      <c r="A1669" s="27"/>
      <c r="I1669" s="42"/>
      <c r="J1669" s="42"/>
      <c r="M1669" s="27"/>
    </row>
    <row r="1670" spans="1:13" x14ac:dyDescent="0.2">
      <c r="A1670" s="27"/>
      <c r="I1670" s="42"/>
      <c r="J1670" s="42"/>
      <c r="M1670" s="27"/>
    </row>
    <row r="1671" spans="1:13" x14ac:dyDescent="0.2">
      <c r="A1671" s="27"/>
      <c r="I1671" s="42"/>
      <c r="J1671" s="42"/>
      <c r="M1671" s="27"/>
    </row>
    <row r="1672" spans="1:13" x14ac:dyDescent="0.2">
      <c r="A1672" s="27"/>
      <c r="I1672" s="42"/>
      <c r="J1672" s="42"/>
      <c r="M1672" s="27"/>
    </row>
    <row r="1673" spans="1:13" x14ac:dyDescent="0.2">
      <c r="A1673" s="27"/>
      <c r="I1673" s="42"/>
      <c r="J1673" s="42"/>
      <c r="M1673" s="27"/>
    </row>
    <row r="1674" spans="1:13" x14ac:dyDescent="0.2">
      <c r="A1674" s="27"/>
      <c r="I1674" s="42"/>
      <c r="J1674" s="42"/>
      <c r="M1674" s="27"/>
    </row>
    <row r="1675" spans="1:13" x14ac:dyDescent="0.2">
      <c r="A1675" s="27"/>
      <c r="I1675" s="42"/>
      <c r="J1675" s="42"/>
      <c r="M1675" s="27"/>
    </row>
    <row r="1676" spans="1:13" x14ac:dyDescent="0.2">
      <c r="A1676" s="27"/>
      <c r="I1676" s="42"/>
      <c r="J1676" s="42"/>
      <c r="M1676" s="27"/>
    </row>
    <row r="1677" spans="1:13" x14ac:dyDescent="0.2">
      <c r="A1677" s="27"/>
      <c r="I1677" s="42"/>
      <c r="J1677" s="42"/>
      <c r="M1677" s="27"/>
    </row>
    <row r="1678" spans="1:13" x14ac:dyDescent="0.2">
      <c r="A1678" s="27"/>
      <c r="I1678" s="42"/>
      <c r="J1678" s="42"/>
      <c r="M1678" s="27"/>
    </row>
    <row r="1679" spans="1:13" x14ac:dyDescent="0.2">
      <c r="A1679" s="27"/>
      <c r="I1679" s="42"/>
      <c r="J1679" s="42"/>
      <c r="M1679" s="27"/>
    </row>
    <row r="1680" spans="1:13" x14ac:dyDescent="0.2">
      <c r="A1680" s="27"/>
      <c r="I1680" s="42"/>
      <c r="J1680" s="42"/>
      <c r="M1680" s="27"/>
    </row>
    <row r="1681" spans="1:13" x14ac:dyDescent="0.2">
      <c r="A1681" s="27"/>
      <c r="I1681" s="42"/>
      <c r="J1681" s="42"/>
      <c r="M1681" s="27"/>
    </row>
    <row r="1682" spans="1:13" x14ac:dyDescent="0.2">
      <c r="A1682" s="27"/>
      <c r="I1682" s="42"/>
      <c r="J1682" s="42"/>
      <c r="M1682" s="27"/>
    </row>
    <row r="1683" spans="1:13" x14ac:dyDescent="0.2">
      <c r="A1683" s="27"/>
      <c r="I1683" s="42"/>
      <c r="J1683" s="42"/>
      <c r="M1683" s="27"/>
    </row>
    <row r="1684" spans="1:13" x14ac:dyDescent="0.2">
      <c r="A1684" s="27"/>
      <c r="I1684" s="42"/>
      <c r="J1684" s="42"/>
      <c r="M1684" s="27"/>
    </row>
    <row r="1685" spans="1:13" x14ac:dyDescent="0.2">
      <c r="A1685" s="27"/>
      <c r="I1685" s="42"/>
      <c r="J1685" s="42"/>
      <c r="M1685" s="27"/>
    </row>
    <row r="1686" spans="1:13" x14ac:dyDescent="0.2">
      <c r="A1686" s="27"/>
      <c r="I1686" s="42"/>
      <c r="J1686" s="42"/>
      <c r="M1686" s="27"/>
    </row>
    <row r="1687" spans="1:13" x14ac:dyDescent="0.2">
      <c r="A1687" s="27"/>
      <c r="I1687" s="42"/>
      <c r="J1687" s="42"/>
      <c r="M1687" s="27"/>
    </row>
    <row r="1688" spans="1:13" x14ac:dyDescent="0.2">
      <c r="A1688" s="27"/>
      <c r="I1688" s="42"/>
      <c r="J1688" s="42"/>
      <c r="M1688" s="27"/>
    </row>
    <row r="1689" spans="1:13" x14ac:dyDescent="0.2">
      <c r="A1689" s="27"/>
      <c r="I1689" s="42"/>
      <c r="J1689" s="42"/>
      <c r="M1689" s="27"/>
    </row>
    <row r="1690" spans="1:13" x14ac:dyDescent="0.2">
      <c r="A1690" s="27"/>
      <c r="I1690" s="42"/>
      <c r="J1690" s="42"/>
      <c r="M1690" s="27"/>
    </row>
    <row r="1691" spans="1:13" x14ac:dyDescent="0.2">
      <c r="A1691" s="27"/>
      <c r="I1691" s="42"/>
      <c r="J1691" s="42"/>
      <c r="M1691" s="27"/>
    </row>
    <row r="1692" spans="1:13" x14ac:dyDescent="0.2">
      <c r="A1692" s="27"/>
      <c r="I1692" s="42"/>
      <c r="J1692" s="42"/>
      <c r="M1692" s="27"/>
    </row>
    <row r="1693" spans="1:13" x14ac:dyDescent="0.2">
      <c r="A1693" s="27"/>
      <c r="I1693" s="42"/>
      <c r="J1693" s="42"/>
      <c r="M1693" s="27"/>
    </row>
    <row r="1694" spans="1:13" x14ac:dyDescent="0.2">
      <c r="A1694" s="27"/>
      <c r="I1694" s="42"/>
      <c r="J1694" s="42"/>
      <c r="M1694" s="27"/>
    </row>
    <row r="1695" spans="1:13" x14ac:dyDescent="0.2">
      <c r="A1695" s="27"/>
      <c r="I1695" s="42"/>
      <c r="J1695" s="42"/>
      <c r="M1695" s="27"/>
    </row>
    <row r="1696" spans="1:13" x14ac:dyDescent="0.2">
      <c r="A1696" s="27"/>
      <c r="I1696" s="42"/>
      <c r="J1696" s="42"/>
      <c r="M1696" s="27"/>
    </row>
    <row r="1697" spans="1:13" x14ac:dyDescent="0.2">
      <c r="A1697" s="27"/>
      <c r="I1697" s="42"/>
      <c r="J1697" s="42"/>
      <c r="M1697" s="27"/>
    </row>
    <row r="1698" spans="1:13" x14ac:dyDescent="0.2">
      <c r="A1698" s="27"/>
      <c r="I1698" s="42"/>
      <c r="J1698" s="42"/>
      <c r="M1698" s="27"/>
    </row>
    <row r="1699" spans="1:13" x14ac:dyDescent="0.2">
      <c r="A1699" s="27"/>
      <c r="I1699" s="42"/>
      <c r="J1699" s="42"/>
      <c r="M1699" s="27"/>
    </row>
    <row r="1700" spans="1:13" x14ac:dyDescent="0.2">
      <c r="A1700" s="27"/>
      <c r="I1700" s="42"/>
      <c r="J1700" s="42"/>
      <c r="M1700" s="27"/>
    </row>
    <row r="1701" spans="1:13" x14ac:dyDescent="0.2">
      <c r="A1701" s="27"/>
      <c r="M1701" s="27"/>
    </row>
    <row r="1702" spans="1:13" x14ac:dyDescent="0.2">
      <c r="A1702" s="27"/>
      <c r="M1702" s="27"/>
    </row>
    <row r="1703" spans="1:13" x14ac:dyDescent="0.2">
      <c r="A1703" s="27"/>
      <c r="M1703" s="27"/>
    </row>
    <row r="1704" spans="1:13" x14ac:dyDescent="0.2">
      <c r="A1704" s="27"/>
      <c r="M1704" s="27"/>
    </row>
    <row r="1705" spans="1:13" x14ac:dyDescent="0.2">
      <c r="A1705" s="27"/>
      <c r="M1705" s="27"/>
    </row>
    <row r="1706" spans="1:13" x14ac:dyDescent="0.2">
      <c r="A1706" s="27"/>
      <c r="M1706" s="27"/>
    </row>
    <row r="1707" spans="1:13" x14ac:dyDescent="0.2">
      <c r="A1707" s="27"/>
      <c r="M1707" s="27"/>
    </row>
    <row r="1708" spans="1:13" x14ac:dyDescent="0.2">
      <c r="A1708" s="27"/>
      <c r="M1708" s="27"/>
    </row>
    <row r="1709" spans="1:13" x14ac:dyDescent="0.2">
      <c r="A1709" s="27"/>
      <c r="M1709" s="27"/>
    </row>
    <row r="1710" spans="1:13" x14ac:dyDescent="0.2">
      <c r="A1710" s="27"/>
      <c r="M1710" s="27"/>
    </row>
    <row r="1711" spans="1:13" x14ac:dyDescent="0.2">
      <c r="A1711" s="27"/>
      <c r="M1711" s="27"/>
    </row>
    <row r="1712" spans="1:13" x14ac:dyDescent="0.2">
      <c r="A1712" s="27"/>
      <c r="M1712" s="27"/>
    </row>
    <row r="1713" spans="1:13" x14ac:dyDescent="0.2">
      <c r="A1713" s="27"/>
      <c r="M1713" s="27"/>
    </row>
    <row r="1714" spans="1:13" x14ac:dyDescent="0.2">
      <c r="A1714" s="27"/>
      <c r="M1714" s="27"/>
    </row>
    <row r="1715" spans="1:13" x14ac:dyDescent="0.2">
      <c r="A1715" s="27"/>
      <c r="M1715" s="27"/>
    </row>
    <row r="1716" spans="1:13" x14ac:dyDescent="0.2">
      <c r="A1716" s="27"/>
      <c r="M1716" s="27"/>
    </row>
    <row r="1717" spans="1:13" x14ac:dyDescent="0.2">
      <c r="A1717" s="27"/>
      <c r="M1717" s="27"/>
    </row>
    <row r="1718" spans="1:13" x14ac:dyDescent="0.2">
      <c r="A1718" s="27"/>
      <c r="M1718" s="27"/>
    </row>
    <row r="1719" spans="1:13" x14ac:dyDescent="0.2">
      <c r="A1719" s="27"/>
      <c r="M1719" s="27"/>
    </row>
    <row r="1720" spans="1:13" x14ac:dyDescent="0.2">
      <c r="A1720" s="27"/>
      <c r="M1720" s="27"/>
    </row>
    <row r="1721" spans="1:13" x14ac:dyDescent="0.2">
      <c r="A1721" s="27"/>
      <c r="M1721" s="27"/>
    </row>
    <row r="1722" spans="1:13" x14ac:dyDescent="0.2">
      <c r="A1722" s="27"/>
      <c r="M1722" s="27"/>
    </row>
    <row r="1723" spans="1:13" x14ac:dyDescent="0.2">
      <c r="A1723" s="27"/>
      <c r="M1723" s="27"/>
    </row>
    <row r="1724" spans="1:13" x14ac:dyDescent="0.2">
      <c r="A1724" s="27"/>
      <c r="M1724" s="27"/>
    </row>
    <row r="1725" spans="1:13" x14ac:dyDescent="0.2">
      <c r="A1725" s="27"/>
      <c r="M1725" s="27"/>
    </row>
    <row r="1726" spans="1:13" x14ac:dyDescent="0.2">
      <c r="A1726" s="27"/>
      <c r="M1726" s="27"/>
    </row>
    <row r="1727" spans="1:13" x14ac:dyDescent="0.2">
      <c r="A1727" s="27"/>
      <c r="M1727" s="27"/>
    </row>
    <row r="1728" spans="1:13" x14ac:dyDescent="0.2">
      <c r="A1728" s="27"/>
      <c r="M1728" s="27"/>
    </row>
    <row r="1729" spans="1:13" x14ac:dyDescent="0.2">
      <c r="A1729" s="27"/>
      <c r="M1729" s="27"/>
    </row>
    <row r="1730" spans="1:13" x14ac:dyDescent="0.2">
      <c r="A1730" s="27"/>
      <c r="M1730" s="27"/>
    </row>
    <row r="1731" spans="1:13" x14ac:dyDescent="0.2">
      <c r="A1731" s="27"/>
      <c r="M1731" s="27"/>
    </row>
    <row r="1732" spans="1:13" x14ac:dyDescent="0.2">
      <c r="A1732" s="27"/>
      <c r="M1732" s="27"/>
    </row>
    <row r="1733" spans="1:13" x14ac:dyDescent="0.2">
      <c r="A1733" s="27"/>
      <c r="M1733" s="27"/>
    </row>
    <row r="1734" spans="1:13" x14ac:dyDescent="0.2">
      <c r="A1734" s="27"/>
      <c r="M1734" s="27"/>
    </row>
    <row r="1735" spans="1:13" x14ac:dyDescent="0.2">
      <c r="A1735" s="27"/>
      <c r="M1735" s="27"/>
    </row>
    <row r="1736" spans="1:13" x14ac:dyDescent="0.2">
      <c r="A1736" s="27"/>
      <c r="M1736" s="27"/>
    </row>
    <row r="1737" spans="1:13" x14ac:dyDescent="0.2">
      <c r="A1737" s="27"/>
      <c r="M1737" s="27"/>
    </row>
    <row r="1738" spans="1:13" x14ac:dyDescent="0.2">
      <c r="A1738" s="27"/>
      <c r="M1738" s="27"/>
    </row>
    <row r="1739" spans="1:13" x14ac:dyDescent="0.2">
      <c r="A1739" s="27"/>
      <c r="M1739" s="27"/>
    </row>
    <row r="1740" spans="1:13" x14ac:dyDescent="0.2">
      <c r="A1740" s="27"/>
      <c r="M1740" s="27"/>
    </row>
    <row r="1741" spans="1:13" x14ac:dyDescent="0.2">
      <c r="A1741" s="27"/>
      <c r="M1741" s="27"/>
    </row>
    <row r="1742" spans="1:13" x14ac:dyDescent="0.2">
      <c r="A1742" s="27"/>
      <c r="M1742" s="27"/>
    </row>
    <row r="1743" spans="1:13" x14ac:dyDescent="0.2">
      <c r="A1743" s="27"/>
      <c r="M1743" s="27"/>
    </row>
    <row r="1744" spans="1:13" x14ac:dyDescent="0.2">
      <c r="A1744" s="27"/>
      <c r="M1744" s="27"/>
    </row>
    <row r="1745" spans="1:13" x14ac:dyDescent="0.2">
      <c r="A1745" s="27"/>
      <c r="M1745" s="27"/>
    </row>
    <row r="1746" spans="1:13" x14ac:dyDescent="0.2">
      <c r="A1746" s="27"/>
      <c r="M1746" s="27"/>
    </row>
    <row r="1747" spans="1:13" x14ac:dyDescent="0.2">
      <c r="A1747" s="27"/>
      <c r="M1747" s="27"/>
    </row>
    <row r="1748" spans="1:13" x14ac:dyDescent="0.2">
      <c r="A1748" s="27"/>
      <c r="M1748" s="27"/>
    </row>
    <row r="1749" spans="1:13" x14ac:dyDescent="0.2">
      <c r="A1749" s="27"/>
      <c r="M1749" s="27"/>
    </row>
    <row r="1750" spans="1:13" x14ac:dyDescent="0.2">
      <c r="A1750" s="27"/>
      <c r="M1750" s="27"/>
    </row>
    <row r="1751" spans="1:13" x14ac:dyDescent="0.2">
      <c r="A1751" s="27"/>
      <c r="M1751" s="27"/>
    </row>
    <row r="1752" spans="1:13" x14ac:dyDescent="0.2">
      <c r="A1752" s="27"/>
      <c r="M1752" s="27"/>
    </row>
    <row r="1753" spans="1:13" x14ac:dyDescent="0.2">
      <c r="A1753" s="27"/>
      <c r="M1753" s="27"/>
    </row>
    <row r="1754" spans="1:13" x14ac:dyDescent="0.2">
      <c r="A1754" s="27"/>
      <c r="M1754" s="27"/>
    </row>
    <row r="1755" spans="1:13" x14ac:dyDescent="0.2">
      <c r="A1755" s="27"/>
      <c r="M1755" s="27"/>
    </row>
    <row r="1756" spans="1:13" x14ac:dyDescent="0.2">
      <c r="A1756" s="27"/>
      <c r="M1756" s="27"/>
    </row>
    <row r="1757" spans="1:13" x14ac:dyDescent="0.2">
      <c r="A1757" s="27"/>
      <c r="M1757" s="27"/>
    </row>
    <row r="1758" spans="1:13" x14ac:dyDescent="0.2">
      <c r="A1758" s="27"/>
      <c r="M1758" s="27"/>
    </row>
    <row r="1759" spans="1:13" x14ac:dyDescent="0.2">
      <c r="A1759" s="27"/>
      <c r="M1759" s="27"/>
    </row>
    <row r="1760" spans="1:13" x14ac:dyDescent="0.2">
      <c r="A1760" s="27"/>
      <c r="M1760" s="27"/>
    </row>
    <row r="1761" spans="1:13" x14ac:dyDescent="0.2">
      <c r="A1761" s="27"/>
      <c r="M1761" s="27"/>
    </row>
    <row r="1762" spans="1:13" x14ac:dyDescent="0.2">
      <c r="A1762" s="27"/>
      <c r="M1762" s="27"/>
    </row>
    <row r="1763" spans="1:13" x14ac:dyDescent="0.2">
      <c r="A1763" s="27"/>
      <c r="M1763" s="27"/>
    </row>
    <row r="1764" spans="1:13" x14ac:dyDescent="0.2">
      <c r="A1764" s="27"/>
      <c r="M1764" s="27"/>
    </row>
    <row r="1765" spans="1:13" x14ac:dyDescent="0.2">
      <c r="A1765" s="27"/>
      <c r="M1765" s="27"/>
    </row>
    <row r="1766" spans="1:13" x14ac:dyDescent="0.2">
      <c r="A1766" s="27"/>
      <c r="M1766" s="27"/>
    </row>
    <row r="1767" spans="1:13" x14ac:dyDescent="0.2">
      <c r="A1767" s="27"/>
      <c r="M1767" s="27"/>
    </row>
    <row r="1768" spans="1:13" x14ac:dyDescent="0.2">
      <c r="A1768" s="27"/>
      <c r="M1768" s="27"/>
    </row>
    <row r="1769" spans="1:13" x14ac:dyDescent="0.2">
      <c r="A1769" s="27"/>
      <c r="M1769" s="27"/>
    </row>
    <row r="1770" spans="1:13" x14ac:dyDescent="0.2">
      <c r="A1770" s="27"/>
      <c r="M1770" s="27"/>
    </row>
    <row r="1771" spans="1:13" x14ac:dyDescent="0.2">
      <c r="A1771" s="27"/>
      <c r="M1771" s="27"/>
    </row>
    <row r="1772" spans="1:13" x14ac:dyDescent="0.2">
      <c r="A1772" s="27"/>
      <c r="M1772" s="27"/>
    </row>
    <row r="1773" spans="1:13" x14ac:dyDescent="0.2">
      <c r="A1773" s="27"/>
      <c r="M1773" s="27"/>
    </row>
    <row r="1774" spans="1:13" x14ac:dyDescent="0.2">
      <c r="A1774" s="27"/>
      <c r="M1774" s="27"/>
    </row>
    <row r="1775" spans="1:13" x14ac:dyDescent="0.2">
      <c r="A1775" s="27"/>
      <c r="M1775" s="27"/>
    </row>
    <row r="1776" spans="1:13" x14ac:dyDescent="0.2">
      <c r="A1776" s="27"/>
      <c r="M1776" s="27"/>
    </row>
    <row r="1777" spans="1:13" x14ac:dyDescent="0.2">
      <c r="A1777" s="27"/>
      <c r="M1777" s="27"/>
    </row>
    <row r="1778" spans="1:13" x14ac:dyDescent="0.2">
      <c r="A1778" s="27"/>
      <c r="M1778" s="27"/>
    </row>
    <row r="1779" spans="1:13" x14ac:dyDescent="0.2">
      <c r="A1779" s="27"/>
      <c r="M1779" s="27"/>
    </row>
    <row r="1780" spans="1:13" x14ac:dyDescent="0.2">
      <c r="A1780" s="27"/>
      <c r="M1780" s="27"/>
    </row>
    <row r="1781" spans="1:13" x14ac:dyDescent="0.2">
      <c r="A1781" s="27"/>
      <c r="M1781" s="27"/>
    </row>
    <row r="1782" spans="1:13" x14ac:dyDescent="0.2">
      <c r="A1782" s="27"/>
      <c r="M1782" s="27"/>
    </row>
    <row r="1783" spans="1:13" x14ac:dyDescent="0.2">
      <c r="A1783" s="27"/>
      <c r="M1783" s="27"/>
    </row>
    <row r="1784" spans="1:13" x14ac:dyDescent="0.2">
      <c r="A1784" s="27"/>
      <c r="M1784" s="27"/>
    </row>
    <row r="1785" spans="1:13" x14ac:dyDescent="0.2">
      <c r="A1785" s="27"/>
      <c r="M1785" s="27"/>
    </row>
    <row r="1786" spans="1:13" x14ac:dyDescent="0.2">
      <c r="A1786" s="27"/>
      <c r="M1786" s="27"/>
    </row>
    <row r="1787" spans="1:13" x14ac:dyDescent="0.2">
      <c r="A1787" s="27"/>
      <c r="M1787" s="27"/>
    </row>
    <row r="1788" spans="1:13" x14ac:dyDescent="0.2">
      <c r="A1788" s="27"/>
      <c r="M1788" s="27"/>
    </row>
    <row r="1789" spans="1:13" x14ac:dyDescent="0.2">
      <c r="A1789" s="27"/>
      <c r="M1789" s="27"/>
    </row>
    <row r="1790" spans="1:13" x14ac:dyDescent="0.2">
      <c r="A1790" s="27"/>
      <c r="M1790" s="27"/>
    </row>
    <row r="1791" spans="1:13" x14ac:dyDescent="0.2">
      <c r="A1791" s="27"/>
      <c r="M1791" s="27"/>
    </row>
    <row r="1792" spans="1:13" x14ac:dyDescent="0.2">
      <c r="A1792" s="27"/>
      <c r="M1792" s="27"/>
    </row>
    <row r="1793" spans="1:13" x14ac:dyDescent="0.2">
      <c r="A1793" s="27"/>
      <c r="M1793" s="27"/>
    </row>
    <row r="1794" spans="1:13" x14ac:dyDescent="0.2">
      <c r="A1794" s="27"/>
      <c r="M1794" s="27"/>
    </row>
    <row r="1795" spans="1:13" x14ac:dyDescent="0.2">
      <c r="A1795" s="27"/>
      <c r="M1795" s="27"/>
    </row>
    <row r="1796" spans="1:13" x14ac:dyDescent="0.2">
      <c r="A1796" s="27"/>
      <c r="M1796" s="27"/>
    </row>
    <row r="1797" spans="1:13" x14ac:dyDescent="0.2">
      <c r="A1797" s="27"/>
      <c r="M1797" s="27"/>
    </row>
    <row r="1798" spans="1:13" x14ac:dyDescent="0.2">
      <c r="A1798" s="27"/>
      <c r="M1798" s="27"/>
    </row>
    <row r="1799" spans="1:13" x14ac:dyDescent="0.2">
      <c r="A1799" s="27"/>
      <c r="M1799" s="27"/>
    </row>
    <row r="1800" spans="1:13" x14ac:dyDescent="0.2">
      <c r="A1800" s="27"/>
      <c r="M1800" s="27"/>
    </row>
    <row r="1801" spans="1:13" x14ac:dyDescent="0.2">
      <c r="A1801" s="27"/>
      <c r="M1801" s="27"/>
    </row>
    <row r="1802" spans="1:13" x14ac:dyDescent="0.2">
      <c r="A1802" s="27"/>
      <c r="M1802" s="27"/>
    </row>
    <row r="1803" spans="1:13" x14ac:dyDescent="0.2">
      <c r="A1803" s="27"/>
      <c r="M1803" s="27"/>
    </row>
    <row r="1804" spans="1:13" x14ac:dyDescent="0.2">
      <c r="A1804" s="27"/>
      <c r="M1804" s="27"/>
    </row>
    <row r="1805" spans="1:13" x14ac:dyDescent="0.2">
      <c r="A1805" s="27"/>
      <c r="M1805" s="27"/>
    </row>
    <row r="1806" spans="1:13" x14ac:dyDescent="0.2">
      <c r="A1806" s="27"/>
      <c r="M1806" s="27"/>
    </row>
    <row r="1807" spans="1:13" x14ac:dyDescent="0.2">
      <c r="A1807" s="27"/>
      <c r="M1807" s="27"/>
    </row>
    <row r="1808" spans="1:13" x14ac:dyDescent="0.2">
      <c r="A1808" s="27"/>
      <c r="M1808" s="27"/>
    </row>
    <row r="1809" spans="1:13" x14ac:dyDescent="0.2">
      <c r="A1809" s="27"/>
      <c r="M1809" s="27"/>
    </row>
    <row r="1810" spans="1:13" x14ac:dyDescent="0.2">
      <c r="A1810" s="27"/>
      <c r="M1810" s="27"/>
    </row>
    <row r="1811" spans="1:13" x14ac:dyDescent="0.2">
      <c r="A1811" s="27"/>
      <c r="M1811" s="27"/>
    </row>
    <row r="1812" spans="1:13" x14ac:dyDescent="0.2">
      <c r="A1812" s="27"/>
      <c r="M1812" s="27"/>
    </row>
    <row r="1813" spans="1:13" x14ac:dyDescent="0.2">
      <c r="A1813" s="27"/>
      <c r="M1813" s="27"/>
    </row>
    <row r="1814" spans="1:13" x14ac:dyDescent="0.2">
      <c r="A1814" s="27"/>
      <c r="M1814" s="27"/>
    </row>
    <row r="1815" spans="1:13" x14ac:dyDescent="0.2">
      <c r="A1815" s="27"/>
      <c r="M1815" s="27"/>
    </row>
    <row r="1816" spans="1:13" x14ac:dyDescent="0.2">
      <c r="A1816" s="27"/>
      <c r="M1816" s="27"/>
    </row>
    <row r="1817" spans="1:13" x14ac:dyDescent="0.2">
      <c r="A1817" s="27"/>
      <c r="M1817" s="27"/>
    </row>
    <row r="1818" spans="1:13" x14ac:dyDescent="0.2">
      <c r="A1818" s="27"/>
      <c r="M1818" s="27"/>
    </row>
    <row r="1819" spans="1:13" x14ac:dyDescent="0.2">
      <c r="A1819" s="27"/>
      <c r="M1819" s="27"/>
    </row>
    <row r="1820" spans="1:13" x14ac:dyDescent="0.2">
      <c r="A1820" s="27"/>
      <c r="M1820" s="27"/>
    </row>
    <row r="1821" spans="1:13" x14ac:dyDescent="0.2">
      <c r="A1821" s="27"/>
      <c r="M1821" s="27"/>
    </row>
    <row r="1822" spans="1:13" x14ac:dyDescent="0.2">
      <c r="A1822" s="27"/>
      <c r="M1822" s="27"/>
    </row>
    <row r="1823" spans="1:13" x14ac:dyDescent="0.2">
      <c r="A1823" s="27"/>
      <c r="M1823" s="27"/>
    </row>
    <row r="1824" spans="1:13" x14ac:dyDescent="0.2">
      <c r="A1824" s="27"/>
      <c r="M1824" s="27"/>
    </row>
    <row r="1825" spans="1:13" x14ac:dyDescent="0.2">
      <c r="A1825" s="27"/>
      <c r="M1825" s="27"/>
    </row>
    <row r="1826" spans="1:13" x14ac:dyDescent="0.2">
      <c r="A1826" s="27"/>
      <c r="M1826" s="27"/>
    </row>
    <row r="1827" spans="1:13" x14ac:dyDescent="0.2">
      <c r="A1827" s="27"/>
      <c r="M1827" s="27"/>
    </row>
    <row r="1828" spans="1:13" x14ac:dyDescent="0.2">
      <c r="A1828" s="27"/>
      <c r="M1828" s="27"/>
    </row>
    <row r="1829" spans="1:13" x14ac:dyDescent="0.2">
      <c r="A1829" s="27"/>
      <c r="M1829" s="27"/>
    </row>
    <row r="1830" spans="1:13" x14ac:dyDescent="0.2">
      <c r="A1830" s="27"/>
      <c r="M1830" s="27"/>
    </row>
    <row r="1831" spans="1:13" x14ac:dyDescent="0.2">
      <c r="A1831" s="27"/>
      <c r="M1831" s="27"/>
    </row>
    <row r="1832" spans="1:13" x14ac:dyDescent="0.2">
      <c r="A1832" s="27"/>
      <c r="M1832" s="27"/>
    </row>
    <row r="1833" spans="1:13" x14ac:dyDescent="0.2">
      <c r="A1833" s="27"/>
      <c r="M1833" s="27"/>
    </row>
    <row r="1834" spans="1:13" x14ac:dyDescent="0.2">
      <c r="A1834" s="27"/>
      <c r="M1834" s="27"/>
    </row>
    <row r="1835" spans="1:13" x14ac:dyDescent="0.2">
      <c r="A1835" s="27"/>
      <c r="M1835" s="27"/>
    </row>
    <row r="1836" spans="1:13" x14ac:dyDescent="0.2">
      <c r="A1836" s="27"/>
      <c r="M1836" s="27"/>
    </row>
    <row r="1837" spans="1:13" x14ac:dyDescent="0.2">
      <c r="A1837" s="27"/>
      <c r="M1837" s="27"/>
    </row>
    <row r="1838" spans="1:13" x14ac:dyDescent="0.2">
      <c r="A1838" s="27"/>
      <c r="M1838" s="27"/>
    </row>
    <row r="1839" spans="1:13" x14ac:dyDescent="0.2">
      <c r="A1839" s="27"/>
      <c r="M1839" s="27"/>
    </row>
    <row r="1840" spans="1:13" x14ac:dyDescent="0.2">
      <c r="A1840" s="27"/>
      <c r="M1840" s="27"/>
    </row>
    <row r="1841" spans="1:13" x14ac:dyDescent="0.2">
      <c r="A1841" s="27"/>
      <c r="M1841" s="27"/>
    </row>
    <row r="1842" spans="1:13" x14ac:dyDescent="0.2">
      <c r="A1842" s="27"/>
      <c r="M1842" s="27"/>
    </row>
    <row r="1843" spans="1:13" x14ac:dyDescent="0.2">
      <c r="A1843" s="27"/>
      <c r="M1843" s="27"/>
    </row>
    <row r="1844" spans="1:13" x14ac:dyDescent="0.2">
      <c r="A1844" s="27"/>
      <c r="M1844" s="27"/>
    </row>
    <row r="1845" spans="1:13" x14ac:dyDescent="0.2">
      <c r="A1845" s="27"/>
      <c r="M1845" s="27"/>
    </row>
    <row r="1846" spans="1:13" x14ac:dyDescent="0.2">
      <c r="A1846" s="27"/>
      <c r="M1846" s="27"/>
    </row>
    <row r="1847" spans="1:13" x14ac:dyDescent="0.2">
      <c r="A1847" s="27"/>
      <c r="M1847" s="27"/>
    </row>
    <row r="1848" spans="1:13" x14ac:dyDescent="0.2">
      <c r="A1848" s="27"/>
      <c r="M1848" s="27"/>
    </row>
    <row r="1849" spans="1:13" x14ac:dyDescent="0.2">
      <c r="A1849" s="27"/>
      <c r="M1849" s="27"/>
    </row>
    <row r="1850" spans="1:13" x14ac:dyDescent="0.2">
      <c r="A1850" s="27"/>
      <c r="M1850" s="27"/>
    </row>
    <row r="1851" spans="1:13" x14ac:dyDescent="0.2">
      <c r="A1851" s="27"/>
      <c r="M1851" s="27"/>
    </row>
    <row r="1852" spans="1:13" x14ac:dyDescent="0.2">
      <c r="A1852" s="27"/>
      <c r="M1852" s="27"/>
    </row>
    <row r="1853" spans="1:13" x14ac:dyDescent="0.2">
      <c r="A1853" s="27"/>
      <c r="M1853" s="27"/>
    </row>
    <row r="1854" spans="1:13" x14ac:dyDescent="0.2">
      <c r="A1854" s="27"/>
      <c r="M1854" s="27"/>
    </row>
    <row r="1855" spans="1:13" x14ac:dyDescent="0.2">
      <c r="A1855" s="27"/>
      <c r="M1855" s="27"/>
    </row>
    <row r="1856" spans="1:13" x14ac:dyDescent="0.2">
      <c r="A1856" s="27"/>
      <c r="M1856" s="27"/>
    </row>
    <row r="1857" spans="1:13" x14ac:dyDescent="0.2">
      <c r="A1857" s="27"/>
      <c r="M1857" s="27"/>
    </row>
    <row r="1858" spans="1:13" x14ac:dyDescent="0.2">
      <c r="A1858" s="27"/>
      <c r="M1858" s="27"/>
    </row>
    <row r="1859" spans="1:13" x14ac:dyDescent="0.2">
      <c r="A1859" s="27"/>
      <c r="M1859" s="27"/>
    </row>
    <row r="1860" spans="1:13" x14ac:dyDescent="0.2">
      <c r="A1860" s="27"/>
      <c r="M1860" s="27"/>
    </row>
    <row r="1861" spans="1:13" x14ac:dyDescent="0.2">
      <c r="A1861" s="27"/>
      <c r="M1861" s="27"/>
    </row>
    <row r="1862" spans="1:13" x14ac:dyDescent="0.2">
      <c r="A1862" s="27"/>
      <c r="M1862" s="27"/>
    </row>
    <row r="1863" spans="1:13" x14ac:dyDescent="0.2">
      <c r="A1863" s="27"/>
      <c r="M1863" s="27"/>
    </row>
    <row r="1864" spans="1:13" x14ac:dyDescent="0.2">
      <c r="A1864" s="27"/>
      <c r="M1864" s="27"/>
    </row>
    <row r="1865" spans="1:13" x14ac:dyDescent="0.2">
      <c r="A1865" s="27"/>
      <c r="M1865" s="27"/>
    </row>
    <row r="1866" spans="1:13" x14ac:dyDescent="0.2">
      <c r="A1866" s="27"/>
      <c r="M1866" s="27"/>
    </row>
    <row r="1867" spans="1:13" x14ac:dyDescent="0.2">
      <c r="A1867" s="27"/>
      <c r="M1867" s="27"/>
    </row>
    <row r="1868" spans="1:13" x14ac:dyDescent="0.2">
      <c r="A1868" s="27"/>
      <c r="M1868" s="27"/>
    </row>
    <row r="1869" spans="1:13" x14ac:dyDescent="0.2">
      <c r="A1869" s="27"/>
      <c r="M1869" s="27"/>
    </row>
    <row r="1870" spans="1:13" x14ac:dyDescent="0.2">
      <c r="A1870" s="27"/>
      <c r="M1870" s="27"/>
    </row>
    <row r="1871" spans="1:13" x14ac:dyDescent="0.2">
      <c r="A1871" s="27"/>
      <c r="M1871" s="27"/>
    </row>
    <row r="1872" spans="1:13" x14ac:dyDescent="0.2">
      <c r="A1872" s="27"/>
      <c r="M1872" s="27"/>
    </row>
    <row r="1873" spans="1:13" x14ac:dyDescent="0.2">
      <c r="A1873" s="27"/>
      <c r="M1873" s="27"/>
    </row>
    <row r="1874" spans="1:13" x14ac:dyDescent="0.2">
      <c r="A1874" s="27"/>
      <c r="M1874" s="27"/>
    </row>
    <row r="1875" spans="1:13" x14ac:dyDescent="0.2">
      <c r="A1875" s="27"/>
      <c r="M1875" s="27"/>
    </row>
    <row r="1876" spans="1:13" x14ac:dyDescent="0.2">
      <c r="A1876" s="27"/>
      <c r="M1876" s="27"/>
    </row>
    <row r="1877" spans="1:13" x14ac:dyDescent="0.2">
      <c r="A1877" s="27"/>
      <c r="M1877" s="27"/>
    </row>
    <row r="1878" spans="1:13" x14ac:dyDescent="0.2">
      <c r="A1878" s="27"/>
      <c r="M1878" s="27"/>
    </row>
    <row r="1879" spans="1:13" x14ac:dyDescent="0.2">
      <c r="A1879" s="27"/>
      <c r="M1879" s="27"/>
    </row>
    <row r="1880" spans="1:13" x14ac:dyDescent="0.2">
      <c r="A1880" s="27"/>
      <c r="M1880" s="27"/>
    </row>
    <row r="1881" spans="1:13" x14ac:dyDescent="0.2">
      <c r="A1881" s="27"/>
      <c r="M1881" s="27"/>
    </row>
    <row r="1882" spans="1:13" x14ac:dyDescent="0.2">
      <c r="A1882" s="27"/>
      <c r="M1882" s="27"/>
    </row>
    <row r="1883" spans="1:13" x14ac:dyDescent="0.2">
      <c r="A1883" s="27"/>
      <c r="M1883" s="27"/>
    </row>
    <row r="1884" spans="1:13" x14ac:dyDescent="0.2">
      <c r="A1884" s="27"/>
      <c r="M1884" s="27"/>
    </row>
    <row r="1885" spans="1:13" x14ac:dyDescent="0.2">
      <c r="A1885" s="27"/>
      <c r="M1885" s="27"/>
    </row>
    <row r="1886" spans="1:13" x14ac:dyDescent="0.2">
      <c r="A1886" s="27"/>
      <c r="M1886" s="27"/>
    </row>
    <row r="1887" spans="1:13" x14ac:dyDescent="0.2">
      <c r="A1887" s="27"/>
      <c r="M1887" s="27"/>
    </row>
    <row r="1888" spans="1:13" x14ac:dyDescent="0.2">
      <c r="A1888" s="27"/>
      <c r="M1888" s="27"/>
    </row>
    <row r="1889" spans="1:13" x14ac:dyDescent="0.2">
      <c r="A1889" s="27"/>
      <c r="M1889" s="27"/>
    </row>
    <row r="1890" spans="1:13" x14ac:dyDescent="0.2">
      <c r="A1890" s="27"/>
      <c r="M1890" s="27"/>
    </row>
    <row r="1891" spans="1:13" x14ac:dyDescent="0.2">
      <c r="A1891" s="27"/>
      <c r="M1891" s="27"/>
    </row>
    <row r="1892" spans="1:13" x14ac:dyDescent="0.2">
      <c r="A1892" s="27"/>
      <c r="M1892" s="27"/>
    </row>
    <row r="1893" spans="1:13" x14ac:dyDescent="0.2">
      <c r="A1893" s="27"/>
      <c r="M1893" s="27"/>
    </row>
    <row r="1894" spans="1:13" x14ac:dyDescent="0.2">
      <c r="A1894" s="27"/>
      <c r="M1894" s="27"/>
    </row>
    <row r="1895" spans="1:13" x14ac:dyDescent="0.2">
      <c r="A1895" s="27"/>
      <c r="M1895" s="27"/>
    </row>
    <row r="1896" spans="1:13" x14ac:dyDescent="0.2">
      <c r="A1896" s="27"/>
      <c r="M1896" s="27"/>
    </row>
    <row r="1897" spans="1:13" x14ac:dyDescent="0.2">
      <c r="A1897" s="27"/>
      <c r="M1897" s="27"/>
    </row>
    <row r="1898" spans="1:13" x14ac:dyDescent="0.2">
      <c r="A1898" s="27"/>
      <c r="M1898" s="27"/>
    </row>
    <row r="1899" spans="1:13" x14ac:dyDescent="0.2">
      <c r="A1899" s="27"/>
      <c r="M1899" s="27"/>
    </row>
    <row r="1900" spans="1:13" x14ac:dyDescent="0.2">
      <c r="A1900" s="27"/>
      <c r="M1900" s="27"/>
    </row>
    <row r="1901" spans="1:13" x14ac:dyDescent="0.2">
      <c r="A1901" s="27"/>
      <c r="M1901" s="27"/>
    </row>
    <row r="1902" spans="1:13" x14ac:dyDescent="0.2">
      <c r="A1902" s="27"/>
      <c r="M1902" s="27"/>
    </row>
    <row r="1903" spans="1:13" x14ac:dyDescent="0.2">
      <c r="A1903" s="27"/>
      <c r="M1903" s="27"/>
    </row>
    <row r="1904" spans="1:13" x14ac:dyDescent="0.2">
      <c r="A1904" s="27"/>
      <c r="M1904" s="27"/>
    </row>
    <row r="1905" spans="1:13" x14ac:dyDescent="0.2">
      <c r="A1905" s="27"/>
      <c r="M1905" s="27"/>
    </row>
    <row r="1906" spans="1:13" x14ac:dyDescent="0.2">
      <c r="A1906" s="27"/>
      <c r="M1906" s="27"/>
    </row>
    <row r="1907" spans="1:13" x14ac:dyDescent="0.2">
      <c r="A1907" s="27"/>
      <c r="M1907" s="27"/>
    </row>
    <row r="1908" spans="1:13" x14ac:dyDescent="0.2">
      <c r="A1908" s="27"/>
      <c r="M1908" s="27"/>
    </row>
    <row r="1909" spans="1:13" x14ac:dyDescent="0.2">
      <c r="A1909" s="27"/>
      <c r="M1909" s="27"/>
    </row>
    <row r="1910" spans="1:13" x14ac:dyDescent="0.2">
      <c r="A1910" s="27"/>
      <c r="M1910" s="27"/>
    </row>
    <row r="1911" spans="1:13" x14ac:dyDescent="0.2">
      <c r="A1911" s="27"/>
      <c r="M1911" s="27"/>
    </row>
    <row r="1912" spans="1:13" x14ac:dyDescent="0.2">
      <c r="A1912" s="27"/>
      <c r="M1912" s="27"/>
    </row>
    <row r="1913" spans="1:13" x14ac:dyDescent="0.2">
      <c r="A1913" s="27"/>
      <c r="M1913" s="27"/>
    </row>
    <row r="1914" spans="1:13" x14ac:dyDescent="0.2">
      <c r="A1914" s="27"/>
      <c r="M1914" s="27"/>
    </row>
    <row r="1915" spans="1:13" x14ac:dyDescent="0.2">
      <c r="A1915" s="27"/>
      <c r="M1915" s="27"/>
    </row>
    <row r="1916" spans="1:13" x14ac:dyDescent="0.2">
      <c r="A1916" s="27"/>
      <c r="M1916" s="27"/>
    </row>
    <row r="1917" spans="1:13" x14ac:dyDescent="0.2">
      <c r="A1917" s="27"/>
      <c r="M1917" s="27"/>
    </row>
    <row r="1918" spans="1:13" x14ac:dyDescent="0.2">
      <c r="A1918" s="27"/>
      <c r="M1918" s="27"/>
    </row>
    <row r="1919" spans="1:13" x14ac:dyDescent="0.2">
      <c r="A1919" s="27"/>
      <c r="M1919" s="27"/>
    </row>
    <row r="1920" spans="1:13" x14ac:dyDescent="0.2">
      <c r="A1920" s="27"/>
      <c r="M1920" s="27"/>
    </row>
    <row r="1921" spans="1:13" x14ac:dyDescent="0.2">
      <c r="A1921" s="27"/>
      <c r="M1921" s="27"/>
    </row>
    <row r="1922" spans="1:13" x14ac:dyDescent="0.2">
      <c r="A1922" s="27"/>
      <c r="M1922" s="27"/>
    </row>
    <row r="1923" spans="1:13" x14ac:dyDescent="0.2">
      <c r="A1923" s="27"/>
      <c r="M1923" s="27"/>
    </row>
    <row r="1924" spans="1:13" x14ac:dyDescent="0.2">
      <c r="A1924" s="27"/>
      <c r="M1924" s="27"/>
    </row>
    <row r="1925" spans="1:13" x14ac:dyDescent="0.2">
      <c r="A1925" s="27"/>
      <c r="M1925" s="27"/>
    </row>
    <row r="1926" spans="1:13" x14ac:dyDescent="0.2">
      <c r="A1926" s="27"/>
      <c r="M1926" s="27"/>
    </row>
    <row r="1927" spans="1:13" x14ac:dyDescent="0.2">
      <c r="A1927" s="27"/>
      <c r="M1927" s="27"/>
    </row>
    <row r="1928" spans="1:13" x14ac:dyDescent="0.2">
      <c r="A1928" s="27"/>
      <c r="M1928" s="27"/>
    </row>
    <row r="1929" spans="1:13" x14ac:dyDescent="0.2">
      <c r="A1929" s="27"/>
      <c r="M1929" s="27"/>
    </row>
    <row r="1930" spans="1:13" x14ac:dyDescent="0.2">
      <c r="A1930" s="27"/>
      <c r="M1930" s="27"/>
    </row>
    <row r="1931" spans="1:13" x14ac:dyDescent="0.2">
      <c r="A1931" s="27"/>
      <c r="M1931" s="27"/>
    </row>
    <row r="1932" spans="1:13" x14ac:dyDescent="0.2">
      <c r="A1932" s="27"/>
      <c r="M1932" s="27"/>
    </row>
    <row r="1933" spans="1:13" x14ac:dyDescent="0.2">
      <c r="A1933" s="27"/>
      <c r="M1933" s="27"/>
    </row>
    <row r="1934" spans="1:13" x14ac:dyDescent="0.2">
      <c r="A1934" s="27"/>
      <c r="M1934" s="27"/>
    </row>
    <row r="1935" spans="1:13" x14ac:dyDescent="0.2">
      <c r="A1935" s="27"/>
      <c r="M1935" s="27"/>
    </row>
    <row r="1936" spans="1:13" x14ac:dyDescent="0.2">
      <c r="A1936" s="27"/>
      <c r="M1936" s="27"/>
    </row>
    <row r="1937" spans="1:13" x14ac:dyDescent="0.2">
      <c r="A1937" s="27"/>
      <c r="M1937" s="27"/>
    </row>
    <row r="1938" spans="1:13" x14ac:dyDescent="0.2">
      <c r="A1938" s="27"/>
      <c r="M1938" s="27"/>
    </row>
    <row r="1939" spans="1:13" x14ac:dyDescent="0.2">
      <c r="A1939" s="27"/>
      <c r="M1939" s="27"/>
    </row>
    <row r="1940" spans="1:13" x14ac:dyDescent="0.2">
      <c r="A1940" s="27"/>
      <c r="M1940" s="27"/>
    </row>
    <row r="1941" spans="1:13" x14ac:dyDescent="0.2">
      <c r="A1941" s="27"/>
      <c r="M1941" s="27"/>
    </row>
    <row r="1942" spans="1:13" x14ac:dyDescent="0.2">
      <c r="A1942" s="27"/>
      <c r="M1942" s="27"/>
    </row>
    <row r="1943" spans="1:13" x14ac:dyDescent="0.2">
      <c r="A1943" s="27"/>
      <c r="M1943" s="27"/>
    </row>
    <row r="1944" spans="1:13" x14ac:dyDescent="0.2">
      <c r="A1944" s="27"/>
      <c r="M1944" s="27"/>
    </row>
    <row r="1945" spans="1:13" x14ac:dyDescent="0.2">
      <c r="A1945" s="27"/>
      <c r="M1945" s="27"/>
    </row>
    <row r="1946" spans="1:13" x14ac:dyDescent="0.2">
      <c r="A1946" s="27"/>
      <c r="M1946" s="27"/>
    </row>
    <row r="1947" spans="1:13" x14ac:dyDescent="0.2">
      <c r="A1947" s="27"/>
      <c r="M1947" s="27"/>
    </row>
    <row r="1948" spans="1:13" x14ac:dyDescent="0.2">
      <c r="A1948" s="27"/>
      <c r="M1948" s="27"/>
    </row>
    <row r="1949" spans="1:13" x14ac:dyDescent="0.2">
      <c r="A1949" s="27"/>
      <c r="M1949" s="27"/>
    </row>
    <row r="1950" spans="1:13" x14ac:dyDescent="0.2">
      <c r="A1950" s="27"/>
      <c r="M1950" s="27"/>
    </row>
    <row r="1951" spans="1:13" x14ac:dyDescent="0.2">
      <c r="A1951" s="27"/>
      <c r="M1951" s="27"/>
    </row>
    <row r="1952" spans="1:13" x14ac:dyDescent="0.2">
      <c r="A1952" s="27"/>
      <c r="M1952" s="27"/>
    </row>
    <row r="1953" spans="1:13" x14ac:dyDescent="0.2">
      <c r="A1953" s="27"/>
      <c r="M1953" s="27"/>
    </row>
    <row r="1954" spans="1:13" x14ac:dyDescent="0.2">
      <c r="A1954" s="27"/>
      <c r="M1954" s="27"/>
    </row>
    <row r="1955" spans="1:13" x14ac:dyDescent="0.2">
      <c r="A1955" s="27"/>
      <c r="M1955" s="27"/>
    </row>
    <row r="1956" spans="1:13" x14ac:dyDescent="0.2">
      <c r="A1956" s="27"/>
      <c r="M1956" s="27"/>
    </row>
    <row r="1957" spans="1:13" x14ac:dyDescent="0.2">
      <c r="A1957" s="27"/>
      <c r="M1957" s="27"/>
    </row>
    <row r="1958" spans="1:13" x14ac:dyDescent="0.2">
      <c r="A1958" s="27"/>
      <c r="M1958" s="27"/>
    </row>
    <row r="1959" spans="1:13" x14ac:dyDescent="0.2">
      <c r="A1959" s="27"/>
      <c r="M1959" s="27"/>
    </row>
    <row r="1960" spans="1:13" x14ac:dyDescent="0.2">
      <c r="A1960" s="27"/>
      <c r="M1960" s="27"/>
    </row>
    <row r="1961" spans="1:13" x14ac:dyDescent="0.2">
      <c r="A1961" s="27"/>
      <c r="M1961" s="27"/>
    </row>
    <row r="1962" spans="1:13" x14ac:dyDescent="0.2">
      <c r="A1962" s="27"/>
      <c r="M1962" s="27"/>
    </row>
    <row r="1963" spans="1:13" x14ac:dyDescent="0.2">
      <c r="A1963" s="27"/>
      <c r="M1963" s="27"/>
    </row>
    <row r="1964" spans="1:13" x14ac:dyDescent="0.2">
      <c r="A1964" s="27"/>
      <c r="M1964" s="27"/>
    </row>
    <row r="1965" spans="1:13" x14ac:dyDescent="0.2">
      <c r="A1965" s="27"/>
      <c r="M1965" s="27"/>
    </row>
    <row r="1966" spans="1:13" x14ac:dyDescent="0.2">
      <c r="A1966" s="27"/>
      <c r="M1966" s="27"/>
    </row>
    <row r="1967" spans="1:13" x14ac:dyDescent="0.2">
      <c r="A1967" s="27"/>
      <c r="M1967" s="27"/>
    </row>
    <row r="1968" spans="1:13" x14ac:dyDescent="0.2">
      <c r="A1968" s="27"/>
      <c r="M1968" s="27"/>
    </row>
    <row r="1969" spans="1:13" x14ac:dyDescent="0.2">
      <c r="A1969" s="27"/>
      <c r="M1969" s="27"/>
    </row>
    <row r="1970" spans="1:13" x14ac:dyDescent="0.2">
      <c r="A1970" s="27"/>
      <c r="M1970" s="27"/>
    </row>
    <row r="1971" spans="1:13" x14ac:dyDescent="0.2">
      <c r="A1971" s="27"/>
      <c r="M1971" s="27"/>
    </row>
    <row r="1972" spans="1:13" x14ac:dyDescent="0.2">
      <c r="A1972" s="27"/>
      <c r="M1972" s="27"/>
    </row>
    <row r="1973" spans="1:13" x14ac:dyDescent="0.2">
      <c r="A1973" s="27"/>
      <c r="M1973" s="27"/>
    </row>
    <row r="1974" spans="1:13" x14ac:dyDescent="0.2">
      <c r="A1974" s="27"/>
      <c r="M1974" s="27"/>
    </row>
    <row r="1975" spans="1:13" x14ac:dyDescent="0.2">
      <c r="A1975" s="27"/>
      <c r="M1975" s="27"/>
    </row>
    <row r="1976" spans="1:13" x14ac:dyDescent="0.2">
      <c r="A1976" s="27"/>
      <c r="M1976" s="27"/>
    </row>
    <row r="1977" spans="1:13" x14ac:dyDescent="0.2">
      <c r="A1977" s="27"/>
      <c r="M1977" s="27"/>
    </row>
    <row r="1978" spans="1:13" x14ac:dyDescent="0.2">
      <c r="A1978" s="27"/>
      <c r="M1978" s="27"/>
    </row>
    <row r="1979" spans="1:13" x14ac:dyDescent="0.2">
      <c r="A1979" s="27"/>
      <c r="M1979" s="27"/>
    </row>
    <row r="1980" spans="1:13" x14ac:dyDescent="0.2">
      <c r="A1980" s="27"/>
      <c r="M1980" s="27"/>
    </row>
    <row r="1981" spans="1:13" x14ac:dyDescent="0.2">
      <c r="A1981" s="27"/>
      <c r="M1981" s="27"/>
    </row>
    <row r="1982" spans="1:13" x14ac:dyDescent="0.2">
      <c r="A1982" s="27"/>
      <c r="M1982" s="27"/>
    </row>
    <row r="1983" spans="1:13" x14ac:dyDescent="0.2">
      <c r="A1983" s="27"/>
      <c r="M1983" s="27"/>
    </row>
    <row r="1984" spans="1:13" x14ac:dyDescent="0.2">
      <c r="A1984" s="27"/>
      <c r="M1984" s="27"/>
    </row>
    <row r="1985" spans="1:13" x14ac:dyDescent="0.2">
      <c r="A1985" s="27"/>
      <c r="M1985" s="27"/>
    </row>
    <row r="1986" spans="1:13" x14ac:dyDescent="0.2">
      <c r="A1986" s="27"/>
      <c r="M1986" s="27"/>
    </row>
    <row r="1987" spans="1:13" x14ac:dyDescent="0.2">
      <c r="A1987" s="27"/>
      <c r="M1987" s="27"/>
    </row>
    <row r="1988" spans="1:13" x14ac:dyDescent="0.2">
      <c r="A1988" s="27"/>
      <c r="M1988" s="27"/>
    </row>
    <row r="1989" spans="1:13" x14ac:dyDescent="0.2">
      <c r="A1989" s="27"/>
      <c r="M1989" s="27"/>
    </row>
    <row r="1990" spans="1:13" x14ac:dyDescent="0.2">
      <c r="A1990" s="27"/>
      <c r="M1990" s="27"/>
    </row>
    <row r="1991" spans="1:13" x14ac:dyDescent="0.2">
      <c r="A1991" s="27"/>
      <c r="M1991" s="27"/>
    </row>
    <row r="1992" spans="1:13" x14ac:dyDescent="0.2">
      <c r="A1992" s="27"/>
      <c r="M1992" s="27"/>
    </row>
    <row r="1993" spans="1:13" x14ac:dyDescent="0.2">
      <c r="A1993" s="27"/>
      <c r="M1993" s="27"/>
    </row>
    <row r="1994" spans="1:13" x14ac:dyDescent="0.2">
      <c r="A1994" s="27"/>
      <c r="M1994" s="27"/>
    </row>
    <row r="1995" spans="1:13" x14ac:dyDescent="0.2">
      <c r="A1995" s="27"/>
      <c r="M1995" s="27"/>
    </row>
    <row r="1996" spans="1:13" x14ac:dyDescent="0.2">
      <c r="A1996" s="27"/>
      <c r="M1996" s="27"/>
    </row>
    <row r="1997" spans="1:13" x14ac:dyDescent="0.2">
      <c r="A1997" s="27"/>
      <c r="M1997" s="27"/>
    </row>
    <row r="1998" spans="1:13" x14ac:dyDescent="0.2">
      <c r="A1998" s="27"/>
      <c r="M1998" s="27"/>
    </row>
    <row r="1999" spans="1:13" x14ac:dyDescent="0.2">
      <c r="A1999" s="27"/>
      <c r="M1999" s="27"/>
    </row>
    <row r="2000" spans="1:13" x14ac:dyDescent="0.2">
      <c r="A2000" s="27"/>
      <c r="M2000" s="27"/>
    </row>
    <row r="2001" spans="1:13" x14ac:dyDescent="0.2">
      <c r="A2001" s="27"/>
      <c r="M2001" s="27"/>
    </row>
    <row r="2002" spans="1:13" x14ac:dyDescent="0.2">
      <c r="A2002" s="27"/>
      <c r="M2002" s="27"/>
    </row>
    <row r="2003" spans="1:13" x14ac:dyDescent="0.2">
      <c r="A2003" s="27"/>
      <c r="M2003" s="27"/>
    </row>
    <row r="2004" spans="1:13" x14ac:dyDescent="0.2">
      <c r="A2004" s="27"/>
      <c r="M2004" s="27"/>
    </row>
    <row r="2005" spans="1:13" x14ac:dyDescent="0.2">
      <c r="A2005" s="27"/>
      <c r="M2005" s="27"/>
    </row>
    <row r="2006" spans="1:13" x14ac:dyDescent="0.2">
      <c r="A2006" s="27"/>
      <c r="M2006" s="27"/>
    </row>
    <row r="2007" spans="1:13" x14ac:dyDescent="0.2">
      <c r="A2007" s="27"/>
      <c r="M2007" s="27"/>
    </row>
    <row r="2008" spans="1:13" x14ac:dyDescent="0.2">
      <c r="A2008" s="27"/>
      <c r="M2008" s="27"/>
    </row>
    <row r="2009" spans="1:13" x14ac:dyDescent="0.2">
      <c r="A2009" s="27"/>
      <c r="M2009" s="27"/>
    </row>
    <row r="2010" spans="1:13" x14ac:dyDescent="0.2">
      <c r="A2010" s="27"/>
      <c r="M2010" s="27"/>
    </row>
    <row r="2011" spans="1:13" x14ac:dyDescent="0.2">
      <c r="A2011" s="27"/>
      <c r="M2011" s="27"/>
    </row>
    <row r="2012" spans="1:13" x14ac:dyDescent="0.2">
      <c r="A2012" s="27"/>
      <c r="M2012" s="27"/>
    </row>
    <row r="2013" spans="1:13" x14ac:dyDescent="0.2">
      <c r="A2013" s="27"/>
      <c r="M2013" s="27"/>
    </row>
    <row r="2014" spans="1:13" x14ac:dyDescent="0.2">
      <c r="A2014" s="27"/>
      <c r="M2014" s="27"/>
    </row>
    <row r="2015" spans="1:13" x14ac:dyDescent="0.2">
      <c r="A2015" s="27"/>
      <c r="M2015" s="27"/>
    </row>
    <row r="2016" spans="1:13" x14ac:dyDescent="0.2">
      <c r="A2016" s="27"/>
      <c r="M2016" s="27"/>
    </row>
    <row r="2017" spans="1:13" x14ac:dyDescent="0.2">
      <c r="A2017" s="27"/>
      <c r="M2017" s="27"/>
    </row>
    <row r="2018" spans="1:13" x14ac:dyDescent="0.2">
      <c r="A2018" s="27"/>
      <c r="M2018" s="27"/>
    </row>
    <row r="2019" spans="1:13" x14ac:dyDescent="0.2">
      <c r="A2019" s="27"/>
      <c r="M2019" s="27"/>
    </row>
    <row r="2020" spans="1:13" x14ac:dyDescent="0.2">
      <c r="A2020" s="27"/>
      <c r="M2020" s="27"/>
    </row>
    <row r="2021" spans="1:13" x14ac:dyDescent="0.2">
      <c r="A2021" s="27"/>
      <c r="M2021" s="27"/>
    </row>
    <row r="2022" spans="1:13" x14ac:dyDescent="0.2">
      <c r="A2022" s="27"/>
      <c r="M2022" s="27"/>
    </row>
    <row r="2023" spans="1:13" x14ac:dyDescent="0.2">
      <c r="A2023" s="27"/>
      <c r="M2023" s="27"/>
    </row>
    <row r="2024" spans="1:13" x14ac:dyDescent="0.2">
      <c r="A2024" s="27"/>
      <c r="M2024" s="27"/>
    </row>
    <row r="2025" spans="1:13" x14ac:dyDescent="0.2">
      <c r="A2025" s="27"/>
      <c r="M2025" s="27"/>
    </row>
    <row r="2026" spans="1:13" x14ac:dyDescent="0.2">
      <c r="A2026" s="27"/>
      <c r="M2026" s="27"/>
    </row>
    <row r="2027" spans="1:13" x14ac:dyDescent="0.2">
      <c r="A2027" s="27"/>
      <c r="M2027" s="27"/>
    </row>
    <row r="2028" spans="1:13" x14ac:dyDescent="0.2">
      <c r="A2028" s="27"/>
      <c r="M2028" s="27"/>
    </row>
    <row r="2029" spans="1:13" x14ac:dyDescent="0.2">
      <c r="A2029" s="27"/>
      <c r="M2029" s="27"/>
    </row>
    <row r="2030" spans="1:13" x14ac:dyDescent="0.2">
      <c r="A2030" s="27"/>
      <c r="M2030" s="27"/>
    </row>
    <row r="2031" spans="1:13" x14ac:dyDescent="0.2">
      <c r="A2031" s="27"/>
      <c r="M2031" s="27"/>
    </row>
    <row r="2032" spans="1:13" x14ac:dyDescent="0.2">
      <c r="A2032" s="27"/>
      <c r="M2032" s="27"/>
    </row>
    <row r="2033" spans="1:13" x14ac:dyDescent="0.2">
      <c r="A2033" s="27"/>
      <c r="M2033" s="27"/>
    </row>
    <row r="2034" spans="1:13" x14ac:dyDescent="0.2">
      <c r="A2034" s="27"/>
      <c r="M2034" s="27"/>
    </row>
    <row r="2035" spans="1:13" x14ac:dyDescent="0.2">
      <c r="A2035" s="27"/>
      <c r="M2035" s="27"/>
    </row>
    <row r="2036" spans="1:13" x14ac:dyDescent="0.2">
      <c r="A2036" s="27"/>
      <c r="M2036" s="27"/>
    </row>
    <row r="2037" spans="1:13" x14ac:dyDescent="0.2">
      <c r="A2037" s="27"/>
      <c r="M2037" s="27"/>
    </row>
    <row r="2038" spans="1:13" x14ac:dyDescent="0.2">
      <c r="A2038" s="27"/>
      <c r="M2038" s="27"/>
    </row>
    <row r="2039" spans="1:13" x14ac:dyDescent="0.2">
      <c r="A2039" s="27"/>
      <c r="M2039" s="27"/>
    </row>
    <row r="2040" spans="1:13" x14ac:dyDescent="0.2">
      <c r="A2040" s="27"/>
      <c r="M2040" s="27"/>
    </row>
    <row r="2041" spans="1:13" x14ac:dyDescent="0.2">
      <c r="A2041" s="27"/>
      <c r="M2041" s="27"/>
    </row>
    <row r="2042" spans="1:13" x14ac:dyDescent="0.2">
      <c r="A2042" s="27"/>
      <c r="M2042" s="27"/>
    </row>
    <row r="2043" spans="1:13" x14ac:dyDescent="0.2">
      <c r="A2043" s="27"/>
      <c r="M2043" s="27"/>
    </row>
    <row r="2044" spans="1:13" x14ac:dyDescent="0.2">
      <c r="A2044" s="27"/>
      <c r="M2044" s="27"/>
    </row>
    <row r="2045" spans="1:13" x14ac:dyDescent="0.2">
      <c r="A2045" s="27"/>
      <c r="M2045" s="27"/>
    </row>
    <row r="2046" spans="1:13" x14ac:dyDescent="0.2">
      <c r="A2046" s="27"/>
      <c r="M2046" s="27"/>
    </row>
    <row r="2047" spans="1:13" x14ac:dyDescent="0.2">
      <c r="A2047" s="27"/>
      <c r="M2047" s="27"/>
    </row>
    <row r="2048" spans="1:13" x14ac:dyDescent="0.2">
      <c r="A2048" s="27"/>
      <c r="M2048" s="27"/>
    </row>
    <row r="2049" spans="1:13" x14ac:dyDescent="0.2">
      <c r="A2049" s="27"/>
      <c r="M2049" s="27"/>
    </row>
    <row r="2050" spans="1:13" x14ac:dyDescent="0.2">
      <c r="A2050" s="27"/>
      <c r="M2050" s="27"/>
    </row>
    <row r="2051" spans="1:13" x14ac:dyDescent="0.2">
      <c r="A2051" s="27"/>
      <c r="M2051" s="27"/>
    </row>
    <row r="2052" spans="1:13" x14ac:dyDescent="0.2">
      <c r="A2052" s="27"/>
      <c r="M2052" s="27"/>
    </row>
    <row r="2053" spans="1:13" x14ac:dyDescent="0.2">
      <c r="A2053" s="27"/>
      <c r="M2053" s="27"/>
    </row>
    <row r="2054" spans="1:13" x14ac:dyDescent="0.2">
      <c r="A2054" s="27"/>
      <c r="M2054" s="27"/>
    </row>
    <row r="2055" spans="1:13" x14ac:dyDescent="0.2">
      <c r="A2055" s="27"/>
      <c r="M2055" s="27"/>
    </row>
    <row r="2056" spans="1:13" x14ac:dyDescent="0.2">
      <c r="A2056" s="27"/>
      <c r="M2056" s="27"/>
    </row>
    <row r="2057" spans="1:13" x14ac:dyDescent="0.2">
      <c r="A2057" s="27"/>
      <c r="M2057" s="27"/>
    </row>
    <row r="2058" spans="1:13" x14ac:dyDescent="0.2">
      <c r="A2058" s="27"/>
      <c r="M2058" s="27"/>
    </row>
    <row r="2059" spans="1:13" x14ac:dyDescent="0.2">
      <c r="A2059" s="27"/>
      <c r="M2059" s="27"/>
    </row>
    <row r="2060" spans="1:13" x14ac:dyDescent="0.2">
      <c r="A2060" s="27"/>
      <c r="M2060" s="27"/>
    </row>
    <row r="2061" spans="1:13" x14ac:dyDescent="0.2">
      <c r="A2061" s="27"/>
      <c r="M2061" s="27"/>
    </row>
    <row r="2062" spans="1:13" x14ac:dyDescent="0.2">
      <c r="A2062" s="27"/>
      <c r="M2062" s="27"/>
    </row>
    <row r="2063" spans="1:13" x14ac:dyDescent="0.2">
      <c r="A2063" s="27"/>
      <c r="M2063" s="27"/>
    </row>
    <row r="2064" spans="1:13" x14ac:dyDescent="0.2">
      <c r="A2064" s="27"/>
      <c r="M2064" s="27"/>
    </row>
    <row r="2065" spans="1:13" x14ac:dyDescent="0.2">
      <c r="A2065" s="27"/>
      <c r="M2065" s="27"/>
    </row>
    <row r="2066" spans="1:13" x14ac:dyDescent="0.2">
      <c r="A2066" s="27"/>
      <c r="M2066" s="27"/>
    </row>
    <row r="2067" spans="1:13" x14ac:dyDescent="0.2">
      <c r="A2067" s="27"/>
      <c r="M2067" s="27"/>
    </row>
    <row r="2068" spans="1:13" x14ac:dyDescent="0.2">
      <c r="A2068" s="27"/>
      <c r="M2068" s="27"/>
    </row>
    <row r="2069" spans="1:13" x14ac:dyDescent="0.2">
      <c r="A2069" s="27"/>
      <c r="M2069" s="27"/>
    </row>
    <row r="2070" spans="1:13" x14ac:dyDescent="0.2">
      <c r="A2070" s="27"/>
      <c r="M2070" s="27"/>
    </row>
    <row r="2071" spans="1:13" x14ac:dyDescent="0.2">
      <c r="A2071" s="27"/>
      <c r="M2071" s="27"/>
    </row>
    <row r="2072" spans="1:13" x14ac:dyDescent="0.2">
      <c r="A2072" s="27"/>
      <c r="M2072" s="27"/>
    </row>
    <row r="2073" spans="1:13" x14ac:dyDescent="0.2">
      <c r="A2073" s="27"/>
      <c r="M2073" s="27"/>
    </row>
    <row r="2074" spans="1:13" x14ac:dyDescent="0.2">
      <c r="A2074" s="27"/>
      <c r="M2074" s="27"/>
    </row>
    <row r="2075" spans="1:13" x14ac:dyDescent="0.2">
      <c r="A2075" s="27"/>
      <c r="M2075" s="27"/>
    </row>
    <row r="2076" spans="1:13" x14ac:dyDescent="0.2">
      <c r="A2076" s="27"/>
      <c r="M2076" s="27"/>
    </row>
    <row r="2077" spans="1:13" x14ac:dyDescent="0.2">
      <c r="A2077" s="27"/>
      <c r="M2077" s="27"/>
    </row>
    <row r="2078" spans="1:13" x14ac:dyDescent="0.2">
      <c r="A2078" s="27"/>
      <c r="M2078" s="27"/>
    </row>
    <row r="2079" spans="1:13" x14ac:dyDescent="0.2">
      <c r="A2079" s="27"/>
      <c r="M2079" s="27"/>
    </row>
    <row r="2080" spans="1:13" x14ac:dyDescent="0.2">
      <c r="A2080" s="27"/>
      <c r="M2080" s="27"/>
    </row>
    <row r="2081" spans="1:13" x14ac:dyDescent="0.2">
      <c r="A2081" s="27"/>
      <c r="M2081" s="27"/>
    </row>
    <row r="2082" spans="1:13" x14ac:dyDescent="0.2">
      <c r="A2082" s="27"/>
      <c r="M2082" s="27"/>
    </row>
    <row r="2083" spans="1:13" x14ac:dyDescent="0.2">
      <c r="A2083" s="27"/>
      <c r="M2083" s="27"/>
    </row>
    <row r="2084" spans="1:13" x14ac:dyDescent="0.2">
      <c r="A2084" s="27"/>
      <c r="M2084" s="27"/>
    </row>
    <row r="2085" spans="1:13" x14ac:dyDescent="0.2">
      <c r="A2085" s="27"/>
      <c r="M2085" s="27"/>
    </row>
    <row r="2086" spans="1:13" x14ac:dyDescent="0.2">
      <c r="A2086" s="27"/>
      <c r="M2086" s="27"/>
    </row>
    <row r="2087" spans="1:13" x14ac:dyDescent="0.2">
      <c r="A2087" s="27"/>
      <c r="M2087" s="27"/>
    </row>
    <row r="2088" spans="1:13" x14ac:dyDescent="0.2">
      <c r="A2088" s="27"/>
      <c r="M2088" s="27"/>
    </row>
    <row r="2089" spans="1:13" x14ac:dyDescent="0.2">
      <c r="A2089" s="27"/>
      <c r="M2089" s="27"/>
    </row>
    <row r="2090" spans="1:13" x14ac:dyDescent="0.2">
      <c r="A2090" s="27"/>
      <c r="M2090" s="27"/>
    </row>
    <row r="2091" spans="1:13" x14ac:dyDescent="0.2">
      <c r="A2091" s="27"/>
      <c r="M2091" s="27"/>
    </row>
    <row r="2092" spans="1:13" x14ac:dyDescent="0.2">
      <c r="A2092" s="27"/>
      <c r="M2092" s="27"/>
    </row>
    <row r="2093" spans="1:13" x14ac:dyDescent="0.2">
      <c r="A2093" s="27"/>
      <c r="M2093" s="27"/>
    </row>
    <row r="2094" spans="1:13" x14ac:dyDescent="0.2">
      <c r="A2094" s="27"/>
      <c r="M2094" s="27"/>
    </row>
    <row r="2095" spans="1:13" x14ac:dyDescent="0.2">
      <c r="A2095" s="27"/>
      <c r="M2095" s="27"/>
    </row>
    <row r="2096" spans="1:13" x14ac:dyDescent="0.2">
      <c r="A2096" s="27"/>
      <c r="M2096" s="27"/>
    </row>
    <row r="2097" spans="1:13" x14ac:dyDescent="0.2">
      <c r="A2097" s="27"/>
      <c r="M2097" s="27"/>
    </row>
    <row r="2098" spans="1:13" x14ac:dyDescent="0.2">
      <c r="A2098" s="27"/>
      <c r="M2098" s="27"/>
    </row>
    <row r="2099" spans="1:13" x14ac:dyDescent="0.2">
      <c r="A2099" s="27"/>
      <c r="M2099" s="27"/>
    </row>
    <row r="2100" spans="1:13" x14ac:dyDescent="0.2">
      <c r="A2100" s="27"/>
      <c r="M2100" s="27"/>
    </row>
    <row r="2101" spans="1:13" x14ac:dyDescent="0.2">
      <c r="A2101" s="27"/>
      <c r="M2101" s="27"/>
    </row>
    <row r="2102" spans="1:13" x14ac:dyDescent="0.2">
      <c r="A2102" s="27"/>
      <c r="M2102" s="27"/>
    </row>
    <row r="2103" spans="1:13" x14ac:dyDescent="0.2">
      <c r="A2103" s="27"/>
      <c r="M2103" s="27"/>
    </row>
    <row r="2104" spans="1:13" x14ac:dyDescent="0.2">
      <c r="A2104" s="27"/>
      <c r="M2104" s="27"/>
    </row>
    <row r="2105" spans="1:13" x14ac:dyDescent="0.2">
      <c r="A2105" s="27"/>
      <c r="M2105" s="27"/>
    </row>
    <row r="2106" spans="1:13" x14ac:dyDescent="0.2">
      <c r="A2106" s="27"/>
      <c r="M2106" s="27"/>
    </row>
    <row r="2107" spans="1:13" x14ac:dyDescent="0.2">
      <c r="A2107" s="27"/>
      <c r="M2107" s="27"/>
    </row>
    <row r="2108" spans="1:13" x14ac:dyDescent="0.2">
      <c r="A2108" s="27"/>
      <c r="M2108" s="27"/>
    </row>
    <row r="2109" spans="1:13" x14ac:dyDescent="0.2">
      <c r="A2109" s="27"/>
      <c r="M2109" s="27"/>
    </row>
    <row r="2110" spans="1:13" x14ac:dyDescent="0.2">
      <c r="A2110" s="27"/>
      <c r="M2110" s="27"/>
    </row>
    <row r="2111" spans="1:13" x14ac:dyDescent="0.2">
      <c r="A2111" s="27"/>
      <c r="M2111" s="27"/>
    </row>
    <row r="2112" spans="1:13" x14ac:dyDescent="0.2">
      <c r="A2112" s="27"/>
      <c r="M2112" s="27"/>
    </row>
    <row r="2113" spans="1:13" x14ac:dyDescent="0.2">
      <c r="A2113" s="27"/>
      <c r="M2113" s="27"/>
    </row>
    <row r="2114" spans="1:13" x14ac:dyDescent="0.2">
      <c r="A2114" s="27"/>
      <c r="M2114" s="27"/>
    </row>
    <row r="2115" spans="1:13" x14ac:dyDescent="0.2">
      <c r="A2115" s="27"/>
      <c r="M2115" s="27"/>
    </row>
    <row r="2116" spans="1:13" x14ac:dyDescent="0.2">
      <c r="A2116" s="27"/>
      <c r="M2116" s="27"/>
    </row>
    <row r="2117" spans="1:13" x14ac:dyDescent="0.2">
      <c r="A2117" s="27"/>
      <c r="M2117" s="27"/>
    </row>
    <row r="2118" spans="1:13" x14ac:dyDescent="0.2">
      <c r="A2118" s="27"/>
      <c r="M2118" s="27"/>
    </row>
    <row r="2119" spans="1:13" x14ac:dyDescent="0.2">
      <c r="A2119" s="27"/>
      <c r="M2119" s="27"/>
    </row>
    <row r="2120" spans="1:13" x14ac:dyDescent="0.2">
      <c r="A2120" s="27"/>
      <c r="M2120" s="27"/>
    </row>
    <row r="2121" spans="1:13" x14ac:dyDescent="0.2">
      <c r="A2121" s="27"/>
      <c r="M2121" s="27"/>
    </row>
    <row r="2122" spans="1:13" x14ac:dyDescent="0.2">
      <c r="A2122" s="27"/>
      <c r="M2122" s="27"/>
    </row>
    <row r="2123" spans="1:13" x14ac:dyDescent="0.2">
      <c r="A2123" s="27"/>
      <c r="M2123" s="27"/>
    </row>
    <row r="2124" spans="1:13" x14ac:dyDescent="0.2">
      <c r="A2124" s="27"/>
      <c r="M2124" s="27"/>
    </row>
    <row r="2125" spans="1:13" x14ac:dyDescent="0.2">
      <c r="A2125" s="27"/>
      <c r="M2125" s="27"/>
    </row>
    <row r="2126" spans="1:13" x14ac:dyDescent="0.2">
      <c r="A2126" s="27"/>
      <c r="M2126" s="27"/>
    </row>
    <row r="2127" spans="1:13" x14ac:dyDescent="0.2">
      <c r="A2127" s="27"/>
      <c r="M2127" s="27"/>
    </row>
    <row r="2128" spans="1:13" x14ac:dyDescent="0.2">
      <c r="A2128" s="27"/>
      <c r="M2128" s="27"/>
    </row>
    <row r="2129" spans="1:13" x14ac:dyDescent="0.2">
      <c r="A2129" s="27"/>
      <c r="M2129" s="27"/>
    </row>
    <row r="2130" spans="1:13" x14ac:dyDescent="0.2">
      <c r="A2130" s="27"/>
      <c r="M2130" s="27"/>
    </row>
    <row r="2131" spans="1:13" x14ac:dyDescent="0.2">
      <c r="A2131" s="27"/>
      <c r="M2131" s="27"/>
    </row>
    <row r="2132" spans="1:13" x14ac:dyDescent="0.2">
      <c r="A2132" s="27"/>
      <c r="M2132" s="27"/>
    </row>
    <row r="2133" spans="1:13" x14ac:dyDescent="0.2">
      <c r="A2133" s="27"/>
      <c r="M2133" s="27"/>
    </row>
    <row r="2134" spans="1:13" x14ac:dyDescent="0.2">
      <c r="A2134" s="27"/>
      <c r="M2134" s="27"/>
    </row>
    <row r="2135" spans="1:13" x14ac:dyDescent="0.2">
      <c r="A2135" s="27"/>
      <c r="M2135" s="27"/>
    </row>
    <row r="2136" spans="1:13" x14ac:dyDescent="0.2">
      <c r="A2136" s="27"/>
      <c r="M2136" s="27"/>
    </row>
    <row r="2137" spans="1:13" x14ac:dyDescent="0.2">
      <c r="A2137" s="27"/>
      <c r="M2137" s="27"/>
    </row>
    <row r="2138" spans="1:13" x14ac:dyDescent="0.2">
      <c r="A2138" s="27"/>
      <c r="M2138" s="27"/>
    </row>
    <row r="2139" spans="1:13" x14ac:dyDescent="0.2">
      <c r="A2139" s="27"/>
      <c r="M2139" s="27"/>
    </row>
    <row r="2140" spans="1:13" x14ac:dyDescent="0.2">
      <c r="A2140" s="27"/>
      <c r="M2140" s="27"/>
    </row>
    <row r="2141" spans="1:13" x14ac:dyDescent="0.2">
      <c r="A2141" s="27"/>
      <c r="M2141" s="27"/>
    </row>
    <row r="2142" spans="1:13" x14ac:dyDescent="0.2">
      <c r="A2142" s="27"/>
      <c r="M2142" s="27"/>
    </row>
    <row r="2143" spans="1:13" x14ac:dyDescent="0.2">
      <c r="A2143" s="27"/>
      <c r="M2143" s="27"/>
    </row>
    <row r="2144" spans="1:13" x14ac:dyDescent="0.2">
      <c r="A2144" s="27"/>
      <c r="M2144" s="27"/>
    </row>
    <row r="2145" spans="1:13" x14ac:dyDescent="0.2">
      <c r="A2145" s="27"/>
      <c r="M2145" s="27"/>
    </row>
    <row r="2146" spans="1:13" x14ac:dyDescent="0.2">
      <c r="A2146" s="27"/>
      <c r="M2146" s="27"/>
    </row>
    <row r="2147" spans="1:13" x14ac:dyDescent="0.2">
      <c r="A2147" s="27"/>
      <c r="M2147" s="27"/>
    </row>
    <row r="2148" spans="1:13" x14ac:dyDescent="0.2">
      <c r="A2148" s="27"/>
      <c r="M2148" s="27"/>
    </row>
    <row r="2149" spans="1:13" x14ac:dyDescent="0.2">
      <c r="A2149" s="27"/>
      <c r="M2149" s="27"/>
    </row>
    <row r="2150" spans="1:13" x14ac:dyDescent="0.2">
      <c r="A2150" s="27"/>
      <c r="M2150" s="27"/>
    </row>
    <row r="2151" spans="1:13" x14ac:dyDescent="0.2">
      <c r="A2151" s="27"/>
      <c r="M2151" s="27"/>
    </row>
    <row r="2152" spans="1:13" x14ac:dyDescent="0.2">
      <c r="A2152" s="27"/>
      <c r="M2152" s="27"/>
    </row>
    <row r="2153" spans="1:13" x14ac:dyDescent="0.2">
      <c r="A2153" s="27"/>
      <c r="M2153" s="27"/>
    </row>
    <row r="2154" spans="1:13" x14ac:dyDescent="0.2">
      <c r="A2154" s="27"/>
      <c r="M2154" s="27"/>
    </row>
    <row r="2155" spans="1:13" x14ac:dyDescent="0.2">
      <c r="A2155" s="27"/>
      <c r="M2155" s="27"/>
    </row>
    <row r="2156" spans="1:13" x14ac:dyDescent="0.2">
      <c r="A2156" s="27"/>
      <c r="M2156" s="27"/>
    </row>
    <row r="2157" spans="1:13" x14ac:dyDescent="0.2">
      <c r="A2157" s="27"/>
      <c r="M2157" s="27"/>
    </row>
    <row r="2158" spans="1:13" x14ac:dyDescent="0.2">
      <c r="A2158" s="27"/>
      <c r="M2158" s="27"/>
    </row>
    <row r="2159" spans="1:13" x14ac:dyDescent="0.2">
      <c r="A2159" s="27"/>
      <c r="M2159" s="27"/>
    </row>
    <row r="2160" spans="1:13" x14ac:dyDescent="0.2">
      <c r="A2160" s="27"/>
      <c r="M2160" s="27"/>
    </row>
    <row r="2161" spans="1:13" x14ac:dyDescent="0.2">
      <c r="A2161" s="27"/>
      <c r="M2161" s="27"/>
    </row>
    <row r="2162" spans="1:13" x14ac:dyDescent="0.2">
      <c r="A2162" s="27"/>
      <c r="M2162" s="27"/>
    </row>
    <row r="2163" spans="1:13" x14ac:dyDescent="0.2">
      <c r="A2163" s="27"/>
      <c r="M2163" s="27"/>
    </row>
    <row r="2164" spans="1:13" x14ac:dyDescent="0.2">
      <c r="A2164" s="27"/>
      <c r="M2164" s="27"/>
    </row>
    <row r="2165" spans="1:13" x14ac:dyDescent="0.2">
      <c r="A2165" s="27"/>
      <c r="M2165" s="27"/>
    </row>
    <row r="2166" spans="1:13" x14ac:dyDescent="0.2">
      <c r="A2166" s="27"/>
      <c r="M2166" s="27"/>
    </row>
    <row r="2167" spans="1:13" x14ac:dyDescent="0.2">
      <c r="A2167" s="27"/>
      <c r="M2167" s="27"/>
    </row>
    <row r="2168" spans="1:13" x14ac:dyDescent="0.2">
      <c r="A2168" s="27"/>
      <c r="M2168" s="27"/>
    </row>
    <row r="2169" spans="1:13" x14ac:dyDescent="0.2">
      <c r="A2169" s="27"/>
      <c r="M2169" s="27"/>
    </row>
    <row r="2170" spans="1:13" x14ac:dyDescent="0.2">
      <c r="A2170" s="27"/>
      <c r="M2170" s="27"/>
    </row>
    <row r="2171" spans="1:13" x14ac:dyDescent="0.2">
      <c r="A2171" s="27"/>
      <c r="M2171" s="27"/>
    </row>
    <row r="2172" spans="1:13" x14ac:dyDescent="0.2">
      <c r="A2172" s="27"/>
      <c r="M2172" s="27"/>
    </row>
    <row r="2173" spans="1:13" x14ac:dyDescent="0.2">
      <c r="A2173" s="27"/>
      <c r="M2173" s="27"/>
    </row>
    <row r="2174" spans="1:13" x14ac:dyDescent="0.2">
      <c r="A2174" s="27"/>
      <c r="M2174" s="27"/>
    </row>
    <row r="2175" spans="1:13" x14ac:dyDescent="0.2">
      <c r="A2175" s="27"/>
      <c r="M2175" s="27"/>
    </row>
    <row r="2176" spans="1:13" x14ac:dyDescent="0.2">
      <c r="A2176" s="27"/>
      <c r="M2176" s="27"/>
    </row>
    <row r="2177" spans="1:13" x14ac:dyDescent="0.2">
      <c r="A2177" s="27"/>
      <c r="M2177" s="27"/>
    </row>
    <row r="2178" spans="1:13" x14ac:dyDescent="0.2">
      <c r="A2178" s="27"/>
      <c r="M2178" s="27"/>
    </row>
    <row r="2179" spans="1:13" x14ac:dyDescent="0.2">
      <c r="A2179" s="27"/>
      <c r="M2179" s="27"/>
    </row>
    <row r="2180" spans="1:13" x14ac:dyDescent="0.2">
      <c r="A2180" s="27"/>
      <c r="M2180" s="27"/>
    </row>
    <row r="2181" spans="1:13" x14ac:dyDescent="0.2">
      <c r="A2181" s="27"/>
      <c r="M2181" s="27"/>
    </row>
    <row r="2182" spans="1:13" x14ac:dyDescent="0.2">
      <c r="A2182" s="27"/>
      <c r="M2182" s="27"/>
    </row>
    <row r="2183" spans="1:13" x14ac:dyDescent="0.2">
      <c r="A2183" s="27"/>
      <c r="M2183" s="27"/>
    </row>
    <row r="2184" spans="1:13" x14ac:dyDescent="0.2">
      <c r="A2184" s="27"/>
      <c r="M2184" s="27"/>
    </row>
    <row r="2185" spans="1:13" x14ac:dyDescent="0.2">
      <c r="A2185" s="27"/>
      <c r="M2185" s="27"/>
    </row>
    <row r="2186" spans="1:13" x14ac:dyDescent="0.2">
      <c r="A2186" s="27"/>
      <c r="M2186" s="27"/>
    </row>
    <row r="2187" spans="1:13" x14ac:dyDescent="0.2">
      <c r="A2187" s="27"/>
      <c r="M2187" s="27"/>
    </row>
    <row r="2188" spans="1:13" x14ac:dyDescent="0.2">
      <c r="A2188" s="27"/>
      <c r="M2188" s="27"/>
    </row>
    <row r="2189" spans="1:13" x14ac:dyDescent="0.2">
      <c r="A2189" s="27"/>
      <c r="M2189" s="27"/>
    </row>
    <row r="2190" spans="1:13" x14ac:dyDescent="0.2">
      <c r="A2190" s="27"/>
      <c r="M2190" s="27"/>
    </row>
    <row r="2191" spans="1:13" x14ac:dyDescent="0.2">
      <c r="A2191" s="27"/>
      <c r="M2191" s="27"/>
    </row>
    <row r="2192" spans="1:13" x14ac:dyDescent="0.2">
      <c r="A2192" s="27"/>
      <c r="M2192" s="27"/>
    </row>
    <row r="2193" spans="1:13" x14ac:dyDescent="0.2">
      <c r="A2193" s="27"/>
      <c r="M2193" s="27"/>
    </row>
    <row r="2194" spans="1:13" x14ac:dyDescent="0.2">
      <c r="A2194" s="27"/>
      <c r="M2194" s="27"/>
    </row>
    <row r="2195" spans="1:13" x14ac:dyDescent="0.2">
      <c r="A2195" s="27"/>
      <c r="M2195" s="27"/>
    </row>
    <row r="2196" spans="1:13" x14ac:dyDescent="0.2">
      <c r="A2196" s="27"/>
      <c r="M2196" s="27"/>
    </row>
    <row r="2197" spans="1:13" x14ac:dyDescent="0.2">
      <c r="A2197" s="27"/>
      <c r="M2197" s="27"/>
    </row>
    <row r="2198" spans="1:13" x14ac:dyDescent="0.2">
      <c r="A2198" s="27"/>
      <c r="M2198" s="27"/>
    </row>
    <row r="2199" spans="1:13" x14ac:dyDescent="0.2">
      <c r="A2199" s="27"/>
      <c r="M2199" s="27"/>
    </row>
    <row r="2200" spans="1:13" x14ac:dyDescent="0.2">
      <c r="A2200" s="27"/>
      <c r="M2200" s="27"/>
    </row>
    <row r="2201" spans="1:13" x14ac:dyDescent="0.2">
      <c r="A2201" s="27"/>
      <c r="M2201" s="27"/>
    </row>
    <row r="2202" spans="1:13" x14ac:dyDescent="0.2">
      <c r="A2202" s="27"/>
      <c r="M2202" s="27"/>
    </row>
    <row r="2203" spans="1:13" x14ac:dyDescent="0.2">
      <c r="A2203" s="27"/>
      <c r="M2203" s="27"/>
    </row>
    <row r="2204" spans="1:13" x14ac:dyDescent="0.2">
      <c r="A2204" s="27"/>
      <c r="M2204" s="27"/>
    </row>
    <row r="2205" spans="1:13" x14ac:dyDescent="0.2">
      <c r="A2205" s="27"/>
      <c r="M2205" s="27"/>
    </row>
    <row r="2206" spans="1:13" x14ac:dyDescent="0.2">
      <c r="A2206" s="27"/>
      <c r="M2206" s="27"/>
    </row>
    <row r="2207" spans="1:13" x14ac:dyDescent="0.2">
      <c r="A2207" s="27"/>
      <c r="M2207" s="27"/>
    </row>
    <row r="2208" spans="1:13" x14ac:dyDescent="0.2">
      <c r="A2208" s="27"/>
      <c r="M2208" s="27"/>
    </row>
    <row r="2209" spans="1:13" x14ac:dyDescent="0.2">
      <c r="A2209" s="27"/>
      <c r="M2209" s="27"/>
    </row>
    <row r="2210" spans="1:13" x14ac:dyDescent="0.2">
      <c r="A2210" s="27"/>
      <c r="M2210" s="27"/>
    </row>
    <row r="2211" spans="1:13" x14ac:dyDescent="0.2">
      <c r="A2211" s="27"/>
      <c r="M2211" s="27"/>
    </row>
    <row r="2212" spans="1:13" x14ac:dyDescent="0.2">
      <c r="A2212" s="27"/>
      <c r="M2212" s="27"/>
    </row>
    <row r="2213" spans="1:13" x14ac:dyDescent="0.2">
      <c r="A2213" s="27"/>
      <c r="M2213" s="27"/>
    </row>
    <row r="2214" spans="1:13" x14ac:dyDescent="0.2">
      <c r="A2214" s="27"/>
      <c r="M2214" s="27"/>
    </row>
    <row r="2215" spans="1:13" x14ac:dyDescent="0.2">
      <c r="A2215" s="27"/>
      <c r="M2215" s="27"/>
    </row>
    <row r="2216" spans="1:13" x14ac:dyDescent="0.2">
      <c r="A2216" s="27"/>
      <c r="M2216" s="27"/>
    </row>
    <row r="2217" spans="1:13" x14ac:dyDescent="0.2">
      <c r="A2217" s="27"/>
      <c r="M2217" s="27"/>
    </row>
    <row r="2218" spans="1:13" x14ac:dyDescent="0.2">
      <c r="A2218" s="27"/>
      <c r="M2218" s="27"/>
    </row>
    <row r="2219" spans="1:13" x14ac:dyDescent="0.2">
      <c r="A2219" s="27"/>
      <c r="M2219" s="27"/>
    </row>
    <row r="2220" spans="1:13" x14ac:dyDescent="0.2">
      <c r="A2220" s="27"/>
      <c r="M2220" s="27"/>
    </row>
    <row r="2221" spans="1:13" x14ac:dyDescent="0.2">
      <c r="A2221" s="27"/>
      <c r="M2221" s="27"/>
    </row>
    <row r="2222" spans="1:13" x14ac:dyDescent="0.2">
      <c r="A2222" s="27"/>
      <c r="M2222" s="27"/>
    </row>
    <row r="2223" spans="1:13" x14ac:dyDescent="0.2">
      <c r="A2223" s="27"/>
      <c r="M2223" s="27"/>
    </row>
    <row r="2224" spans="1:13" x14ac:dyDescent="0.2">
      <c r="A2224" s="27"/>
      <c r="M2224" s="27"/>
    </row>
    <row r="2225" spans="1:13" x14ac:dyDescent="0.2">
      <c r="A2225" s="27"/>
      <c r="M2225" s="27"/>
    </row>
    <row r="2226" spans="1:13" x14ac:dyDescent="0.2">
      <c r="A2226" s="27"/>
      <c r="M2226" s="27"/>
    </row>
    <row r="2227" spans="1:13" x14ac:dyDescent="0.2">
      <c r="A2227" s="27"/>
      <c r="M2227" s="27"/>
    </row>
    <row r="2228" spans="1:13" x14ac:dyDescent="0.2">
      <c r="A2228" s="27"/>
      <c r="M2228" s="27"/>
    </row>
    <row r="2229" spans="1:13" x14ac:dyDescent="0.2">
      <c r="A2229" s="27"/>
      <c r="M2229" s="27"/>
    </row>
    <row r="2230" spans="1:13" x14ac:dyDescent="0.2">
      <c r="A2230" s="27"/>
      <c r="M2230" s="27"/>
    </row>
    <row r="2231" spans="1:13" x14ac:dyDescent="0.2">
      <c r="A2231" s="27"/>
      <c r="M2231" s="27"/>
    </row>
    <row r="2232" spans="1:13" x14ac:dyDescent="0.2">
      <c r="A2232" s="27"/>
      <c r="M2232" s="27"/>
    </row>
    <row r="2233" spans="1:13" x14ac:dyDescent="0.2">
      <c r="A2233" s="27"/>
      <c r="M2233" s="27"/>
    </row>
    <row r="2234" spans="1:13" x14ac:dyDescent="0.2">
      <c r="A2234" s="27"/>
      <c r="M2234" s="27"/>
    </row>
    <row r="2235" spans="1:13" x14ac:dyDescent="0.2">
      <c r="A2235" s="27"/>
      <c r="M2235" s="27"/>
    </row>
    <row r="2236" spans="1:13" x14ac:dyDescent="0.2">
      <c r="A2236" s="27"/>
      <c r="M2236" s="27"/>
    </row>
    <row r="2237" spans="1:13" x14ac:dyDescent="0.2">
      <c r="A2237" s="27"/>
      <c r="M2237" s="27"/>
    </row>
    <row r="2238" spans="1:13" x14ac:dyDescent="0.2">
      <c r="A2238" s="27"/>
      <c r="M2238" s="27"/>
    </row>
    <row r="2239" spans="1:13" x14ac:dyDescent="0.2">
      <c r="A2239" s="27"/>
      <c r="M2239" s="27"/>
    </row>
    <row r="2240" spans="1:13" x14ac:dyDescent="0.2">
      <c r="A2240" s="27"/>
      <c r="M2240" s="27"/>
    </row>
    <row r="2241" spans="1:13" x14ac:dyDescent="0.2">
      <c r="A2241" s="27"/>
      <c r="M2241" s="27"/>
    </row>
    <row r="2242" spans="1:13" x14ac:dyDescent="0.2">
      <c r="A2242" s="27"/>
      <c r="M2242" s="27"/>
    </row>
    <row r="2243" spans="1:13" x14ac:dyDescent="0.2">
      <c r="A2243" s="27"/>
      <c r="M2243" s="27"/>
    </row>
    <row r="2244" spans="1:13" x14ac:dyDescent="0.2">
      <c r="A2244" s="27"/>
      <c r="M2244" s="27"/>
    </row>
    <row r="2245" spans="1:13" x14ac:dyDescent="0.2">
      <c r="A2245" s="27"/>
      <c r="M2245" s="27"/>
    </row>
    <row r="2246" spans="1:13" x14ac:dyDescent="0.2">
      <c r="A2246" s="27"/>
      <c r="M2246" s="27"/>
    </row>
    <row r="2247" spans="1:13" x14ac:dyDescent="0.2">
      <c r="A2247" s="27"/>
      <c r="M2247" s="27"/>
    </row>
    <row r="2248" spans="1:13" x14ac:dyDescent="0.2">
      <c r="A2248" s="27"/>
      <c r="M2248" s="27"/>
    </row>
    <row r="2249" spans="1:13" x14ac:dyDescent="0.2">
      <c r="A2249" s="27"/>
      <c r="M2249" s="27"/>
    </row>
    <row r="2250" spans="1:13" x14ac:dyDescent="0.2">
      <c r="A2250" s="27"/>
      <c r="M2250" s="27"/>
    </row>
    <row r="2251" spans="1:13" x14ac:dyDescent="0.2">
      <c r="A2251" s="27"/>
      <c r="M2251" s="27"/>
    </row>
    <row r="2252" spans="1:13" x14ac:dyDescent="0.2">
      <c r="A2252" s="27"/>
      <c r="M2252" s="27"/>
    </row>
    <row r="2253" spans="1:13" x14ac:dyDescent="0.2">
      <c r="A2253" s="27"/>
      <c r="M2253" s="27"/>
    </row>
    <row r="2254" spans="1:13" x14ac:dyDescent="0.2">
      <c r="A2254" s="27"/>
      <c r="M2254" s="27"/>
    </row>
    <row r="2255" spans="1:13" x14ac:dyDescent="0.2">
      <c r="A2255" s="27"/>
      <c r="M2255" s="27"/>
    </row>
    <row r="2256" spans="1:13" x14ac:dyDescent="0.2">
      <c r="A2256" s="27"/>
      <c r="M2256" s="27"/>
    </row>
    <row r="2257" spans="1:13" x14ac:dyDescent="0.2">
      <c r="A2257" s="27"/>
      <c r="M2257" s="27"/>
    </row>
    <row r="2258" spans="1:13" x14ac:dyDescent="0.2">
      <c r="A2258" s="27"/>
      <c r="M2258" s="27"/>
    </row>
    <row r="2259" spans="1:13" x14ac:dyDescent="0.2">
      <c r="A2259" s="27"/>
      <c r="M2259" s="27"/>
    </row>
    <row r="2260" spans="1:13" x14ac:dyDescent="0.2">
      <c r="A2260" s="27"/>
      <c r="M2260" s="27"/>
    </row>
    <row r="2261" spans="1:13" x14ac:dyDescent="0.2">
      <c r="A2261" s="27"/>
      <c r="M2261" s="27"/>
    </row>
    <row r="2262" spans="1:13" x14ac:dyDescent="0.2">
      <c r="A2262" s="27"/>
      <c r="M2262" s="27"/>
    </row>
    <row r="2263" spans="1:13" x14ac:dyDescent="0.2">
      <c r="A2263" s="27"/>
      <c r="M2263" s="27"/>
    </row>
    <row r="2264" spans="1:13" x14ac:dyDescent="0.2">
      <c r="A2264" s="27"/>
      <c r="M2264" s="27"/>
    </row>
    <row r="2265" spans="1:13" x14ac:dyDescent="0.2">
      <c r="A2265" s="27"/>
      <c r="M2265" s="27"/>
    </row>
    <row r="2266" spans="1:13" x14ac:dyDescent="0.2">
      <c r="A2266" s="27"/>
      <c r="M2266" s="27"/>
    </row>
    <row r="2267" spans="1:13" x14ac:dyDescent="0.2">
      <c r="A2267" s="27"/>
      <c r="M2267" s="27"/>
    </row>
    <row r="2268" spans="1:13" x14ac:dyDescent="0.2">
      <c r="A2268" s="27"/>
      <c r="M2268" s="27"/>
    </row>
    <row r="2269" spans="1:13" x14ac:dyDescent="0.2">
      <c r="A2269" s="27"/>
      <c r="M2269" s="27"/>
    </row>
    <row r="2270" spans="1:13" x14ac:dyDescent="0.2">
      <c r="A2270" s="27"/>
      <c r="M2270" s="27"/>
    </row>
    <row r="2271" spans="1:13" x14ac:dyDescent="0.2">
      <c r="A2271" s="27"/>
      <c r="M2271" s="27"/>
    </row>
    <row r="2272" spans="1:13" x14ac:dyDescent="0.2">
      <c r="A2272" s="27"/>
      <c r="M2272" s="27"/>
    </row>
    <row r="2273" spans="1:13" x14ac:dyDescent="0.2">
      <c r="A2273" s="27"/>
      <c r="M2273" s="27"/>
    </row>
    <row r="2274" spans="1:13" x14ac:dyDescent="0.2">
      <c r="A2274" s="27"/>
      <c r="M2274" s="27"/>
    </row>
    <row r="2275" spans="1:13" x14ac:dyDescent="0.2">
      <c r="A2275" s="27"/>
      <c r="M2275" s="27"/>
    </row>
    <row r="2276" spans="1:13" x14ac:dyDescent="0.2">
      <c r="A2276" s="27"/>
      <c r="M2276" s="27"/>
    </row>
    <row r="2277" spans="1:13" x14ac:dyDescent="0.2">
      <c r="A2277" s="27"/>
      <c r="M2277" s="27"/>
    </row>
    <row r="2278" spans="1:13" x14ac:dyDescent="0.2">
      <c r="A2278" s="27"/>
      <c r="M2278" s="27"/>
    </row>
    <row r="2279" spans="1:13" x14ac:dyDescent="0.2">
      <c r="A2279" s="27"/>
      <c r="M2279" s="27"/>
    </row>
    <row r="2280" spans="1:13" x14ac:dyDescent="0.2">
      <c r="A2280" s="27"/>
      <c r="M2280" s="27"/>
    </row>
    <row r="2281" spans="1:13" x14ac:dyDescent="0.2">
      <c r="A2281" s="27"/>
      <c r="M2281" s="27"/>
    </row>
    <row r="2282" spans="1:13" x14ac:dyDescent="0.2">
      <c r="A2282" s="27"/>
      <c r="M2282" s="27"/>
    </row>
    <row r="2283" spans="1:13" x14ac:dyDescent="0.2">
      <c r="A2283" s="27"/>
      <c r="M2283" s="27"/>
    </row>
    <row r="2284" spans="1:13" x14ac:dyDescent="0.2">
      <c r="A2284" s="27"/>
      <c r="M2284" s="27"/>
    </row>
    <row r="2285" spans="1:13" x14ac:dyDescent="0.2">
      <c r="A2285" s="27"/>
      <c r="M2285" s="27"/>
    </row>
    <row r="2286" spans="1:13" x14ac:dyDescent="0.2">
      <c r="A2286" s="27"/>
      <c r="M2286" s="27"/>
    </row>
    <row r="2287" spans="1:13" x14ac:dyDescent="0.2">
      <c r="A2287" s="27"/>
      <c r="M2287" s="27"/>
    </row>
    <row r="2288" spans="1:13" x14ac:dyDescent="0.2">
      <c r="A2288" s="27"/>
      <c r="M2288" s="27"/>
    </row>
    <row r="2289" spans="1:13" x14ac:dyDescent="0.2">
      <c r="A2289" s="27"/>
      <c r="M2289" s="27"/>
    </row>
    <row r="2290" spans="1:13" x14ac:dyDescent="0.2">
      <c r="A2290" s="27"/>
      <c r="M2290" s="27"/>
    </row>
    <row r="2291" spans="1:13" x14ac:dyDescent="0.2">
      <c r="A2291" s="27"/>
      <c r="M2291" s="27"/>
    </row>
    <row r="2292" spans="1:13" x14ac:dyDescent="0.2">
      <c r="A2292" s="27"/>
      <c r="M2292" s="27"/>
    </row>
    <row r="2293" spans="1:13" x14ac:dyDescent="0.2">
      <c r="A2293" s="27"/>
      <c r="M2293" s="27"/>
    </row>
    <row r="2294" spans="1:13" x14ac:dyDescent="0.2">
      <c r="A2294" s="27"/>
      <c r="M2294" s="27"/>
    </row>
    <row r="2295" spans="1:13" x14ac:dyDescent="0.2">
      <c r="A2295" s="27"/>
      <c r="M2295" s="27"/>
    </row>
    <row r="2296" spans="1:13" x14ac:dyDescent="0.2">
      <c r="A2296" s="27"/>
      <c r="M2296" s="27"/>
    </row>
    <row r="2297" spans="1:13" x14ac:dyDescent="0.2">
      <c r="A2297" s="27"/>
      <c r="M2297" s="27"/>
    </row>
    <row r="2298" spans="1:13" x14ac:dyDescent="0.2">
      <c r="A2298" s="27"/>
      <c r="M2298" s="27"/>
    </row>
    <row r="2299" spans="1:13" x14ac:dyDescent="0.2">
      <c r="A2299" s="27"/>
      <c r="M2299" s="27"/>
    </row>
    <row r="2300" spans="1:13" x14ac:dyDescent="0.2">
      <c r="A2300" s="27"/>
      <c r="M2300" s="27"/>
    </row>
    <row r="2301" spans="1:13" x14ac:dyDescent="0.2">
      <c r="A2301" s="27"/>
      <c r="M2301" s="27"/>
    </row>
    <row r="2302" spans="1:13" x14ac:dyDescent="0.2">
      <c r="A2302" s="27"/>
      <c r="M2302" s="27"/>
    </row>
    <row r="2303" spans="1:13" x14ac:dyDescent="0.2">
      <c r="A2303" s="27"/>
      <c r="M2303" s="27"/>
    </row>
    <row r="2304" spans="1:13" x14ac:dyDescent="0.2">
      <c r="A2304" s="27"/>
      <c r="M2304" s="27"/>
    </row>
    <row r="2305" spans="1:13" x14ac:dyDescent="0.2">
      <c r="A2305" s="27"/>
      <c r="M2305" s="27"/>
    </row>
    <row r="2306" spans="1:13" x14ac:dyDescent="0.2">
      <c r="A2306" s="27"/>
      <c r="M2306" s="27"/>
    </row>
    <row r="2307" spans="1:13" x14ac:dyDescent="0.2">
      <c r="A2307" s="27"/>
      <c r="M2307" s="27"/>
    </row>
    <row r="2308" spans="1:13" x14ac:dyDescent="0.2">
      <c r="A2308" s="27"/>
      <c r="M2308" s="27"/>
    </row>
    <row r="2309" spans="1:13" x14ac:dyDescent="0.2">
      <c r="A2309" s="27"/>
      <c r="M2309" s="27"/>
    </row>
    <row r="2310" spans="1:13" x14ac:dyDescent="0.2">
      <c r="A2310" s="27"/>
      <c r="M2310" s="27"/>
    </row>
    <row r="2311" spans="1:13" x14ac:dyDescent="0.2">
      <c r="A2311" s="27"/>
      <c r="M2311" s="27"/>
    </row>
    <row r="2312" spans="1:13" x14ac:dyDescent="0.2">
      <c r="A2312" s="27"/>
      <c r="M2312" s="27"/>
    </row>
    <row r="2313" spans="1:13" x14ac:dyDescent="0.2">
      <c r="A2313" s="27"/>
      <c r="M2313" s="27"/>
    </row>
    <row r="2314" spans="1:13" x14ac:dyDescent="0.2">
      <c r="A2314" s="27"/>
      <c r="M2314" s="27"/>
    </row>
    <row r="2315" spans="1:13" x14ac:dyDescent="0.2">
      <c r="A2315" s="27"/>
      <c r="M2315" s="27"/>
    </row>
    <row r="2316" spans="1:13" x14ac:dyDescent="0.2">
      <c r="A2316" s="27"/>
      <c r="M2316" s="27"/>
    </row>
    <row r="2317" spans="1:13" x14ac:dyDescent="0.2">
      <c r="A2317" s="27"/>
      <c r="M2317" s="27"/>
    </row>
    <row r="2318" spans="1:13" x14ac:dyDescent="0.2">
      <c r="A2318" s="27"/>
      <c r="M2318" s="27"/>
    </row>
    <row r="2319" spans="1:13" x14ac:dyDescent="0.2">
      <c r="A2319" s="27"/>
      <c r="M2319" s="27"/>
    </row>
    <row r="2320" spans="1:13" x14ac:dyDescent="0.2">
      <c r="A2320" s="27"/>
      <c r="M2320" s="27"/>
    </row>
    <row r="2321" spans="1:13" x14ac:dyDescent="0.2">
      <c r="A2321" s="27"/>
      <c r="M2321" s="27"/>
    </row>
    <row r="2322" spans="1:13" x14ac:dyDescent="0.2">
      <c r="A2322" s="27"/>
      <c r="M2322" s="27"/>
    </row>
    <row r="2323" spans="1:13" x14ac:dyDescent="0.2">
      <c r="A2323" s="27"/>
      <c r="M2323" s="27"/>
    </row>
    <row r="2324" spans="1:13" x14ac:dyDescent="0.2">
      <c r="A2324" s="27"/>
      <c r="M2324" s="27"/>
    </row>
    <row r="2325" spans="1:13" x14ac:dyDescent="0.2">
      <c r="A2325" s="27"/>
      <c r="M2325" s="27"/>
    </row>
    <row r="2326" spans="1:13" x14ac:dyDescent="0.2">
      <c r="A2326" s="27"/>
      <c r="M2326" s="27"/>
    </row>
    <row r="2327" spans="1:13" x14ac:dyDescent="0.2">
      <c r="A2327" s="27"/>
      <c r="M2327" s="27"/>
    </row>
    <row r="2328" spans="1:13" x14ac:dyDescent="0.2">
      <c r="A2328" s="27"/>
      <c r="M2328" s="27"/>
    </row>
    <row r="2329" spans="1:13" x14ac:dyDescent="0.2">
      <c r="A2329" s="27"/>
      <c r="M2329" s="27"/>
    </row>
    <row r="2330" spans="1:13" x14ac:dyDescent="0.2">
      <c r="A2330" s="27"/>
      <c r="M2330" s="27"/>
    </row>
    <row r="2331" spans="1:13" x14ac:dyDescent="0.2">
      <c r="A2331" s="27"/>
      <c r="M2331" s="27"/>
    </row>
    <row r="2332" spans="1:13" x14ac:dyDescent="0.2">
      <c r="A2332" s="27"/>
      <c r="M2332" s="27"/>
    </row>
    <row r="2333" spans="1:13" x14ac:dyDescent="0.2">
      <c r="A2333" s="27"/>
      <c r="M2333" s="27"/>
    </row>
    <row r="2334" spans="1:13" x14ac:dyDescent="0.2">
      <c r="A2334" s="27"/>
      <c r="M2334" s="27"/>
    </row>
    <row r="2335" spans="1:13" x14ac:dyDescent="0.2">
      <c r="A2335" s="27"/>
      <c r="M2335" s="27"/>
    </row>
    <row r="2336" spans="1:13" x14ac:dyDescent="0.2">
      <c r="A2336" s="27"/>
      <c r="M2336" s="27"/>
    </row>
    <row r="2337" spans="1:13" x14ac:dyDescent="0.2">
      <c r="A2337" s="27"/>
      <c r="M2337" s="27"/>
    </row>
    <row r="2338" spans="1:13" x14ac:dyDescent="0.2">
      <c r="A2338" s="27"/>
      <c r="M2338" s="27"/>
    </row>
    <row r="2339" spans="1:13" x14ac:dyDescent="0.2">
      <c r="A2339" s="27"/>
      <c r="M2339" s="27"/>
    </row>
    <row r="2340" spans="1:13" x14ac:dyDescent="0.2">
      <c r="A2340" s="27"/>
      <c r="M2340" s="27"/>
    </row>
    <row r="2341" spans="1:13" x14ac:dyDescent="0.2">
      <c r="A2341" s="27"/>
      <c r="M2341" s="27"/>
    </row>
    <row r="2342" spans="1:13" x14ac:dyDescent="0.2">
      <c r="A2342" s="27"/>
      <c r="M2342" s="27"/>
    </row>
    <row r="2343" spans="1:13" x14ac:dyDescent="0.2">
      <c r="A2343" s="27"/>
      <c r="M2343" s="27"/>
    </row>
    <row r="2344" spans="1:13" x14ac:dyDescent="0.2">
      <c r="A2344" s="27"/>
      <c r="M2344" s="27"/>
    </row>
    <row r="2345" spans="1:13" x14ac:dyDescent="0.2">
      <c r="A2345" s="27"/>
      <c r="M2345" s="27"/>
    </row>
    <row r="2346" spans="1:13" x14ac:dyDescent="0.2">
      <c r="A2346" s="27"/>
      <c r="M2346" s="27"/>
    </row>
    <row r="2347" spans="1:13" x14ac:dyDescent="0.2">
      <c r="A2347" s="27"/>
      <c r="M2347" s="27"/>
    </row>
    <row r="2348" spans="1:13" x14ac:dyDescent="0.2">
      <c r="A2348" s="27"/>
      <c r="M2348" s="27"/>
    </row>
    <row r="2349" spans="1:13" x14ac:dyDescent="0.2">
      <c r="A2349" s="27"/>
      <c r="M2349" s="27"/>
    </row>
    <row r="2350" spans="1:13" x14ac:dyDescent="0.2">
      <c r="A2350" s="27"/>
      <c r="M2350" s="27"/>
    </row>
    <row r="2351" spans="1:13" x14ac:dyDescent="0.2">
      <c r="A2351" s="27"/>
      <c r="M2351" s="27"/>
    </row>
    <row r="2352" spans="1:13" x14ac:dyDescent="0.2">
      <c r="A2352" s="27"/>
      <c r="M2352" s="27"/>
    </row>
    <row r="2353" spans="1:13" x14ac:dyDescent="0.2">
      <c r="A2353" s="27"/>
      <c r="M2353" s="27"/>
    </row>
    <row r="2354" spans="1:13" x14ac:dyDescent="0.2">
      <c r="A2354" s="27"/>
      <c r="M2354" s="27"/>
    </row>
    <row r="2355" spans="1:13" x14ac:dyDescent="0.2">
      <c r="A2355" s="27"/>
      <c r="M2355" s="27"/>
    </row>
    <row r="2356" spans="1:13" x14ac:dyDescent="0.2">
      <c r="A2356" s="27"/>
      <c r="M2356" s="27"/>
    </row>
    <row r="2357" spans="1:13" x14ac:dyDescent="0.2">
      <c r="A2357" s="27"/>
      <c r="M2357" s="27"/>
    </row>
    <row r="2358" spans="1:13" x14ac:dyDescent="0.2">
      <c r="A2358" s="27"/>
      <c r="M2358" s="27"/>
    </row>
    <row r="2359" spans="1:13" x14ac:dyDescent="0.2">
      <c r="A2359" s="27"/>
      <c r="M2359" s="27"/>
    </row>
    <row r="2360" spans="1:13" x14ac:dyDescent="0.2">
      <c r="A2360" s="27"/>
      <c r="M2360" s="27"/>
    </row>
    <row r="2361" spans="1:13" x14ac:dyDescent="0.2">
      <c r="A2361" s="27"/>
      <c r="M2361" s="27"/>
    </row>
    <row r="2362" spans="1:13" x14ac:dyDescent="0.2">
      <c r="A2362" s="27"/>
      <c r="M2362" s="27"/>
    </row>
    <row r="2363" spans="1:13" x14ac:dyDescent="0.2">
      <c r="A2363" s="27"/>
      <c r="M2363" s="27"/>
    </row>
    <row r="2364" spans="1:13" x14ac:dyDescent="0.2">
      <c r="A2364" s="27"/>
      <c r="M2364" s="27"/>
    </row>
    <row r="2365" spans="1:13" x14ac:dyDescent="0.2">
      <c r="A2365" s="27"/>
      <c r="M2365" s="27"/>
    </row>
    <row r="2366" spans="1:13" x14ac:dyDescent="0.2">
      <c r="A2366" s="27"/>
      <c r="M2366" s="27"/>
    </row>
    <row r="2367" spans="1:13" x14ac:dyDescent="0.2">
      <c r="A2367" s="27"/>
      <c r="M2367" s="27"/>
    </row>
    <row r="2368" spans="1:13" x14ac:dyDescent="0.2">
      <c r="A2368" s="27"/>
      <c r="M2368" s="27"/>
    </row>
    <row r="2369" spans="1:13" x14ac:dyDescent="0.2">
      <c r="A2369" s="27"/>
      <c r="M2369" s="27"/>
    </row>
    <row r="2370" spans="1:13" x14ac:dyDescent="0.2">
      <c r="A2370" s="27"/>
      <c r="M2370" s="27"/>
    </row>
    <row r="2371" spans="1:13" x14ac:dyDescent="0.2">
      <c r="A2371" s="27"/>
      <c r="M2371" s="27"/>
    </row>
    <row r="2372" spans="1:13" x14ac:dyDescent="0.2">
      <c r="A2372" s="27"/>
      <c r="M2372" s="27"/>
    </row>
    <row r="2373" spans="1:13" x14ac:dyDescent="0.2">
      <c r="A2373" s="27"/>
      <c r="M2373" s="27"/>
    </row>
    <row r="2374" spans="1:13" x14ac:dyDescent="0.2">
      <c r="A2374" s="27"/>
      <c r="M2374" s="27"/>
    </row>
    <row r="2375" spans="1:13" x14ac:dyDescent="0.2">
      <c r="A2375" s="27"/>
      <c r="M2375" s="27"/>
    </row>
    <row r="2376" spans="1:13" x14ac:dyDescent="0.2">
      <c r="A2376" s="27"/>
      <c r="M2376" s="27"/>
    </row>
    <row r="2377" spans="1:13" x14ac:dyDescent="0.2">
      <c r="A2377" s="27"/>
      <c r="M2377" s="27"/>
    </row>
    <row r="2378" spans="1:13" x14ac:dyDescent="0.2">
      <c r="A2378" s="27"/>
      <c r="M2378" s="27"/>
    </row>
    <row r="2379" spans="1:13" x14ac:dyDescent="0.2">
      <c r="A2379" s="27"/>
      <c r="M2379" s="27"/>
    </row>
    <row r="2380" spans="1:13" x14ac:dyDescent="0.2">
      <c r="A2380" s="27"/>
      <c r="M2380" s="27"/>
    </row>
    <row r="2381" spans="1:13" x14ac:dyDescent="0.2">
      <c r="A2381" s="27"/>
      <c r="M2381" s="27"/>
    </row>
    <row r="2382" spans="1:13" x14ac:dyDescent="0.2">
      <c r="A2382" s="27"/>
      <c r="M2382" s="27"/>
    </row>
    <row r="2383" spans="1:13" x14ac:dyDescent="0.2">
      <c r="A2383" s="27"/>
      <c r="M2383" s="27"/>
    </row>
    <row r="2384" spans="1:13" x14ac:dyDescent="0.2">
      <c r="A2384" s="27"/>
      <c r="M2384" s="27"/>
    </row>
    <row r="2385" spans="1:13" x14ac:dyDescent="0.2">
      <c r="A2385" s="27"/>
      <c r="M2385" s="27"/>
    </row>
    <row r="2386" spans="1:13" x14ac:dyDescent="0.2">
      <c r="A2386" s="27"/>
      <c r="M2386" s="27"/>
    </row>
    <row r="2387" spans="1:13" x14ac:dyDescent="0.2">
      <c r="A2387" s="27"/>
      <c r="M2387" s="27"/>
    </row>
    <row r="2388" spans="1:13" x14ac:dyDescent="0.2">
      <c r="A2388" s="27"/>
      <c r="M2388" s="27"/>
    </row>
    <row r="2389" spans="1:13" x14ac:dyDescent="0.2">
      <c r="A2389" s="27"/>
      <c r="M2389" s="27"/>
    </row>
    <row r="2390" spans="1:13" x14ac:dyDescent="0.2">
      <c r="A2390" s="27"/>
      <c r="M2390" s="27"/>
    </row>
    <row r="2391" spans="1:13" x14ac:dyDescent="0.2">
      <c r="A2391" s="27"/>
      <c r="M2391" s="27"/>
    </row>
    <row r="2392" spans="1:13" x14ac:dyDescent="0.2">
      <c r="A2392" s="27"/>
      <c r="M2392" s="27"/>
    </row>
    <row r="2393" spans="1:13" x14ac:dyDescent="0.2">
      <c r="A2393" s="27"/>
      <c r="M2393" s="27"/>
    </row>
    <row r="2394" spans="1:13" x14ac:dyDescent="0.2">
      <c r="A2394" s="27"/>
      <c r="M2394" s="27"/>
    </row>
    <row r="2395" spans="1:13" x14ac:dyDescent="0.2">
      <c r="A2395" s="27"/>
      <c r="M2395" s="27"/>
    </row>
    <row r="2396" spans="1:13" x14ac:dyDescent="0.2">
      <c r="A2396" s="27"/>
      <c r="M2396" s="27"/>
    </row>
    <row r="2397" spans="1:13" x14ac:dyDescent="0.2">
      <c r="A2397" s="27"/>
      <c r="M2397" s="27"/>
    </row>
    <row r="2398" spans="1:13" x14ac:dyDescent="0.2">
      <c r="A2398" s="27"/>
      <c r="M2398" s="27"/>
    </row>
    <row r="2399" spans="1:13" x14ac:dyDescent="0.2">
      <c r="A2399" s="27"/>
      <c r="M2399" s="27"/>
    </row>
    <row r="2400" spans="1:13" x14ac:dyDescent="0.2">
      <c r="A2400" s="27"/>
      <c r="M2400" s="27"/>
    </row>
    <row r="2401" spans="1:13" x14ac:dyDescent="0.2">
      <c r="A2401" s="27"/>
      <c r="M2401" s="27"/>
    </row>
    <row r="2402" spans="1:13" x14ac:dyDescent="0.2">
      <c r="A2402" s="27"/>
      <c r="M2402" s="27"/>
    </row>
    <row r="2403" spans="1:13" x14ac:dyDescent="0.2">
      <c r="A2403" s="27"/>
      <c r="M2403" s="27"/>
    </row>
    <row r="2404" spans="1:13" x14ac:dyDescent="0.2">
      <c r="A2404" s="27"/>
      <c r="M2404" s="27"/>
    </row>
    <row r="2405" spans="1:13" x14ac:dyDescent="0.2">
      <c r="A2405" s="27"/>
      <c r="M2405" s="27"/>
    </row>
    <row r="2406" spans="1:13" x14ac:dyDescent="0.2">
      <c r="A2406" s="27"/>
      <c r="M2406" s="27"/>
    </row>
    <row r="2407" spans="1:13" x14ac:dyDescent="0.2">
      <c r="A2407" s="27"/>
      <c r="M2407" s="27"/>
    </row>
    <row r="2408" spans="1:13" x14ac:dyDescent="0.2">
      <c r="A2408" s="27"/>
      <c r="M2408" s="27"/>
    </row>
    <row r="2409" spans="1:13" x14ac:dyDescent="0.2">
      <c r="A2409" s="27"/>
      <c r="M2409" s="27"/>
    </row>
    <row r="2410" spans="1:13" x14ac:dyDescent="0.2">
      <c r="A2410" s="27"/>
      <c r="M2410" s="27"/>
    </row>
    <row r="2411" spans="1:13" x14ac:dyDescent="0.2">
      <c r="A2411" s="27"/>
      <c r="M2411" s="27"/>
    </row>
    <row r="2412" spans="1:13" x14ac:dyDescent="0.2">
      <c r="A2412" s="27"/>
      <c r="M2412" s="27"/>
    </row>
    <row r="2413" spans="1:13" x14ac:dyDescent="0.2">
      <c r="A2413" s="27"/>
      <c r="M2413" s="27"/>
    </row>
    <row r="2414" spans="1:13" x14ac:dyDescent="0.2">
      <c r="A2414" s="27"/>
      <c r="M2414" s="27"/>
    </row>
    <row r="2415" spans="1:13" x14ac:dyDescent="0.2">
      <c r="A2415" s="27"/>
      <c r="M2415" s="27"/>
    </row>
    <row r="2416" spans="1:13" x14ac:dyDescent="0.2">
      <c r="A2416" s="27"/>
      <c r="M2416" s="27"/>
    </row>
    <row r="2417" spans="1:13" x14ac:dyDescent="0.2">
      <c r="A2417" s="27"/>
      <c r="M2417" s="27"/>
    </row>
    <row r="2418" spans="1:13" x14ac:dyDescent="0.2">
      <c r="A2418" s="27"/>
      <c r="M2418" s="27"/>
    </row>
    <row r="2419" spans="1:13" x14ac:dyDescent="0.2">
      <c r="A2419" s="27"/>
      <c r="M2419" s="27"/>
    </row>
    <row r="2420" spans="1:13" x14ac:dyDescent="0.2">
      <c r="A2420" s="27"/>
      <c r="M2420" s="27"/>
    </row>
    <row r="2421" spans="1:13" x14ac:dyDescent="0.2">
      <c r="A2421" s="27"/>
      <c r="M2421" s="27"/>
    </row>
    <row r="2422" spans="1:13" x14ac:dyDescent="0.2">
      <c r="A2422" s="27"/>
      <c r="M2422" s="27"/>
    </row>
    <row r="2423" spans="1:13" x14ac:dyDescent="0.2">
      <c r="A2423" s="27"/>
      <c r="M2423" s="27"/>
    </row>
    <row r="2424" spans="1:13" x14ac:dyDescent="0.2">
      <c r="A2424" s="27"/>
      <c r="M2424" s="27"/>
    </row>
    <row r="2425" spans="1:13" x14ac:dyDescent="0.2">
      <c r="A2425" s="27"/>
      <c r="M2425" s="27"/>
    </row>
    <row r="2426" spans="1:13" x14ac:dyDescent="0.2">
      <c r="A2426" s="27"/>
      <c r="M2426" s="27"/>
    </row>
    <row r="2427" spans="1:13" x14ac:dyDescent="0.2">
      <c r="A2427" s="27"/>
      <c r="M2427" s="27"/>
    </row>
    <row r="2428" spans="1:13" x14ac:dyDescent="0.2">
      <c r="A2428" s="27"/>
      <c r="M2428" s="27"/>
    </row>
    <row r="2429" spans="1:13" x14ac:dyDescent="0.2">
      <c r="A2429" s="27"/>
      <c r="M2429" s="27"/>
    </row>
    <row r="2430" spans="1:13" x14ac:dyDescent="0.2">
      <c r="A2430" s="27"/>
      <c r="M2430" s="27"/>
    </row>
    <row r="2431" spans="1:13" x14ac:dyDescent="0.2">
      <c r="A2431" s="27"/>
      <c r="M2431" s="27"/>
    </row>
    <row r="2432" spans="1:13" x14ac:dyDescent="0.2">
      <c r="A2432" s="27"/>
      <c r="M2432" s="27"/>
    </row>
    <row r="2433" spans="1:13" x14ac:dyDescent="0.2">
      <c r="A2433" s="27"/>
      <c r="M2433" s="27"/>
    </row>
    <row r="2434" spans="1:13" x14ac:dyDescent="0.2">
      <c r="A2434" s="27"/>
      <c r="M2434" s="27"/>
    </row>
    <row r="2435" spans="1:13" x14ac:dyDescent="0.2">
      <c r="A2435" s="27"/>
      <c r="M2435" s="27"/>
    </row>
    <row r="2436" spans="1:13" x14ac:dyDescent="0.2">
      <c r="A2436" s="27"/>
      <c r="M2436" s="27"/>
    </row>
    <row r="2437" spans="1:13" x14ac:dyDescent="0.2">
      <c r="A2437" s="27"/>
      <c r="M2437" s="27"/>
    </row>
    <row r="2438" spans="1:13" x14ac:dyDescent="0.2">
      <c r="A2438" s="27"/>
      <c r="M2438" s="27"/>
    </row>
    <row r="2439" spans="1:13" x14ac:dyDescent="0.2">
      <c r="A2439" s="27"/>
      <c r="M2439" s="27"/>
    </row>
    <row r="2440" spans="1:13" x14ac:dyDescent="0.2">
      <c r="A2440" s="27"/>
      <c r="M2440" s="27"/>
    </row>
    <row r="2441" spans="1:13" x14ac:dyDescent="0.2">
      <c r="A2441" s="27"/>
      <c r="M2441" s="27"/>
    </row>
    <row r="2442" spans="1:13" x14ac:dyDescent="0.2">
      <c r="A2442" s="27"/>
      <c r="M2442" s="27"/>
    </row>
    <row r="2443" spans="1:13" x14ac:dyDescent="0.2">
      <c r="A2443" s="27"/>
      <c r="M2443" s="27"/>
    </row>
    <row r="2444" spans="1:13" x14ac:dyDescent="0.2">
      <c r="A2444" s="27"/>
      <c r="M2444" s="27"/>
    </row>
    <row r="2445" spans="1:13" x14ac:dyDescent="0.2">
      <c r="A2445" s="27"/>
      <c r="M2445" s="27"/>
    </row>
    <row r="2446" spans="1:13" x14ac:dyDescent="0.2">
      <c r="A2446" s="27"/>
      <c r="M2446" s="27"/>
    </row>
    <row r="2447" spans="1:13" x14ac:dyDescent="0.2">
      <c r="A2447" s="27"/>
      <c r="M2447" s="27"/>
    </row>
    <row r="2448" spans="1:13" x14ac:dyDescent="0.2">
      <c r="A2448" s="27"/>
      <c r="M2448" s="27"/>
    </row>
    <row r="2449" spans="1:13" x14ac:dyDescent="0.2">
      <c r="A2449" s="27"/>
      <c r="M2449" s="27"/>
    </row>
    <row r="2450" spans="1:13" x14ac:dyDescent="0.2">
      <c r="A2450" s="27"/>
      <c r="M2450" s="27"/>
    </row>
    <row r="2451" spans="1:13" x14ac:dyDescent="0.2">
      <c r="A2451" s="27"/>
      <c r="M2451" s="27"/>
    </row>
    <row r="2452" spans="1:13" x14ac:dyDescent="0.2">
      <c r="A2452" s="27"/>
      <c r="M2452" s="27"/>
    </row>
    <row r="2453" spans="1:13" x14ac:dyDescent="0.2">
      <c r="A2453" s="27"/>
      <c r="M2453" s="27"/>
    </row>
    <row r="2454" spans="1:13" x14ac:dyDescent="0.2">
      <c r="A2454" s="27"/>
      <c r="M2454" s="27"/>
    </row>
    <row r="2455" spans="1:13" x14ac:dyDescent="0.2">
      <c r="A2455" s="27"/>
      <c r="M2455" s="27"/>
    </row>
    <row r="2456" spans="1:13" x14ac:dyDescent="0.2">
      <c r="A2456" s="27"/>
      <c r="M2456" s="27"/>
    </row>
    <row r="2457" spans="1:13" x14ac:dyDescent="0.2">
      <c r="A2457" s="27"/>
      <c r="M2457" s="27"/>
    </row>
    <row r="2458" spans="1:13" x14ac:dyDescent="0.2">
      <c r="A2458" s="27"/>
      <c r="M2458" s="27"/>
    </row>
    <row r="2459" spans="1:13" x14ac:dyDescent="0.2">
      <c r="A2459" s="27"/>
      <c r="M2459" s="27"/>
    </row>
    <row r="2460" spans="1:13" x14ac:dyDescent="0.2">
      <c r="A2460" s="27"/>
      <c r="M2460" s="27"/>
    </row>
    <row r="2461" spans="1:13" x14ac:dyDescent="0.2">
      <c r="A2461" s="27"/>
      <c r="M2461" s="27"/>
    </row>
    <row r="2462" spans="1:13" x14ac:dyDescent="0.2">
      <c r="A2462" s="27"/>
      <c r="M2462" s="27"/>
    </row>
    <row r="2463" spans="1:13" x14ac:dyDescent="0.2">
      <c r="A2463" s="27"/>
      <c r="M2463" s="27"/>
    </row>
    <row r="2464" spans="1:13" x14ac:dyDescent="0.2">
      <c r="A2464" s="27"/>
      <c r="M2464" s="27"/>
    </row>
    <row r="2465" spans="1:13" x14ac:dyDescent="0.2">
      <c r="A2465" s="27"/>
      <c r="M2465" s="27"/>
    </row>
    <row r="2466" spans="1:13" x14ac:dyDescent="0.2">
      <c r="A2466" s="27"/>
      <c r="M2466" s="27"/>
    </row>
    <row r="2467" spans="1:13" x14ac:dyDescent="0.2">
      <c r="A2467" s="27"/>
      <c r="M2467" s="27"/>
    </row>
    <row r="2468" spans="1:13" x14ac:dyDescent="0.2">
      <c r="A2468" s="27"/>
      <c r="M2468" s="27"/>
    </row>
    <row r="2469" spans="1:13" x14ac:dyDescent="0.2">
      <c r="A2469" s="27"/>
      <c r="M2469" s="27"/>
    </row>
    <row r="2470" spans="1:13" x14ac:dyDescent="0.2">
      <c r="A2470" s="27"/>
      <c r="M2470" s="27"/>
    </row>
    <row r="2471" spans="1:13" x14ac:dyDescent="0.2">
      <c r="A2471" s="27"/>
      <c r="M2471" s="27"/>
    </row>
    <row r="2472" spans="1:13" x14ac:dyDescent="0.2">
      <c r="A2472" s="27"/>
      <c r="M2472" s="27"/>
    </row>
    <row r="2473" spans="1:13" x14ac:dyDescent="0.2">
      <c r="A2473" s="27"/>
      <c r="M2473" s="27"/>
    </row>
    <row r="2474" spans="1:13" x14ac:dyDescent="0.2">
      <c r="A2474" s="27"/>
      <c r="M2474" s="27"/>
    </row>
    <row r="2475" spans="1:13" x14ac:dyDescent="0.2">
      <c r="A2475" s="27"/>
      <c r="M2475" s="27"/>
    </row>
    <row r="2476" spans="1:13" x14ac:dyDescent="0.2">
      <c r="A2476" s="27"/>
      <c r="M2476" s="27"/>
    </row>
    <row r="2477" spans="1:13" x14ac:dyDescent="0.2">
      <c r="A2477" s="27"/>
      <c r="M2477" s="27"/>
    </row>
    <row r="2478" spans="1:13" x14ac:dyDescent="0.2">
      <c r="A2478" s="27"/>
      <c r="M2478" s="27"/>
    </row>
    <row r="2479" spans="1:13" x14ac:dyDescent="0.2">
      <c r="A2479" s="27"/>
      <c r="M2479" s="27"/>
    </row>
    <row r="2480" spans="1:13" x14ac:dyDescent="0.2">
      <c r="A2480" s="27"/>
      <c r="M2480" s="27"/>
    </row>
    <row r="2481" spans="1:13" x14ac:dyDescent="0.2">
      <c r="A2481" s="27"/>
      <c r="M2481" s="27"/>
    </row>
    <row r="2482" spans="1:13" x14ac:dyDescent="0.2">
      <c r="A2482" s="27"/>
      <c r="M2482" s="27"/>
    </row>
    <row r="2483" spans="1:13" x14ac:dyDescent="0.2">
      <c r="A2483" s="27"/>
      <c r="M2483" s="27"/>
    </row>
    <row r="2484" spans="1:13" x14ac:dyDescent="0.2">
      <c r="A2484" s="27"/>
      <c r="M2484" s="27"/>
    </row>
    <row r="2485" spans="1:13" x14ac:dyDescent="0.2">
      <c r="A2485" s="27"/>
      <c r="M2485" s="27"/>
    </row>
    <row r="2486" spans="1:13" x14ac:dyDescent="0.2">
      <c r="A2486" s="27"/>
      <c r="M2486" s="27"/>
    </row>
    <row r="2487" spans="1:13" x14ac:dyDescent="0.2">
      <c r="A2487" s="27"/>
      <c r="M2487" s="27"/>
    </row>
    <row r="2488" spans="1:13" x14ac:dyDescent="0.2">
      <c r="A2488" s="27"/>
      <c r="M2488" s="27"/>
    </row>
    <row r="2489" spans="1:13" x14ac:dyDescent="0.2">
      <c r="A2489" s="27"/>
      <c r="M2489" s="27"/>
    </row>
    <row r="2490" spans="1:13" x14ac:dyDescent="0.2">
      <c r="A2490" s="27"/>
      <c r="M2490" s="27"/>
    </row>
    <row r="2491" spans="1:13" x14ac:dyDescent="0.2">
      <c r="A2491" s="27"/>
      <c r="M2491" s="27"/>
    </row>
    <row r="2492" spans="1:13" x14ac:dyDescent="0.2">
      <c r="A2492" s="27"/>
      <c r="M2492" s="27"/>
    </row>
    <row r="2493" spans="1:13" x14ac:dyDescent="0.2">
      <c r="A2493" s="27"/>
      <c r="M2493" s="27"/>
    </row>
    <row r="2494" spans="1:13" x14ac:dyDescent="0.2">
      <c r="A2494" s="27"/>
      <c r="M2494" s="27"/>
    </row>
    <row r="2495" spans="1:13" x14ac:dyDescent="0.2">
      <c r="A2495" s="27"/>
      <c r="M2495" s="27"/>
    </row>
    <row r="2496" spans="1:13" x14ac:dyDescent="0.2">
      <c r="A2496" s="27"/>
      <c r="M2496" s="27"/>
    </row>
    <row r="2497" spans="1:13" x14ac:dyDescent="0.2">
      <c r="A2497" s="27"/>
      <c r="M2497" s="27"/>
    </row>
    <row r="2498" spans="1:13" x14ac:dyDescent="0.2">
      <c r="A2498" s="27"/>
      <c r="M2498" s="27"/>
    </row>
    <row r="2499" spans="1:13" x14ac:dyDescent="0.2">
      <c r="A2499" s="27"/>
      <c r="M2499" s="27"/>
    </row>
    <row r="2500" spans="1:13" x14ac:dyDescent="0.2">
      <c r="A2500" s="27"/>
      <c r="M2500" s="27"/>
    </row>
    <row r="2501" spans="1:13" x14ac:dyDescent="0.2">
      <c r="A2501" s="27"/>
      <c r="M2501" s="27"/>
    </row>
    <row r="2502" spans="1:13" x14ac:dyDescent="0.2">
      <c r="A2502" s="27"/>
      <c r="M2502" s="27"/>
    </row>
    <row r="2503" spans="1:13" x14ac:dyDescent="0.2">
      <c r="A2503" s="27"/>
      <c r="M2503" s="27"/>
    </row>
    <row r="2504" spans="1:13" x14ac:dyDescent="0.2">
      <c r="A2504" s="27"/>
      <c r="M2504" s="27"/>
    </row>
    <row r="2505" spans="1:13" x14ac:dyDescent="0.2">
      <c r="A2505" s="27"/>
      <c r="M2505" s="27"/>
    </row>
    <row r="2506" spans="1:13" x14ac:dyDescent="0.2">
      <c r="A2506" s="27"/>
      <c r="M2506" s="27"/>
    </row>
    <row r="2507" spans="1:13" x14ac:dyDescent="0.2">
      <c r="A2507" s="27"/>
      <c r="M2507" s="27"/>
    </row>
    <row r="2508" spans="1:13" x14ac:dyDescent="0.2">
      <c r="A2508" s="27"/>
      <c r="M2508" s="27"/>
    </row>
    <row r="2509" spans="1:13" x14ac:dyDescent="0.2">
      <c r="A2509" s="27"/>
      <c r="M2509" s="27"/>
    </row>
    <row r="2510" spans="1:13" x14ac:dyDescent="0.2">
      <c r="A2510" s="27"/>
      <c r="M2510" s="27"/>
    </row>
    <row r="2511" spans="1:13" x14ac:dyDescent="0.2">
      <c r="A2511" s="27"/>
      <c r="M2511" s="27"/>
    </row>
    <row r="2512" spans="1:13" x14ac:dyDescent="0.2">
      <c r="A2512" s="27"/>
      <c r="M2512" s="27"/>
    </row>
    <row r="2513" spans="1:13" x14ac:dyDescent="0.2">
      <c r="A2513" s="27"/>
      <c r="M2513" s="27"/>
    </row>
    <row r="2514" spans="1:13" x14ac:dyDescent="0.2">
      <c r="A2514" s="27"/>
      <c r="M2514" s="27"/>
    </row>
    <row r="2515" spans="1:13" x14ac:dyDescent="0.2">
      <c r="A2515" s="27"/>
      <c r="M2515" s="27"/>
    </row>
    <row r="2516" spans="1:13" x14ac:dyDescent="0.2">
      <c r="A2516" s="27"/>
      <c r="M2516" s="27"/>
    </row>
    <row r="2517" spans="1:13" x14ac:dyDescent="0.2">
      <c r="A2517" s="27"/>
      <c r="M2517" s="27"/>
    </row>
    <row r="2518" spans="1:13" x14ac:dyDescent="0.2">
      <c r="A2518" s="27"/>
      <c r="M2518" s="27"/>
    </row>
    <row r="2519" spans="1:13" x14ac:dyDescent="0.2">
      <c r="A2519" s="27"/>
      <c r="M2519" s="27"/>
    </row>
    <row r="2520" spans="1:13" x14ac:dyDescent="0.2">
      <c r="A2520" s="27"/>
      <c r="M2520" s="27"/>
    </row>
    <row r="2521" spans="1:13" x14ac:dyDescent="0.2">
      <c r="A2521" s="27"/>
      <c r="M2521" s="27"/>
    </row>
    <row r="2522" spans="1:13" x14ac:dyDescent="0.2">
      <c r="A2522" s="27"/>
      <c r="M2522" s="27"/>
    </row>
    <row r="2523" spans="1:13" x14ac:dyDescent="0.2">
      <c r="A2523" s="27"/>
      <c r="M2523" s="27"/>
    </row>
    <row r="2524" spans="1:13" x14ac:dyDescent="0.2">
      <c r="A2524" s="27"/>
      <c r="M2524" s="27"/>
    </row>
    <row r="2525" spans="1:13" x14ac:dyDescent="0.2">
      <c r="A2525" s="27"/>
      <c r="M2525" s="27"/>
    </row>
    <row r="2526" spans="1:13" x14ac:dyDescent="0.2">
      <c r="A2526" s="27"/>
      <c r="M2526" s="27"/>
    </row>
    <row r="2527" spans="1:13" x14ac:dyDescent="0.2">
      <c r="A2527" s="27"/>
      <c r="M2527" s="27"/>
    </row>
    <row r="2528" spans="1:13" x14ac:dyDescent="0.2">
      <c r="A2528" s="27"/>
      <c r="M2528" s="27"/>
    </row>
    <row r="2529" spans="1:13" x14ac:dyDescent="0.2">
      <c r="A2529" s="27"/>
      <c r="M2529" s="27"/>
    </row>
    <row r="2530" spans="1:13" x14ac:dyDescent="0.2">
      <c r="A2530" s="27"/>
      <c r="M2530" s="27"/>
    </row>
    <row r="2531" spans="1:13" x14ac:dyDescent="0.2">
      <c r="A2531" s="27"/>
      <c r="M2531" s="27"/>
    </row>
    <row r="2532" spans="1:13" x14ac:dyDescent="0.2">
      <c r="A2532" s="27"/>
      <c r="M2532" s="27"/>
    </row>
    <row r="2533" spans="1:13" x14ac:dyDescent="0.2">
      <c r="A2533" s="27"/>
      <c r="M2533" s="27"/>
    </row>
    <row r="2534" spans="1:13" x14ac:dyDescent="0.2">
      <c r="A2534" s="27"/>
      <c r="M2534" s="27"/>
    </row>
    <row r="2535" spans="1:13" x14ac:dyDescent="0.2">
      <c r="A2535" s="27"/>
      <c r="M2535" s="27"/>
    </row>
    <row r="2536" spans="1:13" x14ac:dyDescent="0.2">
      <c r="A2536" s="27"/>
      <c r="M2536" s="27"/>
    </row>
    <row r="2537" spans="1:13" x14ac:dyDescent="0.2">
      <c r="A2537" s="27"/>
      <c r="M2537" s="27"/>
    </row>
    <row r="2538" spans="1:13" x14ac:dyDescent="0.2">
      <c r="A2538" s="27"/>
      <c r="M2538" s="27"/>
    </row>
    <row r="2539" spans="1:13" x14ac:dyDescent="0.2">
      <c r="A2539" s="27"/>
      <c r="M2539" s="27"/>
    </row>
    <row r="2540" spans="1:13" x14ac:dyDescent="0.2">
      <c r="A2540" s="27"/>
      <c r="M2540" s="27"/>
    </row>
    <row r="2541" spans="1:13" x14ac:dyDescent="0.2">
      <c r="A2541" s="27"/>
      <c r="M2541" s="27"/>
    </row>
    <row r="2542" spans="1:13" x14ac:dyDescent="0.2">
      <c r="A2542" s="27"/>
      <c r="M2542" s="27"/>
    </row>
    <row r="2543" spans="1:13" x14ac:dyDescent="0.2">
      <c r="A2543" s="27"/>
      <c r="M2543" s="27"/>
    </row>
    <row r="2544" spans="1:13" x14ac:dyDescent="0.2">
      <c r="A2544" s="27"/>
      <c r="M2544" s="27"/>
    </row>
    <row r="2545" spans="1:13" x14ac:dyDescent="0.2">
      <c r="A2545" s="27"/>
      <c r="M2545" s="27"/>
    </row>
    <row r="2546" spans="1:13" x14ac:dyDescent="0.2">
      <c r="A2546" s="27"/>
      <c r="M2546" s="27"/>
    </row>
    <row r="2547" spans="1:13" x14ac:dyDescent="0.2">
      <c r="A2547" s="27"/>
      <c r="M2547" s="27"/>
    </row>
    <row r="2548" spans="1:13" x14ac:dyDescent="0.2">
      <c r="A2548" s="27"/>
      <c r="M2548" s="27"/>
    </row>
    <row r="2549" spans="1:13" x14ac:dyDescent="0.2">
      <c r="A2549" s="27"/>
      <c r="M2549" s="27"/>
    </row>
    <row r="2550" spans="1:13" x14ac:dyDescent="0.2">
      <c r="A2550" s="27"/>
      <c r="M2550" s="27"/>
    </row>
    <row r="2551" spans="1:13" x14ac:dyDescent="0.2">
      <c r="A2551" s="27"/>
      <c r="M2551" s="27"/>
    </row>
    <row r="2552" spans="1:13" x14ac:dyDescent="0.2">
      <c r="A2552" s="27"/>
      <c r="M2552" s="27"/>
    </row>
    <row r="2553" spans="1:13" x14ac:dyDescent="0.2">
      <c r="A2553" s="27"/>
      <c r="M2553" s="27"/>
    </row>
    <row r="2554" spans="1:13" x14ac:dyDescent="0.2">
      <c r="A2554" s="27"/>
      <c r="M2554" s="27"/>
    </row>
    <row r="2555" spans="1:13" x14ac:dyDescent="0.2">
      <c r="A2555" s="27"/>
      <c r="M2555" s="27"/>
    </row>
    <row r="2556" spans="1:13" x14ac:dyDescent="0.2">
      <c r="A2556" s="27"/>
      <c r="M2556" s="27"/>
    </row>
    <row r="2557" spans="1:13" x14ac:dyDescent="0.2">
      <c r="A2557" s="27"/>
      <c r="M2557" s="27"/>
    </row>
    <row r="2558" spans="1:13" x14ac:dyDescent="0.2">
      <c r="A2558" s="27"/>
      <c r="M2558" s="27"/>
    </row>
    <row r="2559" spans="1:13" x14ac:dyDescent="0.2">
      <c r="A2559" s="27"/>
      <c r="M2559" s="27"/>
    </row>
    <row r="2560" spans="1:13" x14ac:dyDescent="0.2">
      <c r="A2560" s="27"/>
      <c r="M2560" s="27"/>
    </row>
    <row r="2561" spans="1:13" x14ac:dyDescent="0.2">
      <c r="A2561" s="27"/>
      <c r="M2561" s="27"/>
    </row>
    <row r="2562" spans="1:13" x14ac:dyDescent="0.2">
      <c r="A2562" s="27"/>
      <c r="M2562" s="27"/>
    </row>
    <row r="2563" spans="1:13" x14ac:dyDescent="0.2">
      <c r="A2563" s="27"/>
      <c r="M2563" s="27"/>
    </row>
    <row r="2564" spans="1:13" x14ac:dyDescent="0.2">
      <c r="A2564" s="27"/>
      <c r="M2564" s="27"/>
    </row>
    <row r="2565" spans="1:13" x14ac:dyDescent="0.2">
      <c r="A2565" s="27"/>
      <c r="M2565" s="27"/>
    </row>
    <row r="2566" spans="1:13" x14ac:dyDescent="0.2">
      <c r="A2566" s="27"/>
      <c r="M2566" s="27"/>
    </row>
    <row r="2567" spans="1:13" x14ac:dyDescent="0.2">
      <c r="A2567" s="27"/>
      <c r="M2567" s="27"/>
    </row>
    <row r="2568" spans="1:13" x14ac:dyDescent="0.2">
      <c r="A2568" s="27"/>
      <c r="M2568" s="27"/>
    </row>
    <row r="2569" spans="1:13" x14ac:dyDescent="0.2">
      <c r="A2569" s="27"/>
      <c r="M2569" s="27"/>
    </row>
    <row r="2570" spans="1:13" x14ac:dyDescent="0.2">
      <c r="A2570" s="27"/>
      <c r="M2570" s="27"/>
    </row>
    <row r="2571" spans="1:13" x14ac:dyDescent="0.2">
      <c r="A2571" s="27"/>
      <c r="M2571" s="27"/>
    </row>
    <row r="2572" spans="1:13" x14ac:dyDescent="0.2">
      <c r="A2572" s="27"/>
      <c r="M2572" s="27"/>
    </row>
    <row r="2573" spans="1:13" x14ac:dyDescent="0.2">
      <c r="A2573" s="27"/>
      <c r="M2573" s="27"/>
    </row>
    <row r="2574" spans="1:13" x14ac:dyDescent="0.2">
      <c r="A2574" s="27"/>
      <c r="M2574" s="27"/>
    </row>
    <row r="2575" spans="1:13" x14ac:dyDescent="0.2">
      <c r="A2575" s="27"/>
      <c r="M2575" s="27"/>
    </row>
    <row r="2576" spans="1:13" x14ac:dyDescent="0.2">
      <c r="A2576" s="27"/>
      <c r="M2576" s="27"/>
    </row>
    <row r="2577" spans="1:13" x14ac:dyDescent="0.2">
      <c r="A2577" s="27"/>
      <c r="M2577" s="27"/>
    </row>
    <row r="2578" spans="1:13" x14ac:dyDescent="0.2">
      <c r="A2578" s="27"/>
      <c r="M2578" s="27"/>
    </row>
    <row r="2579" spans="1:13" x14ac:dyDescent="0.2">
      <c r="A2579" s="27"/>
      <c r="M2579" s="27"/>
    </row>
    <row r="2580" spans="1:13" x14ac:dyDescent="0.2">
      <c r="A2580" s="27"/>
      <c r="M2580" s="27"/>
    </row>
    <row r="2581" spans="1:13" x14ac:dyDescent="0.2">
      <c r="A2581" s="27"/>
      <c r="M2581" s="27"/>
    </row>
    <row r="2582" spans="1:13" x14ac:dyDescent="0.2">
      <c r="A2582" s="27"/>
      <c r="M2582" s="27"/>
    </row>
    <row r="2583" spans="1:13" x14ac:dyDescent="0.2">
      <c r="A2583" s="27"/>
      <c r="M2583" s="27"/>
    </row>
    <row r="2584" spans="1:13" x14ac:dyDescent="0.2">
      <c r="A2584" s="27"/>
      <c r="M2584" s="27"/>
    </row>
    <row r="2585" spans="1:13" x14ac:dyDescent="0.2">
      <c r="A2585" s="27"/>
      <c r="M2585" s="27"/>
    </row>
    <row r="2586" spans="1:13" x14ac:dyDescent="0.2">
      <c r="A2586" s="27"/>
      <c r="M2586" s="27"/>
    </row>
    <row r="2587" spans="1:13" x14ac:dyDescent="0.2">
      <c r="A2587" s="27"/>
      <c r="M2587" s="27"/>
    </row>
    <row r="2588" spans="1:13" x14ac:dyDescent="0.2">
      <c r="A2588" s="27"/>
      <c r="M2588" s="27"/>
    </row>
    <row r="2589" spans="1:13" x14ac:dyDescent="0.2">
      <c r="A2589" s="27"/>
      <c r="M2589" s="27"/>
    </row>
    <row r="2590" spans="1:13" x14ac:dyDescent="0.2">
      <c r="A2590" s="27"/>
      <c r="M2590" s="27"/>
    </row>
    <row r="2591" spans="1:13" x14ac:dyDescent="0.2">
      <c r="A2591" s="27"/>
      <c r="M2591" s="27"/>
    </row>
    <row r="2592" spans="1:13" x14ac:dyDescent="0.2">
      <c r="A2592" s="27"/>
      <c r="M2592" s="27"/>
    </row>
    <row r="2593" spans="1:13" x14ac:dyDescent="0.2">
      <c r="A2593" s="27"/>
      <c r="M2593" s="27"/>
    </row>
    <row r="2594" spans="1:13" x14ac:dyDescent="0.2">
      <c r="A2594" s="27"/>
      <c r="M2594" s="27"/>
    </row>
    <row r="2595" spans="1:13" x14ac:dyDescent="0.2">
      <c r="A2595" s="27"/>
      <c r="M2595" s="27"/>
    </row>
    <row r="2596" spans="1:13" x14ac:dyDescent="0.2">
      <c r="A2596" s="27"/>
      <c r="M2596" s="27"/>
    </row>
    <row r="2597" spans="1:13" x14ac:dyDescent="0.2">
      <c r="A2597" s="27"/>
      <c r="M2597" s="27"/>
    </row>
    <row r="2598" spans="1:13" x14ac:dyDescent="0.2">
      <c r="A2598" s="27"/>
      <c r="M2598" s="27"/>
    </row>
    <row r="2599" spans="1:13" x14ac:dyDescent="0.2">
      <c r="A2599" s="27"/>
      <c r="M2599" s="27"/>
    </row>
    <row r="2600" spans="1:13" x14ac:dyDescent="0.2">
      <c r="A2600" s="27"/>
      <c r="M2600" s="27"/>
    </row>
    <row r="2601" spans="1:13" x14ac:dyDescent="0.2">
      <c r="A2601" s="27"/>
      <c r="M2601" s="27"/>
    </row>
    <row r="2602" spans="1:13" x14ac:dyDescent="0.2">
      <c r="A2602" s="27"/>
      <c r="M2602" s="27"/>
    </row>
    <row r="2603" spans="1:13" x14ac:dyDescent="0.2">
      <c r="A2603" s="27"/>
      <c r="M2603" s="27"/>
    </row>
    <row r="2604" spans="1:13" x14ac:dyDescent="0.2">
      <c r="A2604" s="27"/>
      <c r="M2604" s="27"/>
    </row>
    <row r="2605" spans="1:13" x14ac:dyDescent="0.2">
      <c r="A2605" s="27"/>
      <c r="M2605" s="27"/>
    </row>
    <row r="2606" spans="1:13" x14ac:dyDescent="0.2">
      <c r="A2606" s="27"/>
      <c r="M2606" s="27"/>
    </row>
    <row r="2607" spans="1:13" x14ac:dyDescent="0.2">
      <c r="A2607" s="27"/>
      <c r="M2607" s="27"/>
    </row>
    <row r="2608" spans="1:13" x14ac:dyDescent="0.2">
      <c r="A2608" s="27"/>
      <c r="M2608" s="27"/>
    </row>
    <row r="2609" spans="1:13" x14ac:dyDescent="0.2">
      <c r="A2609" s="27"/>
      <c r="M2609" s="27"/>
    </row>
    <row r="2610" spans="1:13" x14ac:dyDescent="0.2">
      <c r="A2610" s="27"/>
      <c r="M2610" s="27"/>
    </row>
    <row r="2611" spans="1:13" x14ac:dyDescent="0.2">
      <c r="A2611" s="27"/>
      <c r="M2611" s="27"/>
    </row>
    <row r="2612" spans="1:13" x14ac:dyDescent="0.2">
      <c r="A2612" s="27"/>
      <c r="M2612" s="27"/>
    </row>
    <row r="2613" spans="1:13" x14ac:dyDescent="0.2">
      <c r="A2613" s="27"/>
      <c r="M2613" s="27"/>
    </row>
    <row r="2614" spans="1:13" x14ac:dyDescent="0.2">
      <c r="A2614" s="27"/>
      <c r="M2614" s="27"/>
    </row>
    <row r="2615" spans="1:13" x14ac:dyDescent="0.2">
      <c r="A2615" s="27"/>
      <c r="M2615" s="27"/>
    </row>
    <row r="2616" spans="1:13" x14ac:dyDescent="0.2">
      <c r="A2616" s="27"/>
      <c r="M2616" s="27"/>
    </row>
    <row r="2617" spans="1:13" x14ac:dyDescent="0.2">
      <c r="A2617" s="27"/>
      <c r="M2617" s="27"/>
    </row>
    <row r="2618" spans="1:13" x14ac:dyDescent="0.2">
      <c r="A2618" s="27"/>
      <c r="M2618" s="27"/>
    </row>
    <row r="2619" spans="1:13" x14ac:dyDescent="0.2">
      <c r="A2619" s="27"/>
      <c r="M2619" s="27"/>
    </row>
    <row r="2620" spans="1:13" x14ac:dyDescent="0.2">
      <c r="A2620" s="27"/>
      <c r="M2620" s="27"/>
    </row>
    <row r="2621" spans="1:13" x14ac:dyDescent="0.2">
      <c r="A2621" s="27"/>
      <c r="M2621" s="27"/>
    </row>
    <row r="2622" spans="1:13" x14ac:dyDescent="0.2">
      <c r="A2622" s="27"/>
      <c r="M2622" s="27"/>
    </row>
    <row r="2623" spans="1:13" x14ac:dyDescent="0.2">
      <c r="A2623" s="27"/>
      <c r="M2623" s="27"/>
    </row>
    <row r="2624" spans="1:13" x14ac:dyDescent="0.2">
      <c r="A2624" s="27"/>
      <c r="M2624" s="27"/>
    </row>
    <row r="2625" spans="1:13" x14ac:dyDescent="0.2">
      <c r="A2625" s="27"/>
      <c r="M2625" s="27"/>
    </row>
    <row r="2626" spans="1:13" x14ac:dyDescent="0.2">
      <c r="A2626" s="27"/>
      <c r="M2626" s="27"/>
    </row>
    <row r="2627" spans="1:13" x14ac:dyDescent="0.2">
      <c r="A2627" s="27"/>
      <c r="M2627" s="27"/>
    </row>
    <row r="2628" spans="1:13" x14ac:dyDescent="0.2">
      <c r="A2628" s="27"/>
      <c r="M2628" s="27"/>
    </row>
    <row r="2629" spans="1:13" x14ac:dyDescent="0.2">
      <c r="A2629" s="27"/>
      <c r="M2629" s="27"/>
    </row>
    <row r="2630" spans="1:13" x14ac:dyDescent="0.2">
      <c r="A2630" s="27"/>
      <c r="M2630" s="27"/>
    </row>
    <row r="2631" spans="1:13" x14ac:dyDescent="0.2">
      <c r="A2631" s="27"/>
      <c r="M2631" s="27"/>
    </row>
    <row r="2632" spans="1:13" x14ac:dyDescent="0.2">
      <c r="A2632" s="27"/>
      <c r="M2632" s="27"/>
    </row>
    <row r="2633" spans="1:13" x14ac:dyDescent="0.2">
      <c r="A2633" s="27"/>
      <c r="M2633" s="27"/>
    </row>
    <row r="2634" spans="1:13" x14ac:dyDescent="0.2">
      <c r="A2634" s="27"/>
      <c r="M2634" s="27"/>
    </row>
    <row r="2635" spans="1:13" x14ac:dyDescent="0.2">
      <c r="A2635" s="27"/>
      <c r="M2635" s="27"/>
    </row>
    <row r="2636" spans="1:13" x14ac:dyDescent="0.2">
      <c r="A2636" s="27"/>
      <c r="M2636" s="27"/>
    </row>
    <row r="2637" spans="1:13" x14ac:dyDescent="0.2">
      <c r="A2637" s="27"/>
      <c r="M2637" s="27"/>
    </row>
    <row r="2638" spans="1:13" x14ac:dyDescent="0.2">
      <c r="A2638" s="27"/>
      <c r="M2638" s="27"/>
    </row>
    <row r="2639" spans="1:13" x14ac:dyDescent="0.2">
      <c r="A2639" s="27"/>
      <c r="M2639" s="27"/>
    </row>
    <row r="2640" spans="1:13" x14ac:dyDescent="0.2">
      <c r="A2640" s="27"/>
      <c r="M2640" s="27"/>
    </row>
    <row r="2641" spans="1:13" x14ac:dyDescent="0.2">
      <c r="A2641" s="27"/>
      <c r="M2641" s="27"/>
    </row>
    <row r="2642" spans="1:13" x14ac:dyDescent="0.2">
      <c r="A2642" s="27"/>
      <c r="M2642" s="27"/>
    </row>
    <row r="2643" spans="1:13" x14ac:dyDescent="0.2">
      <c r="A2643" s="27"/>
      <c r="M2643" s="27"/>
    </row>
    <row r="2644" spans="1:13" x14ac:dyDescent="0.2">
      <c r="A2644" s="27"/>
      <c r="M2644" s="27"/>
    </row>
    <row r="2645" spans="1:13" x14ac:dyDescent="0.2">
      <c r="A2645" s="27"/>
      <c r="M2645" s="27"/>
    </row>
    <row r="2646" spans="1:13" x14ac:dyDescent="0.2">
      <c r="A2646" s="27"/>
      <c r="M2646" s="27"/>
    </row>
    <row r="2647" spans="1:13" x14ac:dyDescent="0.2">
      <c r="A2647" s="27"/>
      <c r="M2647" s="27"/>
    </row>
    <row r="2648" spans="1:13" x14ac:dyDescent="0.2">
      <c r="A2648" s="27"/>
      <c r="M2648" s="27"/>
    </row>
    <row r="2649" spans="1:13" x14ac:dyDescent="0.2">
      <c r="A2649" s="27"/>
      <c r="M2649" s="27"/>
    </row>
    <row r="2650" spans="1:13" x14ac:dyDescent="0.2">
      <c r="A2650" s="27"/>
      <c r="M2650" s="27"/>
    </row>
    <row r="2651" spans="1:13" x14ac:dyDescent="0.2">
      <c r="A2651" s="27"/>
      <c r="M2651" s="27"/>
    </row>
    <row r="2652" spans="1:13" x14ac:dyDescent="0.2">
      <c r="A2652" s="27"/>
      <c r="M2652" s="27"/>
    </row>
    <row r="2653" spans="1:13" x14ac:dyDescent="0.2">
      <c r="A2653" s="27"/>
      <c r="M2653" s="27"/>
    </row>
    <row r="2654" spans="1:13" x14ac:dyDescent="0.2">
      <c r="A2654" s="27"/>
      <c r="M2654" s="27"/>
    </row>
    <row r="2655" spans="1:13" x14ac:dyDescent="0.2">
      <c r="A2655" s="27"/>
      <c r="M2655" s="27"/>
    </row>
    <row r="2656" spans="1:13" x14ac:dyDescent="0.2">
      <c r="A2656" s="27"/>
      <c r="M2656" s="27"/>
    </row>
    <row r="2657" spans="1:13" x14ac:dyDescent="0.2">
      <c r="A2657" s="27"/>
      <c r="M2657" s="27"/>
    </row>
    <row r="2658" spans="1:13" x14ac:dyDescent="0.2">
      <c r="A2658" s="27"/>
      <c r="M2658" s="27"/>
    </row>
    <row r="2659" spans="1:13" x14ac:dyDescent="0.2">
      <c r="A2659" s="27"/>
      <c r="M2659" s="27"/>
    </row>
    <row r="2660" spans="1:13" x14ac:dyDescent="0.2">
      <c r="A2660" s="27"/>
      <c r="M2660" s="27"/>
    </row>
    <row r="2661" spans="1:13" x14ac:dyDescent="0.2">
      <c r="A2661" s="27"/>
      <c r="M2661" s="27"/>
    </row>
    <row r="2662" spans="1:13" x14ac:dyDescent="0.2">
      <c r="A2662" s="27"/>
      <c r="M2662" s="27"/>
    </row>
    <row r="2663" spans="1:13" x14ac:dyDescent="0.2">
      <c r="A2663" s="27"/>
      <c r="M2663" s="27"/>
    </row>
    <row r="2664" spans="1:13" x14ac:dyDescent="0.2">
      <c r="A2664" s="27"/>
      <c r="M2664" s="27"/>
    </row>
    <row r="2665" spans="1:13" x14ac:dyDescent="0.2">
      <c r="A2665" s="27"/>
      <c r="M2665" s="27"/>
    </row>
    <row r="2666" spans="1:13" x14ac:dyDescent="0.2">
      <c r="A2666" s="27"/>
      <c r="M2666" s="27"/>
    </row>
    <row r="2667" spans="1:13" x14ac:dyDescent="0.2">
      <c r="A2667" s="27"/>
      <c r="M2667" s="27"/>
    </row>
    <row r="2668" spans="1:13" x14ac:dyDescent="0.2">
      <c r="A2668" s="27"/>
      <c r="M2668" s="27"/>
    </row>
    <row r="2669" spans="1:13" x14ac:dyDescent="0.2">
      <c r="A2669" s="27"/>
      <c r="M2669" s="27"/>
    </row>
    <row r="2670" spans="1:13" x14ac:dyDescent="0.2">
      <c r="A2670" s="27"/>
      <c r="M2670" s="27"/>
    </row>
    <row r="2671" spans="1:13" x14ac:dyDescent="0.2">
      <c r="A2671" s="27"/>
      <c r="M2671" s="27"/>
    </row>
    <row r="2672" spans="1:13" x14ac:dyDescent="0.2">
      <c r="A2672" s="27"/>
      <c r="M2672" s="27"/>
    </row>
    <row r="2673" spans="1:13" x14ac:dyDescent="0.2">
      <c r="A2673" s="27"/>
      <c r="M2673" s="27"/>
    </row>
    <row r="2674" spans="1:13" x14ac:dyDescent="0.2">
      <c r="A2674" s="27"/>
      <c r="M2674" s="27"/>
    </row>
    <row r="2675" spans="1:13" x14ac:dyDescent="0.2">
      <c r="A2675" s="27"/>
      <c r="M2675" s="27"/>
    </row>
    <row r="2676" spans="1:13" x14ac:dyDescent="0.2">
      <c r="A2676" s="27"/>
      <c r="M2676" s="27"/>
    </row>
    <row r="2677" spans="1:13" x14ac:dyDescent="0.2">
      <c r="A2677" s="27"/>
      <c r="M2677" s="27"/>
    </row>
    <row r="2678" spans="1:13" x14ac:dyDescent="0.2">
      <c r="A2678" s="27"/>
      <c r="M2678" s="27"/>
    </row>
    <row r="2679" spans="1:13" x14ac:dyDescent="0.2">
      <c r="A2679" s="27"/>
      <c r="M2679" s="27"/>
    </row>
    <row r="2680" spans="1:13" x14ac:dyDescent="0.2">
      <c r="A2680" s="27"/>
      <c r="M2680" s="27"/>
    </row>
    <row r="2681" spans="1:13" x14ac:dyDescent="0.2">
      <c r="A2681" s="27"/>
      <c r="M2681" s="27"/>
    </row>
    <row r="2682" spans="1:13" x14ac:dyDescent="0.2">
      <c r="A2682" s="27"/>
      <c r="M2682" s="27"/>
    </row>
    <row r="2683" spans="1:13" x14ac:dyDescent="0.2">
      <c r="A2683" s="27"/>
      <c r="M2683" s="27"/>
    </row>
    <row r="2684" spans="1:13" x14ac:dyDescent="0.2">
      <c r="A2684" s="27"/>
      <c r="M2684" s="27"/>
    </row>
    <row r="2685" spans="1:13" x14ac:dyDescent="0.2">
      <c r="A2685" s="27"/>
      <c r="M2685" s="27"/>
    </row>
    <row r="2686" spans="1:13" x14ac:dyDescent="0.2">
      <c r="A2686" s="27"/>
      <c r="M2686" s="27"/>
    </row>
    <row r="2687" spans="1:13" x14ac:dyDescent="0.2">
      <c r="A2687" s="27"/>
      <c r="M2687" s="27"/>
    </row>
    <row r="2688" spans="1:13" x14ac:dyDescent="0.2">
      <c r="A2688" s="27"/>
      <c r="M2688" s="27"/>
    </row>
    <row r="2689" spans="1:13" x14ac:dyDescent="0.2">
      <c r="A2689" s="27"/>
      <c r="M2689" s="27"/>
    </row>
    <row r="2690" spans="1:13" x14ac:dyDescent="0.2">
      <c r="A2690" s="27"/>
      <c r="M2690" s="27"/>
    </row>
    <row r="2691" spans="1:13" x14ac:dyDescent="0.2">
      <c r="A2691" s="27"/>
      <c r="M2691" s="27"/>
    </row>
    <row r="2692" spans="1:13" x14ac:dyDescent="0.2">
      <c r="A2692" s="27"/>
      <c r="M2692" s="27"/>
    </row>
    <row r="2693" spans="1:13" x14ac:dyDescent="0.2">
      <c r="A2693" s="27"/>
      <c r="M2693" s="27"/>
    </row>
    <row r="2694" spans="1:13" x14ac:dyDescent="0.2">
      <c r="A2694" s="27"/>
      <c r="M2694" s="27"/>
    </row>
    <row r="2695" spans="1:13" x14ac:dyDescent="0.2">
      <c r="A2695" s="27"/>
      <c r="M2695" s="27"/>
    </row>
    <row r="2696" spans="1:13" x14ac:dyDescent="0.2">
      <c r="A2696" s="27"/>
      <c r="M2696" s="27"/>
    </row>
    <row r="2697" spans="1:13" x14ac:dyDescent="0.2">
      <c r="A2697" s="27"/>
      <c r="M2697" s="27"/>
    </row>
    <row r="2698" spans="1:13" x14ac:dyDescent="0.2">
      <c r="A2698" s="27"/>
      <c r="M2698" s="27"/>
    </row>
    <row r="2699" spans="1:13" x14ac:dyDescent="0.2">
      <c r="A2699" s="27"/>
      <c r="M2699" s="27"/>
    </row>
    <row r="2700" spans="1:13" x14ac:dyDescent="0.2">
      <c r="A2700" s="27"/>
      <c r="M2700" s="27"/>
    </row>
    <row r="2701" spans="1:13" x14ac:dyDescent="0.2">
      <c r="A2701" s="27"/>
      <c r="M2701" s="27"/>
    </row>
    <row r="2702" spans="1:13" x14ac:dyDescent="0.2">
      <c r="A2702" s="27"/>
      <c r="M2702" s="27"/>
    </row>
    <row r="2703" spans="1:13" x14ac:dyDescent="0.2">
      <c r="A2703" s="27"/>
      <c r="M2703" s="27"/>
    </row>
    <row r="2704" spans="1:13" x14ac:dyDescent="0.2">
      <c r="A2704" s="27"/>
      <c r="M2704" s="27"/>
    </row>
    <row r="2705" spans="1:13" x14ac:dyDescent="0.2">
      <c r="A2705" s="27"/>
      <c r="M2705" s="27"/>
    </row>
    <row r="2706" spans="1:13" x14ac:dyDescent="0.2">
      <c r="A2706" s="27"/>
      <c r="M2706" s="27"/>
    </row>
    <row r="2707" spans="1:13" x14ac:dyDescent="0.2">
      <c r="A2707" s="27"/>
      <c r="M2707" s="27"/>
    </row>
    <row r="2708" spans="1:13" x14ac:dyDescent="0.2">
      <c r="A2708" s="27"/>
      <c r="M2708" s="27"/>
    </row>
    <row r="2709" spans="1:13" x14ac:dyDescent="0.2">
      <c r="A2709" s="27"/>
      <c r="M2709" s="27"/>
    </row>
    <row r="2710" spans="1:13" x14ac:dyDescent="0.2">
      <c r="A2710" s="27"/>
      <c r="M2710" s="27"/>
    </row>
    <row r="2711" spans="1:13" x14ac:dyDescent="0.2">
      <c r="A2711" s="27"/>
      <c r="M2711" s="27"/>
    </row>
    <row r="2712" spans="1:13" x14ac:dyDescent="0.2">
      <c r="A2712" s="27"/>
      <c r="M2712" s="27"/>
    </row>
    <row r="2713" spans="1:13" x14ac:dyDescent="0.2">
      <c r="A2713" s="27"/>
      <c r="M2713" s="27"/>
    </row>
    <row r="2714" spans="1:13" x14ac:dyDescent="0.2">
      <c r="A2714" s="27"/>
      <c r="M2714" s="27"/>
    </row>
    <row r="2715" spans="1:13" x14ac:dyDescent="0.2">
      <c r="A2715" s="27"/>
      <c r="M2715" s="27"/>
    </row>
    <row r="2716" spans="1:13" x14ac:dyDescent="0.2">
      <c r="A2716" s="27"/>
      <c r="M2716" s="27"/>
    </row>
    <row r="2717" spans="1:13" x14ac:dyDescent="0.2">
      <c r="A2717" s="27"/>
      <c r="M2717" s="27"/>
    </row>
    <row r="2718" spans="1:13" x14ac:dyDescent="0.2">
      <c r="A2718" s="27"/>
      <c r="M2718" s="27"/>
    </row>
    <row r="2719" spans="1:13" x14ac:dyDescent="0.2">
      <c r="A2719" s="27"/>
      <c r="M2719" s="27"/>
    </row>
    <row r="2720" spans="1:13" x14ac:dyDescent="0.2">
      <c r="A2720" s="27"/>
      <c r="M2720" s="27"/>
    </row>
    <row r="2721" spans="1:13" x14ac:dyDescent="0.2">
      <c r="A2721" s="27"/>
      <c r="M2721" s="27"/>
    </row>
    <row r="2722" spans="1:13" x14ac:dyDescent="0.2">
      <c r="A2722" s="27"/>
      <c r="M2722" s="27"/>
    </row>
    <row r="2723" spans="1:13" x14ac:dyDescent="0.2">
      <c r="A2723" s="27"/>
      <c r="M2723" s="27"/>
    </row>
    <row r="2724" spans="1:13" x14ac:dyDescent="0.2">
      <c r="A2724" s="27"/>
      <c r="M2724" s="27"/>
    </row>
    <row r="2725" spans="1:13" x14ac:dyDescent="0.2">
      <c r="A2725" s="27"/>
      <c r="M2725" s="27"/>
    </row>
    <row r="2726" spans="1:13" x14ac:dyDescent="0.2">
      <c r="A2726" s="27"/>
      <c r="M2726" s="27"/>
    </row>
    <row r="2727" spans="1:13" x14ac:dyDescent="0.2">
      <c r="A2727" s="27"/>
      <c r="M2727" s="27"/>
    </row>
    <row r="2728" spans="1:13" x14ac:dyDescent="0.2">
      <c r="A2728" s="27"/>
      <c r="M2728" s="27"/>
    </row>
    <row r="2729" spans="1:13" x14ac:dyDescent="0.2">
      <c r="A2729" s="27"/>
      <c r="M2729" s="27"/>
    </row>
    <row r="2730" spans="1:13" x14ac:dyDescent="0.2">
      <c r="A2730" s="27"/>
      <c r="M2730" s="27"/>
    </row>
    <row r="2731" spans="1:13" x14ac:dyDescent="0.2">
      <c r="A2731" s="27"/>
      <c r="M2731" s="27"/>
    </row>
    <row r="2732" spans="1:13" x14ac:dyDescent="0.2">
      <c r="A2732" s="27"/>
      <c r="M2732" s="27"/>
    </row>
    <row r="2733" spans="1:13" x14ac:dyDescent="0.2">
      <c r="A2733" s="27"/>
      <c r="M2733" s="27"/>
    </row>
    <row r="2734" spans="1:13" x14ac:dyDescent="0.2">
      <c r="A2734" s="27"/>
      <c r="M2734" s="27"/>
    </row>
    <row r="2735" spans="1:13" x14ac:dyDescent="0.2">
      <c r="A2735" s="27"/>
      <c r="M2735" s="27"/>
    </row>
    <row r="2736" spans="1:13" x14ac:dyDescent="0.2">
      <c r="A2736" s="27"/>
      <c r="M2736" s="27"/>
    </row>
    <row r="2737" spans="1:13" x14ac:dyDescent="0.2">
      <c r="A2737" s="27"/>
      <c r="M2737" s="27"/>
    </row>
    <row r="2738" spans="1:13" x14ac:dyDescent="0.2">
      <c r="A2738" s="27"/>
      <c r="M2738" s="27"/>
    </row>
    <row r="2739" spans="1:13" x14ac:dyDescent="0.2">
      <c r="A2739" s="27"/>
      <c r="M2739" s="27"/>
    </row>
    <row r="2740" spans="1:13" x14ac:dyDescent="0.2">
      <c r="A2740" s="27"/>
      <c r="M2740" s="27"/>
    </row>
    <row r="2741" spans="1:13" x14ac:dyDescent="0.2">
      <c r="A2741" s="27"/>
      <c r="M2741" s="27"/>
    </row>
    <row r="2742" spans="1:13" x14ac:dyDescent="0.2">
      <c r="A2742" s="27"/>
      <c r="M2742" s="27"/>
    </row>
    <row r="2743" spans="1:13" x14ac:dyDescent="0.2">
      <c r="A2743" s="27"/>
      <c r="M2743" s="27"/>
    </row>
    <row r="2744" spans="1:13" x14ac:dyDescent="0.2">
      <c r="A2744" s="27"/>
      <c r="M2744" s="27"/>
    </row>
    <row r="2745" spans="1:13" x14ac:dyDescent="0.2">
      <c r="A2745" s="27"/>
      <c r="M2745" s="27"/>
    </row>
    <row r="2746" spans="1:13" x14ac:dyDescent="0.2">
      <c r="A2746" s="27"/>
      <c r="M2746" s="27"/>
    </row>
    <row r="2747" spans="1:13" x14ac:dyDescent="0.2">
      <c r="A2747" s="27"/>
      <c r="M2747" s="27"/>
    </row>
    <row r="2748" spans="1:13" x14ac:dyDescent="0.2">
      <c r="A2748" s="27"/>
      <c r="M2748" s="27"/>
    </row>
    <row r="2749" spans="1:13" x14ac:dyDescent="0.2">
      <c r="A2749" s="27"/>
      <c r="M2749" s="27"/>
    </row>
    <row r="2750" spans="1:13" x14ac:dyDescent="0.2">
      <c r="A2750" s="27"/>
      <c r="M2750" s="27"/>
    </row>
    <row r="2751" spans="1:13" x14ac:dyDescent="0.2">
      <c r="A2751" s="27"/>
      <c r="M2751" s="27"/>
    </row>
    <row r="2752" spans="1:13" x14ac:dyDescent="0.2">
      <c r="A2752" s="27"/>
      <c r="M2752" s="27"/>
    </row>
    <row r="2753" spans="1:13" x14ac:dyDescent="0.2">
      <c r="A2753" s="27"/>
      <c r="M2753" s="27"/>
    </row>
    <row r="2754" spans="1:13" x14ac:dyDescent="0.2">
      <c r="A2754" s="27"/>
      <c r="M2754" s="27"/>
    </row>
    <row r="2755" spans="1:13" x14ac:dyDescent="0.2">
      <c r="A2755" s="27"/>
      <c r="M2755" s="27"/>
    </row>
    <row r="2756" spans="1:13" x14ac:dyDescent="0.2">
      <c r="A2756" s="27"/>
      <c r="M2756" s="27"/>
    </row>
    <row r="2757" spans="1:13" x14ac:dyDescent="0.2">
      <c r="A2757" s="27"/>
      <c r="M2757" s="27"/>
    </row>
    <row r="2758" spans="1:13" x14ac:dyDescent="0.2">
      <c r="A2758" s="27"/>
      <c r="M2758" s="27"/>
    </row>
    <row r="2759" spans="1:13" x14ac:dyDescent="0.2">
      <c r="A2759" s="27"/>
      <c r="M2759" s="27"/>
    </row>
    <row r="2760" spans="1:13" x14ac:dyDescent="0.2">
      <c r="A2760" s="27"/>
      <c r="M2760" s="27"/>
    </row>
    <row r="2761" spans="1:13" x14ac:dyDescent="0.2">
      <c r="A2761" s="27"/>
      <c r="M2761" s="27"/>
    </row>
    <row r="2762" spans="1:13" x14ac:dyDescent="0.2">
      <c r="A2762" s="27"/>
      <c r="M2762" s="27"/>
    </row>
    <row r="2763" spans="1:13" x14ac:dyDescent="0.2">
      <c r="A2763" s="27"/>
      <c r="M2763" s="27"/>
    </row>
    <row r="2764" spans="1:13" x14ac:dyDescent="0.2">
      <c r="A2764" s="27"/>
      <c r="M2764" s="27"/>
    </row>
    <row r="2765" spans="1:13" x14ac:dyDescent="0.2">
      <c r="A2765" s="27"/>
      <c r="M2765" s="27"/>
    </row>
    <row r="2766" spans="1:13" x14ac:dyDescent="0.2">
      <c r="A2766" s="27"/>
      <c r="M2766" s="27"/>
    </row>
    <row r="2767" spans="1:13" x14ac:dyDescent="0.2">
      <c r="A2767" s="27"/>
      <c r="M2767" s="27"/>
    </row>
    <row r="2768" spans="1:13" x14ac:dyDescent="0.2">
      <c r="A2768" s="27"/>
      <c r="M2768" s="27"/>
    </row>
    <row r="2769" spans="1:13" x14ac:dyDescent="0.2">
      <c r="A2769" s="27"/>
      <c r="M2769" s="27"/>
    </row>
    <row r="2770" spans="1:13" x14ac:dyDescent="0.2">
      <c r="A2770" s="27"/>
      <c r="M2770" s="27"/>
    </row>
    <row r="2771" spans="1:13" x14ac:dyDescent="0.2">
      <c r="A2771" s="27"/>
      <c r="M2771" s="27"/>
    </row>
    <row r="2772" spans="1:13" x14ac:dyDescent="0.2">
      <c r="A2772" s="27"/>
      <c r="M2772" s="27"/>
    </row>
    <row r="2773" spans="1:13" x14ac:dyDescent="0.2">
      <c r="A2773" s="27"/>
      <c r="M2773" s="27"/>
    </row>
    <row r="2774" spans="1:13" x14ac:dyDescent="0.2">
      <c r="A2774" s="27"/>
      <c r="M2774" s="27"/>
    </row>
    <row r="2775" spans="1:13" x14ac:dyDescent="0.2">
      <c r="A2775" s="27"/>
      <c r="M2775" s="27"/>
    </row>
    <row r="2776" spans="1:13" x14ac:dyDescent="0.2">
      <c r="A2776" s="27"/>
      <c r="M2776" s="27"/>
    </row>
    <row r="2777" spans="1:13" x14ac:dyDescent="0.2">
      <c r="A2777" s="27"/>
      <c r="M2777" s="27"/>
    </row>
    <row r="2778" spans="1:13" x14ac:dyDescent="0.2">
      <c r="A2778" s="27"/>
      <c r="M2778" s="27"/>
    </row>
    <row r="2779" spans="1:13" x14ac:dyDescent="0.2">
      <c r="A2779" s="27"/>
      <c r="M2779" s="27"/>
    </row>
    <row r="2780" spans="1:13" x14ac:dyDescent="0.2">
      <c r="A2780" s="27"/>
      <c r="M2780" s="27"/>
    </row>
    <row r="2781" spans="1:13" x14ac:dyDescent="0.2">
      <c r="A2781" s="27"/>
      <c r="M2781" s="27"/>
    </row>
    <row r="2782" spans="1:13" x14ac:dyDescent="0.2">
      <c r="A2782" s="27"/>
      <c r="M2782" s="27"/>
    </row>
    <row r="2783" spans="1:13" x14ac:dyDescent="0.2">
      <c r="A2783" s="27"/>
      <c r="M2783" s="27"/>
    </row>
    <row r="2784" spans="1:13" x14ac:dyDescent="0.2">
      <c r="A2784" s="27"/>
      <c r="M2784" s="27"/>
    </row>
    <row r="2785" spans="1:13" x14ac:dyDescent="0.2">
      <c r="A2785" s="27"/>
      <c r="M2785" s="27"/>
    </row>
    <row r="2786" spans="1:13" x14ac:dyDescent="0.2">
      <c r="A2786" s="27"/>
      <c r="M2786" s="27"/>
    </row>
    <row r="2787" spans="1:13" x14ac:dyDescent="0.2">
      <c r="A2787" s="27"/>
      <c r="M2787" s="27"/>
    </row>
    <row r="2788" spans="1:13" x14ac:dyDescent="0.2">
      <c r="A2788" s="27"/>
      <c r="M2788" s="27"/>
    </row>
    <row r="2789" spans="1:13" x14ac:dyDescent="0.2">
      <c r="A2789" s="27"/>
      <c r="M2789" s="27"/>
    </row>
    <row r="2790" spans="1:13" x14ac:dyDescent="0.2">
      <c r="A2790" s="27"/>
      <c r="M2790" s="27"/>
    </row>
    <row r="2791" spans="1:13" x14ac:dyDescent="0.2">
      <c r="A2791" s="27"/>
      <c r="M2791" s="27"/>
    </row>
    <row r="2792" spans="1:13" x14ac:dyDescent="0.2">
      <c r="A2792" s="27"/>
      <c r="M2792" s="27"/>
    </row>
    <row r="2793" spans="1:13" x14ac:dyDescent="0.2">
      <c r="A2793" s="27"/>
      <c r="M2793" s="27"/>
    </row>
    <row r="2794" spans="1:13" x14ac:dyDescent="0.2">
      <c r="A2794" s="27"/>
      <c r="M2794" s="27"/>
    </row>
    <row r="2795" spans="1:13" x14ac:dyDescent="0.2">
      <c r="A2795" s="27"/>
      <c r="M2795" s="27"/>
    </row>
    <row r="2796" spans="1:13" x14ac:dyDescent="0.2">
      <c r="A2796" s="27"/>
      <c r="M2796" s="27"/>
    </row>
    <row r="2797" spans="1:13" x14ac:dyDescent="0.2">
      <c r="A2797" s="27"/>
      <c r="M2797" s="27"/>
    </row>
    <row r="2798" spans="1:13" x14ac:dyDescent="0.2">
      <c r="A2798" s="27"/>
      <c r="M2798" s="27"/>
    </row>
    <row r="2799" spans="1:13" x14ac:dyDescent="0.2">
      <c r="A2799" s="27"/>
      <c r="M2799" s="27"/>
    </row>
    <row r="2800" spans="1:13" x14ac:dyDescent="0.2">
      <c r="A2800" s="27"/>
      <c r="M2800" s="27"/>
    </row>
    <row r="2801" spans="1:13" x14ac:dyDescent="0.2">
      <c r="A2801" s="27"/>
      <c r="M2801" s="27"/>
    </row>
    <row r="2802" spans="1:13" x14ac:dyDescent="0.2">
      <c r="A2802" s="27"/>
      <c r="M2802" s="27"/>
    </row>
    <row r="2803" spans="1:13" x14ac:dyDescent="0.2">
      <c r="A2803" s="27"/>
      <c r="M2803" s="27"/>
    </row>
    <row r="2804" spans="1:13" x14ac:dyDescent="0.2">
      <c r="A2804" s="27"/>
      <c r="M2804" s="27"/>
    </row>
    <row r="2805" spans="1:13" x14ac:dyDescent="0.2">
      <c r="A2805" s="27"/>
      <c r="M2805" s="27"/>
    </row>
    <row r="2806" spans="1:13" x14ac:dyDescent="0.2">
      <c r="A2806" s="27"/>
      <c r="M2806" s="27"/>
    </row>
    <row r="2807" spans="1:13" x14ac:dyDescent="0.2">
      <c r="A2807" s="27"/>
      <c r="M2807" s="27"/>
    </row>
    <row r="2808" spans="1:13" x14ac:dyDescent="0.2">
      <c r="A2808" s="27"/>
      <c r="M2808" s="27"/>
    </row>
    <row r="2809" spans="1:13" x14ac:dyDescent="0.2">
      <c r="A2809" s="27"/>
      <c r="M2809" s="27"/>
    </row>
    <row r="2810" spans="1:13" x14ac:dyDescent="0.2">
      <c r="A2810" s="27"/>
      <c r="M2810" s="27"/>
    </row>
    <row r="2811" spans="1:13" x14ac:dyDescent="0.2">
      <c r="A2811" s="27"/>
      <c r="M2811" s="27"/>
    </row>
    <row r="2812" spans="1:13" x14ac:dyDescent="0.2">
      <c r="A2812" s="27"/>
      <c r="M2812" s="27"/>
    </row>
    <row r="2813" spans="1:13" x14ac:dyDescent="0.2">
      <c r="A2813" s="27"/>
      <c r="M2813" s="27"/>
    </row>
    <row r="2814" spans="1:13" x14ac:dyDescent="0.2">
      <c r="A2814" s="27"/>
      <c r="M2814" s="27"/>
    </row>
    <row r="2815" spans="1:13" x14ac:dyDescent="0.2">
      <c r="A2815" s="27"/>
      <c r="M2815" s="27"/>
    </row>
    <row r="2816" spans="1:13" x14ac:dyDescent="0.2">
      <c r="A2816" s="27"/>
      <c r="M2816" s="27"/>
    </row>
    <row r="2817" spans="1:13" x14ac:dyDescent="0.2">
      <c r="A2817" s="27"/>
      <c r="M2817" s="27"/>
    </row>
    <row r="2818" spans="1:13" x14ac:dyDescent="0.2">
      <c r="A2818" s="27"/>
      <c r="M2818" s="27"/>
    </row>
    <row r="2819" spans="1:13" x14ac:dyDescent="0.2">
      <c r="A2819" s="27"/>
      <c r="M2819" s="27"/>
    </row>
    <row r="2820" spans="1:13" x14ac:dyDescent="0.2">
      <c r="A2820" s="27"/>
      <c r="M2820" s="27"/>
    </row>
    <row r="2821" spans="1:13" x14ac:dyDescent="0.2">
      <c r="A2821" s="27"/>
      <c r="M2821" s="27"/>
    </row>
    <row r="2822" spans="1:13" x14ac:dyDescent="0.2">
      <c r="A2822" s="27"/>
      <c r="M2822" s="27"/>
    </row>
    <row r="2823" spans="1:13" x14ac:dyDescent="0.2">
      <c r="A2823" s="27"/>
      <c r="M2823" s="27"/>
    </row>
    <row r="2824" spans="1:13" x14ac:dyDescent="0.2">
      <c r="A2824" s="27"/>
      <c r="M2824" s="27"/>
    </row>
    <row r="2825" spans="1:13" x14ac:dyDescent="0.2">
      <c r="A2825" s="27"/>
      <c r="M2825" s="27"/>
    </row>
    <row r="2826" spans="1:13" x14ac:dyDescent="0.2">
      <c r="A2826" s="27"/>
      <c r="M2826" s="27"/>
    </row>
    <row r="2827" spans="1:13" x14ac:dyDescent="0.2">
      <c r="A2827" s="27"/>
      <c r="M2827" s="27"/>
    </row>
    <row r="2828" spans="1:13" x14ac:dyDescent="0.2">
      <c r="A2828" s="27"/>
      <c r="M2828" s="27"/>
    </row>
    <row r="2829" spans="1:13" x14ac:dyDescent="0.2">
      <c r="A2829" s="27"/>
      <c r="M2829" s="27"/>
    </row>
    <row r="2830" spans="1:13" x14ac:dyDescent="0.2">
      <c r="A2830" s="27"/>
      <c r="M2830" s="27"/>
    </row>
    <row r="2831" spans="1:13" x14ac:dyDescent="0.2">
      <c r="A2831" s="27"/>
      <c r="M2831" s="27"/>
    </row>
    <row r="2832" spans="1:13" x14ac:dyDescent="0.2">
      <c r="A2832" s="27"/>
      <c r="M2832" s="27"/>
    </row>
    <row r="2833" spans="1:13" x14ac:dyDescent="0.2">
      <c r="A2833" s="27"/>
      <c r="M2833" s="27"/>
    </row>
    <row r="2834" spans="1:13" x14ac:dyDescent="0.2">
      <c r="A2834" s="27"/>
      <c r="M2834" s="27"/>
    </row>
    <row r="2835" spans="1:13" x14ac:dyDescent="0.2">
      <c r="A2835" s="27"/>
      <c r="M2835" s="27"/>
    </row>
    <row r="2836" spans="1:13" x14ac:dyDescent="0.2">
      <c r="A2836" s="27"/>
      <c r="M2836" s="27"/>
    </row>
    <row r="2837" spans="1:13" x14ac:dyDescent="0.2">
      <c r="A2837" s="27"/>
      <c r="M2837" s="27"/>
    </row>
    <row r="2838" spans="1:13" x14ac:dyDescent="0.2">
      <c r="A2838" s="27"/>
      <c r="M2838" s="27"/>
    </row>
    <row r="2839" spans="1:13" x14ac:dyDescent="0.2">
      <c r="A2839" s="27"/>
      <c r="M2839" s="27"/>
    </row>
    <row r="2840" spans="1:13" x14ac:dyDescent="0.2">
      <c r="A2840" s="27"/>
      <c r="M2840" s="27"/>
    </row>
    <row r="2841" spans="1:13" x14ac:dyDescent="0.2">
      <c r="A2841" s="27"/>
      <c r="M2841" s="27"/>
    </row>
    <row r="2842" spans="1:13" x14ac:dyDescent="0.2">
      <c r="A2842" s="27"/>
      <c r="M2842" s="27"/>
    </row>
    <row r="2843" spans="1:13" x14ac:dyDescent="0.2">
      <c r="A2843" s="27"/>
      <c r="M2843" s="27"/>
    </row>
    <row r="2844" spans="1:13" x14ac:dyDescent="0.2">
      <c r="A2844" s="27"/>
      <c r="M2844" s="27"/>
    </row>
    <row r="2845" spans="1:13" x14ac:dyDescent="0.2">
      <c r="A2845" s="27"/>
      <c r="M2845" s="27"/>
    </row>
    <row r="2846" spans="1:13" x14ac:dyDescent="0.2">
      <c r="A2846" s="27"/>
      <c r="M2846" s="27"/>
    </row>
    <row r="2847" spans="1:13" x14ac:dyDescent="0.2">
      <c r="A2847" s="27"/>
      <c r="M2847" s="27"/>
    </row>
    <row r="2848" spans="1:13" x14ac:dyDescent="0.2">
      <c r="A2848" s="27"/>
      <c r="M2848" s="27"/>
    </row>
    <row r="2849" spans="1:13" x14ac:dyDescent="0.2">
      <c r="A2849" s="27"/>
      <c r="M2849" s="27"/>
    </row>
    <row r="2850" spans="1:13" x14ac:dyDescent="0.2">
      <c r="A2850" s="27"/>
      <c r="M2850" s="27"/>
    </row>
    <row r="2851" spans="1:13" x14ac:dyDescent="0.2">
      <c r="A2851" s="27"/>
      <c r="M2851" s="27"/>
    </row>
    <row r="2852" spans="1:13" x14ac:dyDescent="0.2">
      <c r="A2852" s="27"/>
      <c r="M2852" s="27"/>
    </row>
    <row r="2853" spans="1:13" x14ac:dyDescent="0.2">
      <c r="A2853" s="27"/>
      <c r="M2853" s="27"/>
    </row>
    <row r="2854" spans="1:13" x14ac:dyDescent="0.2">
      <c r="A2854" s="27"/>
      <c r="M2854" s="27"/>
    </row>
    <row r="2855" spans="1:13" x14ac:dyDescent="0.2">
      <c r="A2855" s="27"/>
      <c r="M2855" s="27"/>
    </row>
    <row r="2856" spans="1:13" x14ac:dyDescent="0.2">
      <c r="A2856" s="27"/>
      <c r="M2856" s="27"/>
    </row>
    <row r="2857" spans="1:13" x14ac:dyDescent="0.2">
      <c r="A2857" s="27"/>
      <c r="M2857" s="27"/>
    </row>
    <row r="2858" spans="1:13" x14ac:dyDescent="0.2">
      <c r="A2858" s="27"/>
      <c r="M2858" s="27"/>
    </row>
    <row r="2859" spans="1:13" x14ac:dyDescent="0.2">
      <c r="A2859" s="27"/>
      <c r="M2859" s="27"/>
    </row>
    <row r="2860" spans="1:13" x14ac:dyDescent="0.2">
      <c r="A2860" s="27"/>
      <c r="M2860" s="27"/>
    </row>
    <row r="2861" spans="1:13" x14ac:dyDescent="0.2">
      <c r="A2861" s="27"/>
      <c r="M2861" s="27"/>
    </row>
    <row r="2862" spans="1:13" x14ac:dyDescent="0.2">
      <c r="A2862" s="27"/>
      <c r="M2862" s="27"/>
    </row>
    <row r="2863" spans="1:13" x14ac:dyDescent="0.2">
      <c r="A2863" s="27"/>
      <c r="M2863" s="27"/>
    </row>
    <row r="2864" spans="1:13" x14ac:dyDescent="0.2">
      <c r="A2864" s="27"/>
      <c r="M2864" s="27"/>
    </row>
    <row r="2865" spans="1:13" x14ac:dyDescent="0.2">
      <c r="A2865" s="27"/>
      <c r="M2865" s="27"/>
    </row>
    <row r="2866" spans="1:13" x14ac:dyDescent="0.2">
      <c r="A2866" s="27"/>
      <c r="M2866" s="27"/>
    </row>
    <row r="2867" spans="1:13" x14ac:dyDescent="0.2">
      <c r="A2867" s="27"/>
      <c r="M2867" s="27"/>
    </row>
    <row r="2868" spans="1:13" x14ac:dyDescent="0.2">
      <c r="A2868" s="27"/>
      <c r="M2868" s="27"/>
    </row>
    <row r="2869" spans="1:13" x14ac:dyDescent="0.2">
      <c r="A2869" s="27"/>
      <c r="M2869" s="27"/>
    </row>
    <row r="2870" spans="1:13" x14ac:dyDescent="0.2">
      <c r="A2870" s="27"/>
      <c r="M2870" s="27"/>
    </row>
    <row r="2871" spans="1:13" x14ac:dyDescent="0.2">
      <c r="A2871" s="27"/>
      <c r="M2871" s="27"/>
    </row>
    <row r="2872" spans="1:13" x14ac:dyDescent="0.2">
      <c r="A2872" s="27"/>
      <c r="M2872" s="27"/>
    </row>
    <row r="2873" spans="1:13" x14ac:dyDescent="0.2">
      <c r="A2873" s="27"/>
      <c r="M2873" s="27"/>
    </row>
    <row r="2874" spans="1:13" x14ac:dyDescent="0.2">
      <c r="A2874" s="27"/>
      <c r="M2874" s="27"/>
    </row>
    <row r="2875" spans="1:13" x14ac:dyDescent="0.2">
      <c r="A2875" s="27"/>
      <c r="M2875" s="27"/>
    </row>
    <row r="2876" spans="1:13" x14ac:dyDescent="0.2">
      <c r="A2876" s="27"/>
      <c r="M2876" s="27"/>
    </row>
    <row r="2877" spans="1:13" x14ac:dyDescent="0.2">
      <c r="A2877" s="27"/>
      <c r="M2877" s="27"/>
    </row>
    <row r="2878" spans="1:13" x14ac:dyDescent="0.2">
      <c r="A2878" s="27"/>
      <c r="M2878" s="27"/>
    </row>
    <row r="2879" spans="1:13" x14ac:dyDescent="0.2">
      <c r="A2879" s="27"/>
      <c r="M2879" s="27"/>
    </row>
    <row r="2880" spans="1:13" x14ac:dyDescent="0.2">
      <c r="A2880" s="27"/>
      <c r="M2880" s="27"/>
    </row>
    <row r="2881" spans="1:13" x14ac:dyDescent="0.2">
      <c r="A2881" s="27"/>
      <c r="M2881" s="27"/>
    </row>
    <row r="2882" spans="1:13" x14ac:dyDescent="0.2">
      <c r="A2882" s="27"/>
      <c r="M2882" s="27"/>
    </row>
    <row r="2883" spans="1:13" x14ac:dyDescent="0.2">
      <c r="A2883" s="27"/>
      <c r="M2883" s="27"/>
    </row>
    <row r="2884" spans="1:13" x14ac:dyDescent="0.2">
      <c r="A2884" s="27"/>
      <c r="M2884" s="27"/>
    </row>
    <row r="2885" spans="1:13" x14ac:dyDescent="0.2">
      <c r="A2885" s="27"/>
      <c r="M2885" s="27"/>
    </row>
    <row r="2886" spans="1:13" x14ac:dyDescent="0.2">
      <c r="A2886" s="27"/>
      <c r="M2886" s="27"/>
    </row>
    <row r="2887" spans="1:13" x14ac:dyDescent="0.2">
      <c r="A2887" s="27"/>
      <c r="M2887" s="27"/>
    </row>
    <row r="2888" spans="1:13" x14ac:dyDescent="0.2">
      <c r="A2888" s="27"/>
      <c r="M2888" s="27"/>
    </row>
    <row r="2889" spans="1:13" x14ac:dyDescent="0.2">
      <c r="A2889" s="27"/>
      <c r="M2889" s="27"/>
    </row>
    <row r="2890" spans="1:13" x14ac:dyDescent="0.2">
      <c r="A2890" s="27"/>
      <c r="M2890" s="27"/>
    </row>
    <row r="2891" spans="1:13" x14ac:dyDescent="0.2">
      <c r="A2891" s="27"/>
      <c r="M2891" s="27"/>
    </row>
    <row r="2892" spans="1:13" x14ac:dyDescent="0.2">
      <c r="A2892" s="27"/>
      <c r="M2892" s="27"/>
    </row>
    <row r="2893" spans="1:13" x14ac:dyDescent="0.2">
      <c r="A2893" s="27"/>
      <c r="M2893" s="27"/>
    </row>
    <row r="2894" spans="1:13" x14ac:dyDescent="0.2">
      <c r="A2894" s="27"/>
      <c r="M2894" s="27"/>
    </row>
    <row r="2895" spans="1:13" x14ac:dyDescent="0.2">
      <c r="A2895" s="27"/>
      <c r="M2895" s="27"/>
    </row>
    <row r="2896" spans="1:13" x14ac:dyDescent="0.2">
      <c r="A2896" s="27"/>
      <c r="M2896" s="27"/>
    </row>
    <row r="2897" spans="1:13" x14ac:dyDescent="0.2">
      <c r="A2897" s="27"/>
      <c r="M2897" s="27"/>
    </row>
    <row r="2898" spans="1:13" x14ac:dyDescent="0.2">
      <c r="A2898" s="27"/>
      <c r="M2898" s="27"/>
    </row>
    <row r="2899" spans="1:13" x14ac:dyDescent="0.2">
      <c r="A2899" s="27"/>
      <c r="M2899" s="27"/>
    </row>
    <row r="2900" spans="1:13" x14ac:dyDescent="0.2">
      <c r="A2900" s="27"/>
      <c r="M2900" s="27"/>
    </row>
    <row r="2901" spans="1:13" x14ac:dyDescent="0.2">
      <c r="A2901" s="27"/>
      <c r="M2901" s="27"/>
    </row>
    <row r="2902" spans="1:13" x14ac:dyDescent="0.2">
      <c r="A2902" s="27"/>
      <c r="M2902" s="27"/>
    </row>
    <row r="2903" spans="1:13" x14ac:dyDescent="0.2">
      <c r="A2903" s="27"/>
      <c r="M2903" s="27"/>
    </row>
    <row r="2904" spans="1:13" x14ac:dyDescent="0.2">
      <c r="A2904" s="27"/>
      <c r="M2904" s="27"/>
    </row>
    <row r="2905" spans="1:13" x14ac:dyDescent="0.2">
      <c r="A2905" s="27"/>
      <c r="M2905" s="27"/>
    </row>
    <row r="2906" spans="1:13" x14ac:dyDescent="0.2">
      <c r="A2906" s="27"/>
      <c r="M2906" s="27"/>
    </row>
    <row r="2907" spans="1:13" x14ac:dyDescent="0.2">
      <c r="A2907" s="27"/>
      <c r="M2907" s="27"/>
    </row>
    <row r="2908" spans="1:13" x14ac:dyDescent="0.2">
      <c r="A2908" s="27"/>
      <c r="M2908" s="27"/>
    </row>
    <row r="2909" spans="1:13" x14ac:dyDescent="0.2">
      <c r="A2909" s="27"/>
      <c r="M2909" s="27"/>
    </row>
    <row r="2910" spans="1:13" x14ac:dyDescent="0.2">
      <c r="A2910" s="27"/>
      <c r="M2910" s="27"/>
    </row>
    <row r="2911" spans="1:13" x14ac:dyDescent="0.2">
      <c r="A2911" s="27"/>
      <c r="M2911" s="27"/>
    </row>
    <row r="2912" spans="1:13" x14ac:dyDescent="0.2">
      <c r="A2912" s="27"/>
      <c r="M2912" s="27"/>
    </row>
    <row r="2913" spans="1:13" x14ac:dyDescent="0.2">
      <c r="A2913" s="27"/>
      <c r="M2913" s="27"/>
    </row>
    <row r="2914" spans="1:13" x14ac:dyDescent="0.2">
      <c r="A2914" s="27"/>
      <c r="M2914" s="27"/>
    </row>
    <row r="2915" spans="1:13" x14ac:dyDescent="0.2">
      <c r="A2915" s="27"/>
      <c r="M2915" s="27"/>
    </row>
    <row r="2916" spans="1:13" x14ac:dyDescent="0.2">
      <c r="A2916" s="27"/>
      <c r="M2916" s="27"/>
    </row>
    <row r="2917" spans="1:13" x14ac:dyDescent="0.2">
      <c r="A2917" s="27"/>
      <c r="M2917" s="27"/>
    </row>
    <row r="2918" spans="1:13" x14ac:dyDescent="0.2">
      <c r="A2918" s="27"/>
      <c r="M2918" s="27"/>
    </row>
    <row r="2919" spans="1:13" x14ac:dyDescent="0.2">
      <c r="A2919" s="27"/>
      <c r="M2919" s="27"/>
    </row>
    <row r="2920" spans="1:13" x14ac:dyDescent="0.2">
      <c r="A2920" s="27"/>
      <c r="M2920" s="27"/>
    </row>
    <row r="2921" spans="1:13" x14ac:dyDescent="0.2">
      <c r="A2921" s="27"/>
      <c r="M2921" s="27"/>
    </row>
    <row r="2922" spans="1:13" x14ac:dyDescent="0.2">
      <c r="A2922" s="27"/>
      <c r="M2922" s="27"/>
    </row>
    <row r="2923" spans="1:13" x14ac:dyDescent="0.2">
      <c r="A2923" s="27"/>
      <c r="M2923" s="27"/>
    </row>
    <row r="2924" spans="1:13" x14ac:dyDescent="0.2">
      <c r="A2924" s="27"/>
      <c r="M2924" s="27"/>
    </row>
    <row r="2925" spans="1:13" x14ac:dyDescent="0.2">
      <c r="A2925" s="27"/>
      <c r="M2925" s="27"/>
    </row>
    <row r="2926" spans="1:13" x14ac:dyDescent="0.2">
      <c r="A2926" s="27"/>
      <c r="M2926" s="27"/>
    </row>
    <row r="2927" spans="1:13" x14ac:dyDescent="0.2">
      <c r="A2927" s="27"/>
      <c r="M2927" s="27"/>
    </row>
    <row r="2928" spans="1:13" x14ac:dyDescent="0.2">
      <c r="A2928" s="27"/>
      <c r="M2928" s="27"/>
    </row>
    <row r="2929" spans="1:13" x14ac:dyDescent="0.2">
      <c r="A2929" s="27"/>
      <c r="M2929" s="27"/>
    </row>
    <row r="2930" spans="1:13" x14ac:dyDescent="0.2">
      <c r="A2930" s="27"/>
      <c r="M2930" s="27"/>
    </row>
    <row r="2931" spans="1:13" x14ac:dyDescent="0.2">
      <c r="A2931" s="27"/>
      <c r="M2931" s="27"/>
    </row>
    <row r="2932" spans="1:13" x14ac:dyDescent="0.2">
      <c r="A2932" s="27"/>
      <c r="M2932" s="27"/>
    </row>
    <row r="2933" spans="1:13" x14ac:dyDescent="0.2">
      <c r="A2933" s="27"/>
      <c r="M2933" s="27"/>
    </row>
    <row r="2934" spans="1:13" x14ac:dyDescent="0.2">
      <c r="A2934" s="27"/>
      <c r="M2934" s="27"/>
    </row>
    <row r="2935" spans="1:13" x14ac:dyDescent="0.2">
      <c r="A2935" s="27"/>
      <c r="M2935" s="27"/>
    </row>
    <row r="2936" spans="1:13" x14ac:dyDescent="0.2">
      <c r="A2936" s="27"/>
      <c r="M2936" s="27"/>
    </row>
    <row r="2937" spans="1:13" x14ac:dyDescent="0.2">
      <c r="A2937" s="27"/>
      <c r="M2937" s="27"/>
    </row>
    <row r="2938" spans="1:13" x14ac:dyDescent="0.2">
      <c r="A2938" s="27"/>
      <c r="M2938" s="27"/>
    </row>
    <row r="2939" spans="1:13" x14ac:dyDescent="0.2">
      <c r="A2939" s="27"/>
      <c r="M2939" s="27"/>
    </row>
    <row r="2940" spans="1:13" x14ac:dyDescent="0.2">
      <c r="A2940" s="27"/>
      <c r="M2940" s="27"/>
    </row>
    <row r="2941" spans="1:13" x14ac:dyDescent="0.2">
      <c r="A2941" s="27"/>
      <c r="M2941" s="27"/>
    </row>
    <row r="2942" spans="1:13" x14ac:dyDescent="0.2">
      <c r="A2942" s="27"/>
      <c r="M2942" s="27"/>
    </row>
    <row r="2943" spans="1:13" x14ac:dyDescent="0.2">
      <c r="A2943" s="27"/>
      <c r="M2943" s="27"/>
    </row>
    <row r="2944" spans="1:13" x14ac:dyDescent="0.2">
      <c r="A2944" s="27"/>
      <c r="M2944" s="27"/>
    </row>
    <row r="2945" spans="1:13" x14ac:dyDescent="0.2">
      <c r="A2945" s="27"/>
      <c r="M2945" s="27"/>
    </row>
    <row r="2946" spans="1:13" x14ac:dyDescent="0.2">
      <c r="A2946" s="27"/>
      <c r="M2946" s="27"/>
    </row>
    <row r="2947" spans="1:13" x14ac:dyDescent="0.2">
      <c r="A2947" s="27"/>
      <c r="M2947" s="27"/>
    </row>
    <row r="2948" spans="1:13" x14ac:dyDescent="0.2">
      <c r="A2948" s="27"/>
      <c r="M2948" s="27"/>
    </row>
    <row r="2949" spans="1:13" x14ac:dyDescent="0.2">
      <c r="A2949" s="27"/>
      <c r="M2949" s="27"/>
    </row>
    <row r="2950" spans="1:13" x14ac:dyDescent="0.2">
      <c r="A2950" s="27"/>
      <c r="M2950" s="27"/>
    </row>
    <row r="2951" spans="1:13" x14ac:dyDescent="0.2">
      <c r="A2951" s="27"/>
      <c r="M2951" s="27"/>
    </row>
    <row r="2952" spans="1:13" x14ac:dyDescent="0.2">
      <c r="A2952" s="27"/>
      <c r="M2952" s="27"/>
    </row>
    <row r="2953" spans="1:13" x14ac:dyDescent="0.2">
      <c r="A2953" s="27"/>
      <c r="M2953" s="27"/>
    </row>
    <row r="2954" spans="1:13" x14ac:dyDescent="0.2">
      <c r="A2954" s="27"/>
      <c r="M2954" s="27"/>
    </row>
    <row r="2955" spans="1:13" x14ac:dyDescent="0.2">
      <c r="A2955" s="27"/>
      <c r="M2955" s="27"/>
    </row>
    <row r="2956" spans="1:13" x14ac:dyDescent="0.2">
      <c r="A2956" s="27"/>
      <c r="M2956" s="27"/>
    </row>
    <row r="2957" spans="1:13" x14ac:dyDescent="0.2">
      <c r="A2957" s="27"/>
      <c r="M2957" s="27"/>
    </row>
    <row r="2958" spans="1:13" x14ac:dyDescent="0.2">
      <c r="A2958" s="27"/>
      <c r="M2958" s="27"/>
    </row>
    <row r="2959" spans="1:13" x14ac:dyDescent="0.2">
      <c r="A2959" s="27"/>
      <c r="M2959" s="27"/>
    </row>
    <row r="2960" spans="1:13" x14ac:dyDescent="0.2">
      <c r="A2960" s="27"/>
      <c r="M2960" s="27"/>
    </row>
    <row r="2961" spans="1:13" x14ac:dyDescent="0.2">
      <c r="A2961" s="27"/>
      <c r="M2961" s="27"/>
    </row>
    <row r="2962" spans="1:13" x14ac:dyDescent="0.2">
      <c r="A2962" s="27"/>
      <c r="M2962" s="27"/>
    </row>
    <row r="2963" spans="1:13" x14ac:dyDescent="0.2">
      <c r="A2963" s="27"/>
      <c r="M2963" s="27"/>
    </row>
    <row r="2964" spans="1:13" x14ac:dyDescent="0.2">
      <c r="A2964" s="27"/>
      <c r="M2964" s="27"/>
    </row>
    <row r="2965" spans="1:13" x14ac:dyDescent="0.2">
      <c r="A2965" s="27"/>
      <c r="M2965" s="27"/>
    </row>
    <row r="2966" spans="1:13" x14ac:dyDescent="0.2">
      <c r="A2966" s="27"/>
      <c r="M2966" s="27"/>
    </row>
    <row r="2967" spans="1:13" x14ac:dyDescent="0.2">
      <c r="A2967" s="27"/>
      <c r="M2967" s="27"/>
    </row>
    <row r="2968" spans="1:13" x14ac:dyDescent="0.2">
      <c r="A2968" s="27"/>
      <c r="M2968" s="27"/>
    </row>
    <row r="2969" spans="1:13" x14ac:dyDescent="0.2">
      <c r="A2969" s="27"/>
      <c r="M2969" s="27"/>
    </row>
    <row r="2970" spans="1:13" x14ac:dyDescent="0.2">
      <c r="A2970" s="27"/>
      <c r="M2970" s="27"/>
    </row>
    <row r="2971" spans="1:13" x14ac:dyDescent="0.2">
      <c r="A2971" s="27"/>
      <c r="M2971" s="27"/>
    </row>
    <row r="2972" spans="1:13" x14ac:dyDescent="0.2">
      <c r="A2972" s="27"/>
      <c r="M2972" s="27"/>
    </row>
    <row r="2973" spans="1:13" x14ac:dyDescent="0.2">
      <c r="A2973" s="27"/>
      <c r="M2973" s="27"/>
    </row>
    <row r="2974" spans="1:13" x14ac:dyDescent="0.2">
      <c r="A2974" s="27"/>
      <c r="M2974" s="27"/>
    </row>
    <row r="2975" spans="1:13" x14ac:dyDescent="0.2">
      <c r="A2975" s="27"/>
      <c r="M2975" s="27"/>
    </row>
    <row r="2976" spans="1:13" x14ac:dyDescent="0.2">
      <c r="A2976" s="27"/>
      <c r="M2976" s="27"/>
    </row>
    <row r="2977" spans="1:13" x14ac:dyDescent="0.2">
      <c r="A2977" s="27"/>
      <c r="M2977" s="27"/>
    </row>
    <row r="2978" spans="1:13" x14ac:dyDescent="0.2">
      <c r="A2978" s="27"/>
      <c r="M2978" s="27"/>
    </row>
    <row r="2979" spans="1:13" x14ac:dyDescent="0.2">
      <c r="A2979" s="27"/>
      <c r="M2979" s="27"/>
    </row>
    <row r="2980" spans="1:13" x14ac:dyDescent="0.2">
      <c r="A2980" s="27"/>
      <c r="M2980" s="27"/>
    </row>
    <row r="2981" spans="1:13" x14ac:dyDescent="0.2">
      <c r="A2981" s="27"/>
      <c r="M2981" s="27"/>
    </row>
    <row r="2982" spans="1:13" x14ac:dyDescent="0.2">
      <c r="A2982" s="27"/>
      <c r="M2982" s="27"/>
    </row>
    <row r="2983" spans="1:13" x14ac:dyDescent="0.2">
      <c r="A2983" s="27"/>
      <c r="M2983" s="27"/>
    </row>
    <row r="2984" spans="1:13" x14ac:dyDescent="0.2">
      <c r="A2984" s="27"/>
      <c r="M2984" s="27"/>
    </row>
    <row r="2985" spans="1:13" x14ac:dyDescent="0.2">
      <c r="A2985" s="27"/>
      <c r="M2985" s="27"/>
    </row>
    <row r="2986" spans="1:13" x14ac:dyDescent="0.2">
      <c r="A2986" s="27"/>
      <c r="M2986" s="27"/>
    </row>
    <row r="2987" spans="1:13" x14ac:dyDescent="0.2">
      <c r="A2987" s="27"/>
      <c r="M2987" s="27"/>
    </row>
    <row r="2988" spans="1:13" x14ac:dyDescent="0.2">
      <c r="A2988" s="27"/>
      <c r="M2988" s="27"/>
    </row>
    <row r="2989" spans="1:13" x14ac:dyDescent="0.2">
      <c r="A2989" s="27"/>
      <c r="M2989" s="27"/>
    </row>
    <row r="2990" spans="1:13" x14ac:dyDescent="0.2">
      <c r="A2990" s="27"/>
      <c r="M2990" s="27"/>
    </row>
    <row r="2991" spans="1:13" x14ac:dyDescent="0.2">
      <c r="A2991" s="27"/>
      <c r="M2991" s="27"/>
    </row>
    <row r="2992" spans="1:13" x14ac:dyDescent="0.2">
      <c r="A2992" s="27"/>
      <c r="M2992" s="27"/>
    </row>
    <row r="2993" spans="1:13" x14ac:dyDescent="0.2">
      <c r="A2993" s="27"/>
      <c r="M2993" s="27"/>
    </row>
    <row r="2994" spans="1:13" x14ac:dyDescent="0.2">
      <c r="A2994" s="27"/>
      <c r="M2994" s="27"/>
    </row>
    <row r="2995" spans="1:13" x14ac:dyDescent="0.2">
      <c r="A2995" s="27"/>
      <c r="M2995" s="27"/>
    </row>
    <row r="2996" spans="1:13" x14ac:dyDescent="0.2">
      <c r="A2996" s="27"/>
      <c r="M2996" s="27"/>
    </row>
    <row r="2997" spans="1:13" x14ac:dyDescent="0.2">
      <c r="A2997" s="27"/>
      <c r="M2997" s="27"/>
    </row>
    <row r="2998" spans="1:13" x14ac:dyDescent="0.2">
      <c r="A2998" s="27"/>
      <c r="M2998" s="27"/>
    </row>
    <row r="2999" spans="1:13" x14ac:dyDescent="0.2">
      <c r="A2999" s="27"/>
      <c r="M2999" s="27"/>
    </row>
    <row r="3000" spans="1:13" x14ac:dyDescent="0.2">
      <c r="A3000" s="27"/>
      <c r="M3000" s="27"/>
    </row>
    <row r="3001" spans="1:13" x14ac:dyDescent="0.2">
      <c r="A3001" s="27"/>
      <c r="M3001" s="27"/>
    </row>
    <row r="3002" spans="1:13" x14ac:dyDescent="0.2">
      <c r="A3002" s="27"/>
      <c r="M3002" s="27"/>
    </row>
    <row r="3003" spans="1:13" x14ac:dyDescent="0.2">
      <c r="A3003" s="27"/>
      <c r="M3003" s="27"/>
    </row>
    <row r="3004" spans="1:13" x14ac:dyDescent="0.2">
      <c r="A3004" s="27"/>
      <c r="M3004" s="27"/>
    </row>
    <row r="3005" spans="1:13" x14ac:dyDescent="0.2">
      <c r="A3005" s="27"/>
      <c r="M3005" s="27"/>
    </row>
    <row r="3006" spans="1:13" x14ac:dyDescent="0.2">
      <c r="A3006" s="27"/>
      <c r="M3006" s="27"/>
    </row>
    <row r="3007" spans="1:13" x14ac:dyDescent="0.2">
      <c r="A3007" s="27"/>
      <c r="M3007" s="27"/>
    </row>
    <row r="3008" spans="1:13" x14ac:dyDescent="0.2">
      <c r="A3008" s="27"/>
      <c r="M3008" s="27"/>
    </row>
    <row r="3009" spans="1:13" x14ac:dyDescent="0.2">
      <c r="A3009" s="27"/>
      <c r="M3009" s="27"/>
    </row>
    <row r="3010" spans="1:13" x14ac:dyDescent="0.2">
      <c r="A3010" s="27"/>
      <c r="M3010" s="27"/>
    </row>
    <row r="3011" spans="1:13" x14ac:dyDescent="0.2">
      <c r="A3011" s="27"/>
      <c r="M3011" s="27"/>
    </row>
    <row r="3012" spans="1:13" x14ac:dyDescent="0.2">
      <c r="A3012" s="27"/>
      <c r="M3012" s="27"/>
    </row>
    <row r="3013" spans="1:13" x14ac:dyDescent="0.2">
      <c r="A3013" s="27"/>
      <c r="M3013" s="27"/>
    </row>
    <row r="3014" spans="1:13" x14ac:dyDescent="0.2">
      <c r="A3014" s="27"/>
      <c r="M3014" s="27"/>
    </row>
    <row r="3015" spans="1:13" x14ac:dyDescent="0.2">
      <c r="A3015" s="27"/>
      <c r="M3015" s="27"/>
    </row>
    <row r="3016" spans="1:13" x14ac:dyDescent="0.2">
      <c r="A3016" s="27"/>
      <c r="M3016" s="27"/>
    </row>
    <row r="3017" spans="1:13" x14ac:dyDescent="0.2">
      <c r="A3017" s="27"/>
      <c r="M3017" s="27"/>
    </row>
    <row r="3018" spans="1:13" x14ac:dyDescent="0.2">
      <c r="A3018" s="27"/>
      <c r="M3018" s="27"/>
    </row>
    <row r="3019" spans="1:13" x14ac:dyDescent="0.2">
      <c r="A3019" s="27"/>
      <c r="M3019" s="27"/>
    </row>
    <row r="3020" spans="1:13" x14ac:dyDescent="0.2">
      <c r="A3020" s="27"/>
      <c r="M3020" s="27"/>
    </row>
    <row r="3021" spans="1:13" x14ac:dyDescent="0.2">
      <c r="A3021" s="27"/>
      <c r="M3021" s="27"/>
    </row>
    <row r="3022" spans="1:13" x14ac:dyDescent="0.2">
      <c r="A3022" s="27"/>
      <c r="M3022" s="27"/>
    </row>
    <row r="3023" spans="1:13" x14ac:dyDescent="0.2">
      <c r="A3023" s="27"/>
      <c r="M3023" s="27"/>
    </row>
    <row r="3024" spans="1:13" x14ac:dyDescent="0.2">
      <c r="A3024" s="27"/>
      <c r="M3024" s="27"/>
    </row>
    <row r="3025" spans="1:13" x14ac:dyDescent="0.2">
      <c r="A3025" s="27"/>
      <c r="M3025" s="27"/>
    </row>
    <row r="3026" spans="1:13" x14ac:dyDescent="0.2">
      <c r="A3026" s="27"/>
      <c r="M3026" s="27"/>
    </row>
    <row r="3027" spans="1:13" x14ac:dyDescent="0.2">
      <c r="A3027" s="27"/>
      <c r="M3027" s="27"/>
    </row>
    <row r="3028" spans="1:13" x14ac:dyDescent="0.2">
      <c r="A3028" s="27"/>
      <c r="M3028" s="27"/>
    </row>
    <row r="3029" spans="1:13" x14ac:dyDescent="0.2">
      <c r="A3029" s="27"/>
      <c r="M3029" s="27"/>
    </row>
    <row r="3030" spans="1:13" x14ac:dyDescent="0.2">
      <c r="A3030" s="27"/>
      <c r="M3030" s="27"/>
    </row>
    <row r="3031" spans="1:13" x14ac:dyDescent="0.2">
      <c r="A3031" s="27"/>
      <c r="M3031" s="27"/>
    </row>
    <row r="3032" spans="1:13" x14ac:dyDescent="0.2">
      <c r="A3032" s="27"/>
      <c r="M3032" s="27"/>
    </row>
    <row r="3033" spans="1:13" x14ac:dyDescent="0.2">
      <c r="A3033" s="27"/>
      <c r="M3033" s="27"/>
    </row>
    <row r="3034" spans="1:13" x14ac:dyDescent="0.2">
      <c r="A3034" s="27"/>
      <c r="M3034" s="27"/>
    </row>
    <row r="3035" spans="1:13" x14ac:dyDescent="0.2">
      <c r="A3035" s="27"/>
      <c r="M3035" s="27"/>
    </row>
    <row r="3036" spans="1:13" x14ac:dyDescent="0.2">
      <c r="A3036" s="27"/>
      <c r="M3036" s="27"/>
    </row>
    <row r="3037" spans="1:13" x14ac:dyDescent="0.2">
      <c r="A3037" s="27"/>
      <c r="M3037" s="27"/>
    </row>
    <row r="3038" spans="1:13" x14ac:dyDescent="0.2">
      <c r="A3038" s="27"/>
      <c r="M3038" s="27"/>
    </row>
    <row r="3039" spans="1:13" x14ac:dyDescent="0.2">
      <c r="A3039" s="27"/>
      <c r="M3039" s="27"/>
    </row>
    <row r="3040" spans="1:13" x14ac:dyDescent="0.2">
      <c r="A3040" s="27"/>
      <c r="M3040" s="27"/>
    </row>
    <row r="3041" spans="1:13" x14ac:dyDescent="0.2">
      <c r="A3041" s="27"/>
      <c r="M3041" s="27"/>
    </row>
    <row r="3042" spans="1:13" x14ac:dyDescent="0.2">
      <c r="A3042" s="27"/>
      <c r="M3042" s="27"/>
    </row>
    <row r="3043" spans="1:13" x14ac:dyDescent="0.2">
      <c r="A3043" s="27"/>
      <c r="M3043" s="27"/>
    </row>
    <row r="3044" spans="1:13" x14ac:dyDescent="0.2">
      <c r="A3044" s="27"/>
      <c r="M3044" s="27"/>
    </row>
    <row r="3045" spans="1:13" x14ac:dyDescent="0.2">
      <c r="A3045" s="27"/>
      <c r="M3045" s="27"/>
    </row>
    <row r="3046" spans="1:13" x14ac:dyDescent="0.2">
      <c r="A3046" s="27"/>
      <c r="M3046" s="27"/>
    </row>
    <row r="3047" spans="1:13" x14ac:dyDescent="0.2">
      <c r="A3047" s="27"/>
      <c r="M3047" s="27"/>
    </row>
    <row r="3048" spans="1:13" x14ac:dyDescent="0.2">
      <c r="A3048" s="27"/>
      <c r="M3048" s="27"/>
    </row>
    <row r="3049" spans="1:13" x14ac:dyDescent="0.2">
      <c r="A3049" s="27"/>
      <c r="M3049" s="27"/>
    </row>
    <row r="3050" spans="1:13" x14ac:dyDescent="0.2">
      <c r="A3050" s="27"/>
      <c r="M3050" s="27"/>
    </row>
    <row r="3051" spans="1:13" x14ac:dyDescent="0.2">
      <c r="A3051" s="27"/>
      <c r="M3051" s="27"/>
    </row>
    <row r="3052" spans="1:13" x14ac:dyDescent="0.2">
      <c r="A3052" s="27"/>
      <c r="M3052" s="27"/>
    </row>
    <row r="3053" spans="1:13" x14ac:dyDescent="0.2">
      <c r="A3053" s="27"/>
      <c r="M3053" s="27"/>
    </row>
    <row r="3054" spans="1:13" x14ac:dyDescent="0.2">
      <c r="A3054" s="27"/>
      <c r="M3054" s="27"/>
    </row>
    <row r="3055" spans="1:13" x14ac:dyDescent="0.2">
      <c r="A3055" s="27"/>
      <c r="M3055" s="27"/>
    </row>
    <row r="3056" spans="1:13" x14ac:dyDescent="0.2">
      <c r="A3056" s="27"/>
      <c r="M3056" s="27"/>
    </row>
    <row r="3057" spans="1:13" x14ac:dyDescent="0.2">
      <c r="A3057" s="27"/>
      <c r="M3057" s="27"/>
    </row>
    <row r="3058" spans="1:13" x14ac:dyDescent="0.2">
      <c r="A3058" s="27"/>
      <c r="M3058" s="27"/>
    </row>
    <row r="3059" spans="1:13" x14ac:dyDescent="0.2">
      <c r="A3059" s="27"/>
      <c r="M3059" s="27"/>
    </row>
    <row r="3060" spans="1:13" x14ac:dyDescent="0.2">
      <c r="A3060" s="27"/>
      <c r="M3060" s="27"/>
    </row>
    <row r="3061" spans="1:13" x14ac:dyDescent="0.2">
      <c r="A3061" s="27"/>
      <c r="M3061" s="27"/>
    </row>
    <row r="3062" spans="1:13" x14ac:dyDescent="0.2">
      <c r="A3062" s="27"/>
      <c r="M3062" s="27"/>
    </row>
    <row r="3063" spans="1:13" x14ac:dyDescent="0.2">
      <c r="A3063" s="27"/>
      <c r="M3063" s="27"/>
    </row>
    <row r="3064" spans="1:13" x14ac:dyDescent="0.2">
      <c r="A3064" s="27"/>
      <c r="M3064" s="27"/>
    </row>
    <row r="3065" spans="1:13" x14ac:dyDescent="0.2">
      <c r="A3065" s="27"/>
      <c r="M3065" s="27"/>
    </row>
    <row r="3066" spans="1:13" x14ac:dyDescent="0.2">
      <c r="A3066" s="27"/>
      <c r="M3066" s="27"/>
    </row>
    <row r="3067" spans="1:13" x14ac:dyDescent="0.2">
      <c r="A3067" s="27"/>
      <c r="M3067" s="27"/>
    </row>
    <row r="3068" spans="1:13" x14ac:dyDescent="0.2">
      <c r="A3068" s="27"/>
      <c r="M3068" s="27"/>
    </row>
    <row r="3069" spans="1:13" x14ac:dyDescent="0.2">
      <c r="A3069" s="27"/>
      <c r="M3069" s="27"/>
    </row>
    <row r="3070" spans="1:13" x14ac:dyDescent="0.2">
      <c r="A3070" s="27"/>
      <c r="M3070" s="27"/>
    </row>
    <row r="3071" spans="1:13" x14ac:dyDescent="0.2">
      <c r="A3071" s="27"/>
      <c r="M3071" s="27"/>
    </row>
    <row r="3072" spans="1:13" x14ac:dyDescent="0.2">
      <c r="A3072" s="27"/>
      <c r="M3072" s="27"/>
    </row>
    <row r="3073" spans="1:13" x14ac:dyDescent="0.2">
      <c r="A3073" s="27"/>
      <c r="M3073" s="27"/>
    </row>
    <row r="3074" spans="1:13" x14ac:dyDescent="0.2">
      <c r="A3074" s="27"/>
      <c r="M3074" s="27"/>
    </row>
    <row r="3075" spans="1:13" x14ac:dyDescent="0.2">
      <c r="A3075" s="27"/>
      <c r="M3075" s="27"/>
    </row>
    <row r="3076" spans="1:13" x14ac:dyDescent="0.2">
      <c r="A3076" s="27"/>
      <c r="M3076" s="27"/>
    </row>
    <row r="3077" spans="1:13" x14ac:dyDescent="0.2">
      <c r="A3077" s="27"/>
      <c r="M3077" s="27"/>
    </row>
    <row r="3078" spans="1:13" x14ac:dyDescent="0.2">
      <c r="A3078" s="27"/>
      <c r="M3078" s="27"/>
    </row>
    <row r="3079" spans="1:13" x14ac:dyDescent="0.2">
      <c r="A3079" s="27"/>
      <c r="M3079" s="27"/>
    </row>
    <row r="3080" spans="1:13" x14ac:dyDescent="0.2">
      <c r="A3080" s="27"/>
      <c r="M3080" s="27"/>
    </row>
    <row r="3081" spans="1:13" x14ac:dyDescent="0.2">
      <c r="A3081" s="27"/>
      <c r="M3081" s="27"/>
    </row>
    <row r="3082" spans="1:13" x14ac:dyDescent="0.2">
      <c r="A3082" s="27"/>
      <c r="M3082" s="27"/>
    </row>
    <row r="3083" spans="1:13" x14ac:dyDescent="0.2">
      <c r="A3083" s="27"/>
      <c r="M3083" s="27"/>
    </row>
    <row r="3084" spans="1:13" x14ac:dyDescent="0.2">
      <c r="A3084" s="27"/>
      <c r="M3084" s="27"/>
    </row>
    <row r="3085" spans="1:13" x14ac:dyDescent="0.2">
      <c r="A3085" s="27"/>
      <c r="M3085" s="27"/>
    </row>
    <row r="3086" spans="1:13" x14ac:dyDescent="0.2">
      <c r="A3086" s="27"/>
      <c r="M3086" s="27"/>
    </row>
    <row r="3087" spans="1:13" x14ac:dyDescent="0.2">
      <c r="A3087" s="27"/>
      <c r="M3087" s="27"/>
    </row>
    <row r="3088" spans="1:13" x14ac:dyDescent="0.2">
      <c r="A3088" s="27"/>
      <c r="M3088" s="27"/>
    </row>
    <row r="3089" spans="1:13" x14ac:dyDescent="0.2">
      <c r="A3089" s="27"/>
      <c r="M3089" s="27"/>
    </row>
    <row r="3090" spans="1:13" x14ac:dyDescent="0.2">
      <c r="A3090" s="27"/>
      <c r="M3090" s="27"/>
    </row>
    <row r="3091" spans="1:13" x14ac:dyDescent="0.2">
      <c r="A3091" s="27"/>
      <c r="M3091" s="27"/>
    </row>
    <row r="3092" spans="1:13" x14ac:dyDescent="0.2">
      <c r="A3092" s="27"/>
      <c r="M3092" s="27"/>
    </row>
    <row r="3093" spans="1:13" x14ac:dyDescent="0.2">
      <c r="A3093" s="27"/>
      <c r="M3093" s="27"/>
    </row>
    <row r="3094" spans="1:13" x14ac:dyDescent="0.2">
      <c r="A3094" s="27"/>
      <c r="M3094" s="27"/>
    </row>
    <row r="3095" spans="1:13" x14ac:dyDescent="0.2">
      <c r="A3095" s="27"/>
      <c r="M3095" s="27"/>
    </row>
    <row r="3096" spans="1:13" x14ac:dyDescent="0.2">
      <c r="A3096" s="27"/>
      <c r="M3096" s="27"/>
    </row>
    <row r="3097" spans="1:13" x14ac:dyDescent="0.2">
      <c r="A3097" s="27"/>
      <c r="M3097" s="27"/>
    </row>
    <row r="3098" spans="1:13" x14ac:dyDescent="0.2">
      <c r="A3098" s="27"/>
      <c r="M3098" s="27"/>
    </row>
    <row r="3099" spans="1:13" x14ac:dyDescent="0.2">
      <c r="A3099" s="27"/>
      <c r="M3099" s="27"/>
    </row>
    <row r="3100" spans="1:13" x14ac:dyDescent="0.2">
      <c r="A3100" s="27"/>
      <c r="M3100" s="27"/>
    </row>
    <row r="3101" spans="1:13" x14ac:dyDescent="0.2">
      <c r="A3101" s="27"/>
      <c r="M3101" s="27"/>
    </row>
    <row r="3102" spans="1:13" x14ac:dyDescent="0.2">
      <c r="A3102" s="27"/>
      <c r="M3102" s="27"/>
    </row>
    <row r="3103" spans="1:13" x14ac:dyDescent="0.2">
      <c r="A3103" s="27"/>
      <c r="M3103" s="27"/>
    </row>
    <row r="3104" spans="1:13" x14ac:dyDescent="0.2">
      <c r="A3104" s="27"/>
      <c r="M3104" s="27"/>
    </row>
    <row r="3105" spans="1:13" x14ac:dyDescent="0.2">
      <c r="A3105" s="27"/>
      <c r="M3105" s="27"/>
    </row>
    <row r="3106" spans="1:13" x14ac:dyDescent="0.2">
      <c r="A3106" s="27"/>
      <c r="M3106" s="27"/>
    </row>
    <row r="3107" spans="1:13" x14ac:dyDescent="0.2">
      <c r="A3107" s="27"/>
      <c r="M3107" s="27"/>
    </row>
    <row r="3108" spans="1:13" x14ac:dyDescent="0.2">
      <c r="A3108" s="27"/>
      <c r="M3108" s="27"/>
    </row>
    <row r="3109" spans="1:13" x14ac:dyDescent="0.2">
      <c r="A3109" s="27"/>
      <c r="M3109" s="27"/>
    </row>
    <row r="3110" spans="1:13" x14ac:dyDescent="0.2">
      <c r="A3110" s="27"/>
      <c r="M3110" s="27"/>
    </row>
    <row r="3111" spans="1:13" x14ac:dyDescent="0.2">
      <c r="A3111" s="27"/>
      <c r="M3111" s="27"/>
    </row>
    <row r="3112" spans="1:13" x14ac:dyDescent="0.2">
      <c r="A3112" s="27"/>
      <c r="M3112" s="27"/>
    </row>
    <row r="3113" spans="1:13" x14ac:dyDescent="0.2">
      <c r="A3113" s="27"/>
      <c r="M3113" s="27"/>
    </row>
    <row r="3114" spans="1:13" x14ac:dyDescent="0.2">
      <c r="A3114" s="27"/>
      <c r="M3114" s="27"/>
    </row>
    <row r="3115" spans="1:13" x14ac:dyDescent="0.2">
      <c r="A3115" s="27"/>
      <c r="M3115" s="27"/>
    </row>
    <row r="3116" spans="1:13" x14ac:dyDescent="0.2">
      <c r="A3116" s="27"/>
      <c r="M3116" s="27"/>
    </row>
    <row r="3117" spans="1:13" x14ac:dyDescent="0.2">
      <c r="A3117" s="27"/>
      <c r="M3117" s="27"/>
    </row>
    <row r="3118" spans="1:13" x14ac:dyDescent="0.2">
      <c r="A3118" s="27"/>
      <c r="M3118" s="27"/>
    </row>
    <row r="3119" spans="1:13" x14ac:dyDescent="0.2">
      <c r="A3119" s="27"/>
      <c r="M3119" s="27"/>
    </row>
    <row r="3120" spans="1:13" x14ac:dyDescent="0.2">
      <c r="A3120" s="27"/>
      <c r="M3120" s="27"/>
    </row>
    <row r="3121" spans="1:13" x14ac:dyDescent="0.2">
      <c r="A3121" s="27"/>
      <c r="M3121" s="27"/>
    </row>
    <row r="3122" spans="1:13" x14ac:dyDescent="0.2">
      <c r="A3122" s="27"/>
      <c r="M3122" s="27"/>
    </row>
    <row r="3123" spans="1:13" x14ac:dyDescent="0.2">
      <c r="A3123" s="27"/>
      <c r="M3123" s="27"/>
    </row>
    <row r="3124" spans="1:13" x14ac:dyDescent="0.2">
      <c r="A3124" s="27"/>
      <c r="M3124" s="27"/>
    </row>
    <row r="3125" spans="1:13" x14ac:dyDescent="0.2">
      <c r="A3125" s="27"/>
      <c r="M3125" s="27"/>
    </row>
    <row r="3126" spans="1:13" x14ac:dyDescent="0.2">
      <c r="A3126" s="27"/>
      <c r="M3126" s="27"/>
    </row>
    <row r="3127" spans="1:13" x14ac:dyDescent="0.2">
      <c r="A3127" s="27"/>
      <c r="M3127" s="27"/>
    </row>
    <row r="3128" spans="1:13" x14ac:dyDescent="0.2">
      <c r="A3128" s="27"/>
      <c r="M3128" s="27"/>
    </row>
    <row r="3129" spans="1:13" x14ac:dyDescent="0.2">
      <c r="A3129" s="27"/>
      <c r="M3129" s="27"/>
    </row>
    <row r="3130" spans="1:13" x14ac:dyDescent="0.2">
      <c r="A3130" s="27"/>
      <c r="M3130" s="27"/>
    </row>
    <row r="3131" spans="1:13" x14ac:dyDescent="0.2">
      <c r="A3131" s="27"/>
      <c r="M3131" s="27"/>
    </row>
    <row r="3132" spans="1:13" x14ac:dyDescent="0.2">
      <c r="A3132" s="27"/>
      <c r="M3132" s="27"/>
    </row>
    <row r="3133" spans="1:13" x14ac:dyDescent="0.2">
      <c r="A3133" s="27"/>
      <c r="M3133" s="27"/>
    </row>
    <row r="3134" spans="1:13" x14ac:dyDescent="0.2">
      <c r="A3134" s="27"/>
      <c r="M3134" s="27"/>
    </row>
    <row r="3135" spans="1:13" x14ac:dyDescent="0.2">
      <c r="A3135" s="27"/>
      <c r="M3135" s="27"/>
    </row>
    <row r="3136" spans="1:13" x14ac:dyDescent="0.2">
      <c r="A3136" s="27"/>
      <c r="M3136" s="27"/>
    </row>
    <row r="3137" spans="1:13" x14ac:dyDescent="0.2">
      <c r="A3137" s="27"/>
      <c r="M3137" s="27"/>
    </row>
    <row r="3138" spans="1:13" x14ac:dyDescent="0.2">
      <c r="A3138" s="27"/>
      <c r="M3138" s="27"/>
    </row>
    <row r="3139" spans="1:13" x14ac:dyDescent="0.2">
      <c r="A3139" s="27"/>
      <c r="M3139" s="27"/>
    </row>
    <row r="3140" spans="1:13" x14ac:dyDescent="0.2">
      <c r="A3140" s="27"/>
      <c r="M3140" s="27"/>
    </row>
    <row r="3141" spans="1:13" x14ac:dyDescent="0.2">
      <c r="A3141" s="27"/>
      <c r="M3141" s="27"/>
    </row>
    <row r="3142" spans="1:13" x14ac:dyDescent="0.2">
      <c r="A3142" s="27"/>
      <c r="M3142" s="27"/>
    </row>
    <row r="3143" spans="1:13" x14ac:dyDescent="0.2">
      <c r="A3143" s="27"/>
      <c r="M3143" s="27"/>
    </row>
    <row r="3144" spans="1:13" x14ac:dyDescent="0.2">
      <c r="A3144" s="27"/>
      <c r="M3144" s="27"/>
    </row>
    <row r="3145" spans="1:13" x14ac:dyDescent="0.2">
      <c r="A3145" s="27"/>
      <c r="M3145" s="27"/>
    </row>
    <row r="3146" spans="1:13" x14ac:dyDescent="0.2">
      <c r="A3146" s="27"/>
      <c r="M3146" s="27"/>
    </row>
    <row r="3147" spans="1:13" x14ac:dyDescent="0.2">
      <c r="A3147" s="27"/>
      <c r="M3147" s="27"/>
    </row>
    <row r="3148" spans="1:13" x14ac:dyDescent="0.2">
      <c r="A3148" s="27"/>
      <c r="M3148" s="27"/>
    </row>
    <row r="3149" spans="1:13" x14ac:dyDescent="0.2">
      <c r="A3149" s="27"/>
      <c r="M3149" s="27"/>
    </row>
    <row r="3150" spans="1:13" x14ac:dyDescent="0.2">
      <c r="A3150" s="27"/>
      <c r="M3150" s="27"/>
    </row>
    <row r="3151" spans="1:13" x14ac:dyDescent="0.2">
      <c r="A3151" s="27"/>
      <c r="M3151" s="27"/>
    </row>
    <row r="3152" spans="1:13" x14ac:dyDescent="0.2">
      <c r="A3152" s="27"/>
      <c r="M3152" s="27"/>
    </row>
    <row r="3153" spans="1:13" x14ac:dyDescent="0.2">
      <c r="A3153" s="27"/>
      <c r="M3153" s="27"/>
    </row>
    <row r="3154" spans="1:13" x14ac:dyDescent="0.2">
      <c r="A3154" s="27"/>
      <c r="M3154" s="27"/>
    </row>
    <row r="3155" spans="1:13" x14ac:dyDescent="0.2">
      <c r="A3155" s="27"/>
      <c r="M3155" s="27"/>
    </row>
    <row r="3156" spans="1:13" x14ac:dyDescent="0.2">
      <c r="A3156" s="27"/>
      <c r="M3156" s="27"/>
    </row>
    <row r="3157" spans="1:13" x14ac:dyDescent="0.2">
      <c r="A3157" s="27"/>
      <c r="M3157" s="27"/>
    </row>
    <row r="3158" spans="1:13" x14ac:dyDescent="0.2">
      <c r="A3158" s="27"/>
      <c r="M3158" s="27"/>
    </row>
    <row r="3159" spans="1:13" x14ac:dyDescent="0.2">
      <c r="A3159" s="27"/>
      <c r="M3159" s="27"/>
    </row>
    <row r="3160" spans="1:13" x14ac:dyDescent="0.2">
      <c r="A3160" s="27"/>
      <c r="M3160" s="27"/>
    </row>
    <row r="3161" spans="1:13" x14ac:dyDescent="0.2">
      <c r="A3161" s="27"/>
      <c r="M3161" s="27"/>
    </row>
    <row r="3162" spans="1:13" x14ac:dyDescent="0.2">
      <c r="A3162" s="27"/>
      <c r="M3162" s="27"/>
    </row>
    <row r="3163" spans="1:13" x14ac:dyDescent="0.2">
      <c r="A3163" s="27"/>
      <c r="M3163" s="27"/>
    </row>
    <row r="3164" spans="1:13" x14ac:dyDescent="0.2">
      <c r="A3164" s="27"/>
      <c r="M3164" s="27"/>
    </row>
    <row r="3165" spans="1:13" x14ac:dyDescent="0.2">
      <c r="A3165" s="27"/>
      <c r="M3165" s="27"/>
    </row>
    <row r="3166" spans="1:13" x14ac:dyDescent="0.2">
      <c r="A3166" s="27"/>
      <c r="M3166" s="27"/>
    </row>
    <row r="3167" spans="1:13" x14ac:dyDescent="0.2">
      <c r="A3167" s="27"/>
      <c r="M3167" s="27"/>
    </row>
    <row r="3168" spans="1:13" x14ac:dyDescent="0.2">
      <c r="A3168" s="27"/>
      <c r="M3168" s="27"/>
    </row>
    <row r="3169" spans="1:13" x14ac:dyDescent="0.2">
      <c r="A3169" s="27"/>
      <c r="M3169" s="27"/>
    </row>
    <row r="3170" spans="1:13" x14ac:dyDescent="0.2">
      <c r="A3170" s="27"/>
      <c r="M3170" s="27"/>
    </row>
    <row r="3171" spans="1:13" x14ac:dyDescent="0.2">
      <c r="A3171" s="27"/>
      <c r="M3171" s="27"/>
    </row>
    <row r="3172" spans="1:13" x14ac:dyDescent="0.2">
      <c r="A3172" s="27"/>
      <c r="M3172" s="27"/>
    </row>
    <row r="3173" spans="1:13" x14ac:dyDescent="0.2">
      <c r="A3173" s="27"/>
      <c r="M3173" s="27"/>
    </row>
    <row r="3174" spans="1:13" x14ac:dyDescent="0.2">
      <c r="A3174" s="27"/>
      <c r="M3174" s="27"/>
    </row>
    <row r="3175" spans="1:13" x14ac:dyDescent="0.2">
      <c r="A3175" s="27"/>
      <c r="M3175" s="27"/>
    </row>
    <row r="3176" spans="1:13" x14ac:dyDescent="0.2">
      <c r="A3176" s="27"/>
      <c r="M3176" s="27"/>
    </row>
    <row r="3177" spans="1:13" x14ac:dyDescent="0.2">
      <c r="A3177" s="27"/>
      <c r="M3177" s="27"/>
    </row>
    <row r="3178" spans="1:13" x14ac:dyDescent="0.2">
      <c r="A3178" s="27"/>
      <c r="M3178" s="27"/>
    </row>
    <row r="3179" spans="1:13" x14ac:dyDescent="0.2">
      <c r="A3179" s="27"/>
      <c r="M3179" s="27"/>
    </row>
    <row r="3180" spans="1:13" x14ac:dyDescent="0.2">
      <c r="A3180" s="27"/>
      <c r="M3180" s="27"/>
    </row>
    <row r="3181" spans="1:13" x14ac:dyDescent="0.2">
      <c r="A3181" s="27"/>
      <c r="M3181" s="27"/>
    </row>
    <row r="3182" spans="1:13" x14ac:dyDescent="0.2">
      <c r="A3182" s="27"/>
      <c r="M3182" s="27"/>
    </row>
    <row r="3183" spans="1:13" x14ac:dyDescent="0.2">
      <c r="A3183" s="27"/>
      <c r="M3183" s="27"/>
    </row>
    <row r="3184" spans="1:13" x14ac:dyDescent="0.2">
      <c r="A3184" s="27"/>
      <c r="M3184" s="27"/>
    </row>
    <row r="3185" spans="1:13" x14ac:dyDescent="0.2">
      <c r="A3185" s="27"/>
      <c r="M3185" s="27"/>
    </row>
    <row r="3186" spans="1:13" x14ac:dyDescent="0.2">
      <c r="A3186" s="27"/>
      <c r="M3186" s="27"/>
    </row>
    <row r="3187" spans="1:13" x14ac:dyDescent="0.2">
      <c r="A3187" s="27"/>
      <c r="M3187" s="27"/>
    </row>
    <row r="3188" spans="1:13" x14ac:dyDescent="0.2">
      <c r="A3188" s="27"/>
      <c r="M3188" s="27"/>
    </row>
    <row r="3189" spans="1:13" x14ac:dyDescent="0.2">
      <c r="A3189" s="27"/>
      <c r="M3189" s="27"/>
    </row>
    <row r="3190" spans="1:13" x14ac:dyDescent="0.2">
      <c r="A3190" s="27"/>
      <c r="M3190" s="27"/>
    </row>
    <row r="3191" spans="1:13" x14ac:dyDescent="0.2">
      <c r="A3191" s="27"/>
      <c r="M3191" s="27"/>
    </row>
    <row r="3192" spans="1:13" x14ac:dyDescent="0.2">
      <c r="A3192" s="27"/>
      <c r="M3192" s="27"/>
    </row>
    <row r="3193" spans="1:13" x14ac:dyDescent="0.2">
      <c r="A3193" s="27"/>
      <c r="M3193" s="27"/>
    </row>
    <row r="3194" spans="1:13" x14ac:dyDescent="0.2">
      <c r="A3194" s="27"/>
      <c r="M3194" s="27"/>
    </row>
    <row r="3195" spans="1:13" x14ac:dyDescent="0.2">
      <c r="A3195" s="27"/>
      <c r="M3195" s="27"/>
    </row>
    <row r="3196" spans="1:13" x14ac:dyDescent="0.2">
      <c r="A3196" s="27"/>
      <c r="M3196" s="27"/>
    </row>
    <row r="3197" spans="1:13" x14ac:dyDescent="0.2">
      <c r="A3197" s="27"/>
      <c r="M3197" s="27"/>
    </row>
    <row r="3198" spans="1:13" x14ac:dyDescent="0.2">
      <c r="A3198" s="27"/>
      <c r="M3198" s="27"/>
    </row>
    <row r="3199" spans="1:13" x14ac:dyDescent="0.2">
      <c r="A3199" s="27"/>
      <c r="M3199" s="27"/>
    </row>
    <row r="3200" spans="1:13" x14ac:dyDescent="0.2">
      <c r="A3200" s="27"/>
      <c r="M3200" s="27"/>
    </row>
    <row r="3201" spans="1:13" x14ac:dyDescent="0.2">
      <c r="A3201" s="27"/>
      <c r="M3201" s="27"/>
    </row>
    <row r="3202" spans="1:13" x14ac:dyDescent="0.2">
      <c r="A3202" s="27"/>
      <c r="M3202" s="27"/>
    </row>
    <row r="3203" spans="1:13" x14ac:dyDescent="0.2">
      <c r="A3203" s="27"/>
      <c r="M3203" s="27"/>
    </row>
    <row r="3204" spans="1:13" x14ac:dyDescent="0.2">
      <c r="A3204" s="27"/>
      <c r="M3204" s="27"/>
    </row>
    <row r="3205" spans="1:13" x14ac:dyDescent="0.2">
      <c r="A3205" s="27"/>
      <c r="M3205" s="27"/>
    </row>
    <row r="3206" spans="1:13" x14ac:dyDescent="0.2">
      <c r="A3206" s="27"/>
      <c r="M3206" s="27"/>
    </row>
    <row r="3207" spans="1:13" x14ac:dyDescent="0.2">
      <c r="A3207" s="27"/>
      <c r="M3207" s="27"/>
    </row>
    <row r="3208" spans="1:13" x14ac:dyDescent="0.2">
      <c r="A3208" s="27"/>
      <c r="M3208" s="27"/>
    </row>
    <row r="3209" spans="1:13" x14ac:dyDescent="0.2">
      <c r="A3209" s="27"/>
      <c r="M3209" s="27"/>
    </row>
    <row r="3210" spans="1:13" x14ac:dyDescent="0.2">
      <c r="A3210" s="27"/>
      <c r="M3210" s="27"/>
    </row>
    <row r="3211" spans="1:13" x14ac:dyDescent="0.2">
      <c r="A3211" s="27"/>
      <c r="M3211" s="27"/>
    </row>
    <row r="3212" spans="1:13" x14ac:dyDescent="0.2">
      <c r="A3212" s="27"/>
      <c r="M3212" s="27"/>
    </row>
    <row r="3213" spans="1:13" x14ac:dyDescent="0.2">
      <c r="A3213" s="27"/>
      <c r="M3213" s="27"/>
    </row>
    <row r="3214" spans="1:13" x14ac:dyDescent="0.2">
      <c r="A3214" s="27"/>
      <c r="M3214" s="27"/>
    </row>
    <row r="3215" spans="1:13" x14ac:dyDescent="0.2">
      <c r="A3215" s="27"/>
      <c r="M3215" s="27"/>
    </row>
    <row r="3216" spans="1:13" x14ac:dyDescent="0.2">
      <c r="A3216" s="27"/>
      <c r="M3216" s="27"/>
    </row>
    <row r="3217" spans="1:13" x14ac:dyDescent="0.2">
      <c r="A3217" s="27"/>
      <c r="M3217" s="27"/>
    </row>
    <row r="3218" spans="1:13" x14ac:dyDescent="0.2">
      <c r="A3218" s="27"/>
      <c r="M3218" s="27"/>
    </row>
    <row r="3219" spans="1:13" x14ac:dyDescent="0.2">
      <c r="A3219" s="27"/>
      <c r="M3219" s="27"/>
    </row>
    <row r="3220" spans="1:13" x14ac:dyDescent="0.2">
      <c r="A3220" s="27"/>
      <c r="M3220" s="27"/>
    </row>
    <row r="3221" spans="1:13" x14ac:dyDescent="0.2">
      <c r="A3221" s="27"/>
      <c r="M3221" s="27"/>
    </row>
    <row r="3222" spans="1:13" x14ac:dyDescent="0.2">
      <c r="A3222" s="27"/>
      <c r="M3222" s="27"/>
    </row>
    <row r="3223" spans="1:13" x14ac:dyDescent="0.2">
      <c r="A3223" s="27"/>
      <c r="M3223" s="27"/>
    </row>
    <row r="3224" spans="1:13" x14ac:dyDescent="0.2">
      <c r="A3224" s="27"/>
      <c r="M3224" s="27"/>
    </row>
    <row r="3225" spans="1:13" x14ac:dyDescent="0.2">
      <c r="A3225" s="27"/>
      <c r="M3225" s="27"/>
    </row>
    <row r="3226" spans="1:13" x14ac:dyDescent="0.2">
      <c r="A3226" s="27"/>
      <c r="M3226" s="27"/>
    </row>
    <row r="3227" spans="1:13" x14ac:dyDescent="0.2">
      <c r="A3227" s="27"/>
      <c r="M3227" s="27"/>
    </row>
    <row r="3228" spans="1:13" x14ac:dyDescent="0.2">
      <c r="A3228" s="27"/>
      <c r="M3228" s="27"/>
    </row>
    <row r="3229" spans="1:13" x14ac:dyDescent="0.2">
      <c r="A3229" s="27"/>
      <c r="M3229" s="27"/>
    </row>
    <row r="3230" spans="1:13" x14ac:dyDescent="0.2">
      <c r="A3230" s="27"/>
      <c r="M3230" s="27"/>
    </row>
    <row r="3231" spans="1:13" x14ac:dyDescent="0.2">
      <c r="A3231" s="27"/>
      <c r="M3231" s="27"/>
    </row>
    <row r="3232" spans="1:13" x14ac:dyDescent="0.2">
      <c r="A3232" s="27"/>
      <c r="M3232" s="27"/>
    </row>
    <row r="3233" spans="1:13" x14ac:dyDescent="0.2">
      <c r="A3233" s="27"/>
      <c r="M3233" s="27"/>
    </row>
    <row r="3234" spans="1:13" x14ac:dyDescent="0.2">
      <c r="A3234" s="27"/>
      <c r="M3234" s="27"/>
    </row>
    <row r="3235" spans="1:13" x14ac:dyDescent="0.2">
      <c r="A3235" s="27"/>
      <c r="M3235" s="27"/>
    </row>
    <row r="3236" spans="1:13" x14ac:dyDescent="0.2">
      <c r="A3236" s="27"/>
      <c r="M3236" s="27"/>
    </row>
    <row r="3237" spans="1:13" x14ac:dyDescent="0.2">
      <c r="A3237" s="27"/>
      <c r="M3237" s="27"/>
    </row>
    <row r="3238" spans="1:13" x14ac:dyDescent="0.2">
      <c r="A3238" s="27"/>
      <c r="M3238" s="27"/>
    </row>
    <row r="3239" spans="1:13" x14ac:dyDescent="0.2">
      <c r="A3239" s="27"/>
      <c r="M3239" s="27"/>
    </row>
    <row r="3240" spans="1:13" x14ac:dyDescent="0.2">
      <c r="A3240" s="27"/>
      <c r="M3240" s="27"/>
    </row>
    <row r="3241" spans="1:13" x14ac:dyDescent="0.2">
      <c r="A3241" s="27"/>
      <c r="M3241" s="27"/>
    </row>
    <row r="3242" spans="1:13" x14ac:dyDescent="0.2">
      <c r="A3242" s="27"/>
      <c r="M3242" s="27"/>
    </row>
    <row r="3243" spans="1:13" x14ac:dyDescent="0.2">
      <c r="A3243" s="27"/>
      <c r="M3243" s="27"/>
    </row>
    <row r="3244" spans="1:13" x14ac:dyDescent="0.2">
      <c r="A3244" s="27"/>
      <c r="M3244" s="27"/>
    </row>
    <row r="3245" spans="1:13" x14ac:dyDescent="0.2">
      <c r="A3245" s="27"/>
      <c r="M3245" s="27"/>
    </row>
    <row r="3246" spans="1:13" x14ac:dyDescent="0.2">
      <c r="A3246" s="27"/>
      <c r="M3246" s="27"/>
    </row>
    <row r="3247" spans="1:13" x14ac:dyDescent="0.2">
      <c r="A3247" s="27"/>
      <c r="M3247" s="27"/>
    </row>
    <row r="3248" spans="1:13" x14ac:dyDescent="0.2">
      <c r="A3248" s="27"/>
      <c r="M3248" s="27"/>
    </row>
    <row r="3249" spans="1:13" x14ac:dyDescent="0.2">
      <c r="A3249" s="27"/>
      <c r="M3249" s="27"/>
    </row>
    <row r="3250" spans="1:13" x14ac:dyDescent="0.2">
      <c r="A3250" s="27"/>
      <c r="M3250" s="27"/>
    </row>
    <row r="3251" spans="1:13" x14ac:dyDescent="0.2">
      <c r="A3251" s="27"/>
      <c r="M3251" s="27"/>
    </row>
    <row r="3252" spans="1:13" x14ac:dyDescent="0.2">
      <c r="A3252" s="27"/>
      <c r="M3252" s="27"/>
    </row>
    <row r="3253" spans="1:13" x14ac:dyDescent="0.2">
      <c r="A3253" s="27"/>
      <c r="M3253" s="27"/>
    </row>
    <row r="3254" spans="1:13" x14ac:dyDescent="0.2">
      <c r="A3254" s="27"/>
      <c r="M3254" s="27"/>
    </row>
    <row r="3255" spans="1:13" x14ac:dyDescent="0.2">
      <c r="A3255" s="27"/>
      <c r="M3255" s="27"/>
    </row>
    <row r="3256" spans="1:13" x14ac:dyDescent="0.2">
      <c r="A3256" s="27"/>
      <c r="M3256" s="27"/>
    </row>
    <row r="3257" spans="1:13" x14ac:dyDescent="0.2">
      <c r="A3257" s="27"/>
      <c r="M3257" s="27"/>
    </row>
    <row r="3258" spans="1:13" x14ac:dyDescent="0.2">
      <c r="A3258" s="27"/>
      <c r="M3258" s="27"/>
    </row>
    <row r="3259" spans="1:13" x14ac:dyDescent="0.2">
      <c r="A3259" s="27"/>
      <c r="M3259" s="27"/>
    </row>
    <row r="3260" spans="1:13" x14ac:dyDescent="0.2">
      <c r="A3260" s="27"/>
      <c r="M3260" s="27"/>
    </row>
    <row r="3261" spans="1:13" x14ac:dyDescent="0.2">
      <c r="A3261" s="27"/>
      <c r="M3261" s="27"/>
    </row>
    <row r="3262" spans="1:13" x14ac:dyDescent="0.2">
      <c r="A3262" s="27"/>
      <c r="M3262" s="27"/>
    </row>
    <row r="3263" spans="1:13" x14ac:dyDescent="0.2">
      <c r="A3263" s="27"/>
      <c r="M3263" s="27"/>
    </row>
    <row r="3264" spans="1:13" x14ac:dyDescent="0.2">
      <c r="A3264" s="27"/>
      <c r="M3264" s="27"/>
    </row>
    <row r="3265" spans="1:13" x14ac:dyDescent="0.2">
      <c r="A3265" s="27"/>
      <c r="M3265" s="27"/>
    </row>
    <row r="3266" spans="1:13" x14ac:dyDescent="0.2">
      <c r="A3266" s="27"/>
      <c r="M3266" s="27"/>
    </row>
    <row r="3267" spans="1:13" x14ac:dyDescent="0.2">
      <c r="A3267" s="27"/>
      <c r="M3267" s="27"/>
    </row>
    <row r="3268" spans="1:13" x14ac:dyDescent="0.2">
      <c r="A3268" s="27"/>
      <c r="M3268" s="27"/>
    </row>
    <row r="3269" spans="1:13" x14ac:dyDescent="0.2">
      <c r="A3269" s="27"/>
      <c r="M3269" s="27"/>
    </row>
    <row r="3270" spans="1:13" x14ac:dyDescent="0.2">
      <c r="A3270" s="27"/>
      <c r="M3270" s="27"/>
    </row>
    <row r="3271" spans="1:13" x14ac:dyDescent="0.2">
      <c r="A3271" s="27"/>
      <c r="M3271" s="27"/>
    </row>
    <row r="3272" spans="1:13" x14ac:dyDescent="0.2">
      <c r="A3272" s="27"/>
      <c r="M3272" s="27"/>
    </row>
    <row r="3273" spans="1:13" x14ac:dyDescent="0.2">
      <c r="A3273" s="27"/>
      <c r="M3273" s="27"/>
    </row>
    <row r="3274" spans="1:13" x14ac:dyDescent="0.2">
      <c r="A3274" s="27"/>
      <c r="M3274" s="27"/>
    </row>
    <row r="3275" spans="1:13" x14ac:dyDescent="0.2">
      <c r="A3275" s="27"/>
      <c r="M3275" s="27"/>
    </row>
    <row r="3276" spans="1:13" x14ac:dyDescent="0.2">
      <c r="A3276" s="27"/>
      <c r="M3276" s="27"/>
    </row>
    <row r="3277" spans="1:13" x14ac:dyDescent="0.2">
      <c r="A3277" s="27"/>
      <c r="M3277" s="27"/>
    </row>
    <row r="3278" spans="1:13" x14ac:dyDescent="0.2">
      <c r="A3278" s="27"/>
      <c r="M3278" s="27"/>
    </row>
    <row r="3279" spans="1:13" x14ac:dyDescent="0.2">
      <c r="A3279" s="27"/>
      <c r="M3279" s="27"/>
    </row>
    <row r="3280" spans="1:13" x14ac:dyDescent="0.2">
      <c r="A3280" s="27"/>
      <c r="M3280" s="27"/>
    </row>
    <row r="3281" spans="1:13" x14ac:dyDescent="0.2">
      <c r="A3281" s="27"/>
      <c r="M3281" s="27"/>
    </row>
    <row r="3282" spans="1:13" x14ac:dyDescent="0.2">
      <c r="A3282" s="27"/>
      <c r="M3282" s="27"/>
    </row>
    <row r="3283" spans="1:13" x14ac:dyDescent="0.2">
      <c r="A3283" s="27"/>
      <c r="M3283" s="27"/>
    </row>
    <row r="3284" spans="1:13" x14ac:dyDescent="0.2">
      <c r="A3284" s="27"/>
      <c r="M3284" s="27"/>
    </row>
    <row r="3285" spans="1:13" x14ac:dyDescent="0.2">
      <c r="A3285" s="27"/>
      <c r="M3285" s="27"/>
    </row>
    <row r="3286" spans="1:13" x14ac:dyDescent="0.2">
      <c r="A3286" s="27"/>
      <c r="M3286" s="27"/>
    </row>
    <row r="3287" spans="1:13" x14ac:dyDescent="0.2">
      <c r="A3287" s="27"/>
      <c r="M3287" s="27"/>
    </row>
    <row r="3288" spans="1:13" x14ac:dyDescent="0.2">
      <c r="A3288" s="27"/>
      <c r="M3288" s="27"/>
    </row>
    <row r="3289" spans="1:13" x14ac:dyDescent="0.2">
      <c r="A3289" s="27"/>
      <c r="M3289" s="27"/>
    </row>
    <row r="3290" spans="1:13" x14ac:dyDescent="0.2">
      <c r="A3290" s="27"/>
      <c r="M3290" s="27"/>
    </row>
    <row r="3291" spans="1:13" x14ac:dyDescent="0.2">
      <c r="A3291" s="27"/>
      <c r="M3291" s="27"/>
    </row>
    <row r="3292" spans="1:13" x14ac:dyDescent="0.2">
      <c r="A3292" s="27"/>
      <c r="M3292" s="27"/>
    </row>
    <row r="3293" spans="1:13" x14ac:dyDescent="0.2">
      <c r="A3293" s="27"/>
      <c r="M3293" s="27"/>
    </row>
    <row r="3294" spans="1:13" x14ac:dyDescent="0.2">
      <c r="A3294" s="27"/>
      <c r="M3294" s="27"/>
    </row>
    <row r="3295" spans="1:13" x14ac:dyDescent="0.2">
      <c r="A3295" s="27"/>
      <c r="M3295" s="27"/>
    </row>
    <row r="3296" spans="1:13" x14ac:dyDescent="0.2">
      <c r="A3296" s="27"/>
      <c r="M3296" s="27"/>
    </row>
    <row r="3297" spans="1:13" x14ac:dyDescent="0.2">
      <c r="A3297" s="27"/>
      <c r="M3297" s="27"/>
    </row>
    <row r="3298" spans="1:13" x14ac:dyDescent="0.2">
      <c r="A3298" s="27"/>
      <c r="M3298" s="27"/>
    </row>
    <row r="3299" spans="1:13" x14ac:dyDescent="0.2">
      <c r="A3299" s="27"/>
      <c r="M3299" s="27"/>
    </row>
    <row r="3300" spans="1:13" x14ac:dyDescent="0.2">
      <c r="A3300" s="27"/>
      <c r="M3300" s="27"/>
    </row>
    <row r="3301" spans="1:13" x14ac:dyDescent="0.2">
      <c r="A3301" s="27"/>
      <c r="M3301" s="27"/>
    </row>
    <row r="3302" spans="1:13" x14ac:dyDescent="0.2">
      <c r="A3302" s="27"/>
      <c r="M3302" s="27"/>
    </row>
    <row r="3303" spans="1:13" x14ac:dyDescent="0.2">
      <c r="A3303" s="27"/>
      <c r="M3303" s="27"/>
    </row>
    <row r="3304" spans="1:13" x14ac:dyDescent="0.2">
      <c r="A3304" s="27"/>
      <c r="M3304" s="27"/>
    </row>
    <row r="3305" spans="1:13" x14ac:dyDescent="0.2">
      <c r="A3305" s="27"/>
      <c r="M3305" s="27"/>
    </row>
    <row r="3306" spans="1:13" x14ac:dyDescent="0.2">
      <c r="A3306" s="27"/>
      <c r="M3306" s="27"/>
    </row>
    <row r="3307" spans="1:13" x14ac:dyDescent="0.2">
      <c r="A3307" s="27"/>
      <c r="M3307" s="27"/>
    </row>
    <row r="3308" spans="1:13" x14ac:dyDescent="0.2">
      <c r="A3308" s="27"/>
      <c r="M3308" s="27"/>
    </row>
    <row r="3309" spans="1:13" x14ac:dyDescent="0.2">
      <c r="A3309" s="27"/>
      <c r="M3309" s="27"/>
    </row>
    <row r="3310" spans="1:13" x14ac:dyDescent="0.2">
      <c r="A3310" s="27"/>
      <c r="M3310" s="27"/>
    </row>
    <row r="3311" spans="1:13" x14ac:dyDescent="0.2">
      <c r="A3311" s="27"/>
      <c r="M3311" s="27"/>
    </row>
    <row r="3312" spans="1:13" x14ac:dyDescent="0.2">
      <c r="A3312" s="27"/>
      <c r="M3312" s="27"/>
    </row>
    <row r="3313" spans="1:13" x14ac:dyDescent="0.2">
      <c r="A3313" s="27"/>
      <c r="M3313" s="27"/>
    </row>
    <row r="3314" spans="1:13" x14ac:dyDescent="0.2">
      <c r="A3314" s="27"/>
      <c r="M3314" s="27"/>
    </row>
    <row r="3315" spans="1:13" x14ac:dyDescent="0.2">
      <c r="A3315" s="27"/>
      <c r="M3315" s="27"/>
    </row>
    <row r="3316" spans="1:13" x14ac:dyDescent="0.2">
      <c r="A3316" s="27"/>
      <c r="M3316" s="27"/>
    </row>
    <row r="3317" spans="1:13" x14ac:dyDescent="0.2">
      <c r="A3317" s="27"/>
      <c r="M3317" s="27"/>
    </row>
    <row r="3318" spans="1:13" x14ac:dyDescent="0.2">
      <c r="A3318" s="27"/>
      <c r="M3318" s="27"/>
    </row>
    <row r="3319" spans="1:13" x14ac:dyDescent="0.2">
      <c r="A3319" s="27"/>
      <c r="M3319" s="27"/>
    </row>
    <row r="3320" spans="1:13" x14ac:dyDescent="0.2">
      <c r="A3320" s="27"/>
      <c r="M3320" s="27"/>
    </row>
    <row r="3321" spans="1:13" x14ac:dyDescent="0.2">
      <c r="A3321" s="27"/>
      <c r="M3321" s="27"/>
    </row>
    <row r="3322" spans="1:13" x14ac:dyDescent="0.2">
      <c r="A3322" s="27"/>
      <c r="M3322" s="27"/>
    </row>
    <row r="3323" spans="1:13" x14ac:dyDescent="0.2">
      <c r="A3323" s="27"/>
      <c r="M3323" s="27"/>
    </row>
    <row r="3324" spans="1:13" x14ac:dyDescent="0.2">
      <c r="A3324" s="27"/>
      <c r="M3324" s="27"/>
    </row>
    <row r="3325" spans="1:13" x14ac:dyDescent="0.2">
      <c r="A3325" s="27"/>
      <c r="M3325" s="27"/>
    </row>
    <row r="3326" spans="1:13" x14ac:dyDescent="0.2">
      <c r="A3326" s="27"/>
      <c r="M3326" s="27"/>
    </row>
    <row r="3327" spans="1:13" x14ac:dyDescent="0.2">
      <c r="A3327" s="27"/>
      <c r="M3327" s="27"/>
    </row>
    <row r="3328" spans="1:13" x14ac:dyDescent="0.2">
      <c r="A3328" s="27"/>
      <c r="M3328" s="27"/>
    </row>
    <row r="3329" spans="1:13" x14ac:dyDescent="0.2">
      <c r="A3329" s="27"/>
      <c r="M3329" s="27"/>
    </row>
    <row r="3330" spans="1:13" x14ac:dyDescent="0.2">
      <c r="A3330" s="27"/>
      <c r="M3330" s="27"/>
    </row>
    <row r="3331" spans="1:13" x14ac:dyDescent="0.2">
      <c r="A3331" s="27"/>
      <c r="M3331" s="27"/>
    </row>
    <row r="3332" spans="1:13" x14ac:dyDescent="0.2">
      <c r="A3332" s="27"/>
      <c r="M3332" s="27"/>
    </row>
    <row r="3333" spans="1:13" x14ac:dyDescent="0.2">
      <c r="A3333" s="27"/>
      <c r="M3333" s="27"/>
    </row>
    <row r="3334" spans="1:13" x14ac:dyDescent="0.2">
      <c r="A3334" s="27"/>
      <c r="M3334" s="27"/>
    </row>
    <row r="3335" spans="1:13" x14ac:dyDescent="0.2">
      <c r="A3335" s="27"/>
      <c r="M3335" s="27"/>
    </row>
    <row r="3336" spans="1:13" x14ac:dyDescent="0.2">
      <c r="A3336" s="27"/>
      <c r="M3336" s="27"/>
    </row>
    <row r="3337" spans="1:13" x14ac:dyDescent="0.2">
      <c r="A3337" s="27"/>
      <c r="M3337" s="27"/>
    </row>
    <row r="3338" spans="1:13" x14ac:dyDescent="0.2">
      <c r="A3338" s="27"/>
      <c r="M3338" s="27"/>
    </row>
    <row r="3339" spans="1:13" x14ac:dyDescent="0.2">
      <c r="A3339" s="27"/>
      <c r="M3339" s="27"/>
    </row>
    <row r="3340" spans="1:13" x14ac:dyDescent="0.2">
      <c r="A3340" s="27"/>
      <c r="M3340" s="27"/>
    </row>
    <row r="3341" spans="1:13" x14ac:dyDescent="0.2">
      <c r="A3341" s="27"/>
      <c r="M3341" s="27"/>
    </row>
    <row r="3342" spans="1:13" x14ac:dyDescent="0.2">
      <c r="A3342" s="27"/>
      <c r="M3342" s="27"/>
    </row>
    <row r="3343" spans="1:13" x14ac:dyDescent="0.2">
      <c r="A3343" s="27"/>
      <c r="M3343" s="27"/>
    </row>
    <row r="3344" spans="1:13" x14ac:dyDescent="0.2">
      <c r="A3344" s="27"/>
      <c r="M3344" s="27"/>
    </row>
    <row r="3345" spans="1:13" x14ac:dyDescent="0.2">
      <c r="A3345" s="27"/>
      <c r="M3345" s="27"/>
    </row>
    <row r="3346" spans="1:13" x14ac:dyDescent="0.2">
      <c r="A3346" s="27"/>
      <c r="M3346" s="27"/>
    </row>
    <row r="3347" spans="1:13" x14ac:dyDescent="0.2">
      <c r="A3347" s="27"/>
      <c r="M3347" s="27"/>
    </row>
    <row r="3348" spans="1:13" x14ac:dyDescent="0.2">
      <c r="A3348" s="27"/>
      <c r="M3348" s="27"/>
    </row>
    <row r="3349" spans="1:13" x14ac:dyDescent="0.2">
      <c r="A3349" s="27"/>
      <c r="M3349" s="27"/>
    </row>
    <row r="3350" spans="1:13" x14ac:dyDescent="0.2">
      <c r="A3350" s="27"/>
      <c r="M3350" s="27"/>
    </row>
    <row r="3351" spans="1:13" x14ac:dyDescent="0.2">
      <c r="A3351" s="27"/>
      <c r="M3351" s="27"/>
    </row>
    <row r="3352" spans="1:13" x14ac:dyDescent="0.2">
      <c r="A3352" s="27"/>
      <c r="M3352" s="27"/>
    </row>
    <row r="3353" spans="1:13" x14ac:dyDescent="0.2">
      <c r="A3353" s="27"/>
      <c r="M3353" s="27"/>
    </row>
    <row r="3354" spans="1:13" x14ac:dyDescent="0.2">
      <c r="A3354" s="27"/>
      <c r="M3354" s="27"/>
    </row>
    <row r="3355" spans="1:13" x14ac:dyDescent="0.2">
      <c r="A3355" s="27"/>
      <c r="M3355" s="27"/>
    </row>
    <row r="3356" spans="1:13" x14ac:dyDescent="0.2">
      <c r="A3356" s="27"/>
      <c r="M3356" s="27"/>
    </row>
    <row r="3357" spans="1:13" x14ac:dyDescent="0.2">
      <c r="A3357" s="27"/>
      <c r="M3357" s="27"/>
    </row>
    <row r="3358" spans="1:13" x14ac:dyDescent="0.2">
      <c r="A3358" s="27"/>
      <c r="M3358" s="27"/>
    </row>
    <row r="3359" spans="1:13" x14ac:dyDescent="0.2">
      <c r="A3359" s="27"/>
      <c r="M3359" s="27"/>
    </row>
    <row r="3360" spans="1:13" x14ac:dyDescent="0.2">
      <c r="A3360" s="27"/>
      <c r="M3360" s="27"/>
    </row>
    <row r="3361" spans="1:13" x14ac:dyDescent="0.2">
      <c r="A3361" s="27"/>
      <c r="M3361" s="27"/>
    </row>
    <row r="3362" spans="1:13" x14ac:dyDescent="0.2">
      <c r="A3362" s="27"/>
      <c r="M3362" s="27"/>
    </row>
    <row r="3363" spans="1:13" x14ac:dyDescent="0.2">
      <c r="A3363" s="27"/>
      <c r="M3363" s="27"/>
    </row>
    <row r="3364" spans="1:13" x14ac:dyDescent="0.2">
      <c r="A3364" s="27"/>
      <c r="M3364" s="27"/>
    </row>
    <row r="3365" spans="1:13" x14ac:dyDescent="0.2">
      <c r="A3365" s="27"/>
      <c r="M3365" s="27"/>
    </row>
    <row r="3366" spans="1:13" x14ac:dyDescent="0.2">
      <c r="A3366" s="27"/>
      <c r="M3366" s="27"/>
    </row>
    <row r="3367" spans="1:13" x14ac:dyDescent="0.2">
      <c r="A3367" s="27"/>
      <c r="M3367" s="27"/>
    </row>
    <row r="3368" spans="1:13" x14ac:dyDescent="0.2">
      <c r="A3368" s="27"/>
      <c r="M3368" s="27"/>
    </row>
    <row r="3369" spans="1:13" x14ac:dyDescent="0.2">
      <c r="A3369" s="27"/>
      <c r="M3369" s="27"/>
    </row>
    <row r="3370" spans="1:13" x14ac:dyDescent="0.2">
      <c r="A3370" s="27"/>
      <c r="M3370" s="27"/>
    </row>
    <row r="3371" spans="1:13" x14ac:dyDescent="0.2">
      <c r="A3371" s="27"/>
      <c r="M3371" s="27"/>
    </row>
    <row r="3372" spans="1:13" x14ac:dyDescent="0.2">
      <c r="A3372" s="27"/>
      <c r="M3372" s="27"/>
    </row>
    <row r="3373" spans="1:13" x14ac:dyDescent="0.2">
      <c r="A3373" s="27"/>
      <c r="M3373" s="27"/>
    </row>
    <row r="3374" spans="1:13" x14ac:dyDescent="0.2">
      <c r="A3374" s="27"/>
      <c r="M3374" s="27"/>
    </row>
    <row r="3375" spans="1:13" x14ac:dyDescent="0.2">
      <c r="A3375" s="27"/>
      <c r="M3375" s="27"/>
    </row>
    <row r="3376" spans="1:13" x14ac:dyDescent="0.2">
      <c r="A3376" s="27"/>
      <c r="M3376" s="27"/>
    </row>
    <row r="3377" spans="1:13" x14ac:dyDescent="0.2">
      <c r="A3377" s="27"/>
      <c r="M3377" s="27"/>
    </row>
    <row r="3378" spans="1:13" x14ac:dyDescent="0.2">
      <c r="A3378" s="27"/>
      <c r="M3378" s="27"/>
    </row>
    <row r="3379" spans="1:13" x14ac:dyDescent="0.2">
      <c r="A3379" s="27"/>
      <c r="M3379" s="27"/>
    </row>
    <row r="3380" spans="1:13" x14ac:dyDescent="0.2">
      <c r="A3380" s="27"/>
      <c r="M3380" s="27"/>
    </row>
    <row r="3381" spans="1:13" x14ac:dyDescent="0.2">
      <c r="A3381" s="27"/>
      <c r="M3381" s="27"/>
    </row>
    <row r="3382" spans="1:13" x14ac:dyDescent="0.2">
      <c r="A3382" s="27"/>
      <c r="M3382" s="27"/>
    </row>
    <row r="3383" spans="1:13" x14ac:dyDescent="0.2">
      <c r="A3383" s="27"/>
      <c r="M3383" s="27"/>
    </row>
    <row r="3384" spans="1:13" x14ac:dyDescent="0.2">
      <c r="A3384" s="27"/>
      <c r="M3384" s="27"/>
    </row>
    <row r="3385" spans="1:13" x14ac:dyDescent="0.2">
      <c r="A3385" s="27"/>
      <c r="M3385" s="27"/>
    </row>
    <row r="3386" spans="1:13" x14ac:dyDescent="0.2">
      <c r="A3386" s="27"/>
      <c r="M3386" s="27"/>
    </row>
    <row r="3387" spans="1:13" x14ac:dyDescent="0.2">
      <c r="A3387" s="27"/>
      <c r="M3387" s="27"/>
    </row>
    <row r="3388" spans="1:13" x14ac:dyDescent="0.2">
      <c r="A3388" s="27"/>
      <c r="M3388" s="27"/>
    </row>
    <row r="3389" spans="1:13" x14ac:dyDescent="0.2">
      <c r="A3389" s="27"/>
      <c r="M3389" s="27"/>
    </row>
    <row r="3390" spans="1:13" x14ac:dyDescent="0.2">
      <c r="A3390" s="27"/>
      <c r="M3390" s="27"/>
    </row>
    <row r="3391" spans="1:13" x14ac:dyDescent="0.2">
      <c r="A3391" s="27"/>
      <c r="M3391" s="27"/>
    </row>
    <row r="3392" spans="1:13" x14ac:dyDescent="0.2">
      <c r="A3392" s="27"/>
      <c r="M3392" s="27"/>
    </row>
    <row r="3393" spans="1:13" x14ac:dyDescent="0.2">
      <c r="A3393" s="27"/>
      <c r="M3393" s="27"/>
    </row>
    <row r="3394" spans="1:13" x14ac:dyDescent="0.2">
      <c r="A3394" s="27"/>
      <c r="M3394" s="27"/>
    </row>
    <row r="3395" spans="1:13" x14ac:dyDescent="0.2">
      <c r="A3395" s="27"/>
      <c r="M3395" s="27"/>
    </row>
    <row r="3396" spans="1:13" x14ac:dyDescent="0.2">
      <c r="A3396" s="27"/>
      <c r="M3396" s="27"/>
    </row>
    <row r="3397" spans="1:13" x14ac:dyDescent="0.2">
      <c r="A3397" s="27"/>
      <c r="M3397" s="27"/>
    </row>
    <row r="3398" spans="1:13" x14ac:dyDescent="0.2">
      <c r="A3398" s="27"/>
      <c r="M3398" s="27"/>
    </row>
    <row r="3399" spans="1:13" x14ac:dyDescent="0.2">
      <c r="A3399" s="27"/>
      <c r="M3399" s="27"/>
    </row>
    <row r="3400" spans="1:13" x14ac:dyDescent="0.2">
      <c r="A3400" s="27"/>
      <c r="M3400" s="27"/>
    </row>
    <row r="3401" spans="1:13" x14ac:dyDescent="0.2">
      <c r="A3401" s="27"/>
      <c r="M3401" s="27"/>
    </row>
    <row r="3402" spans="1:13" x14ac:dyDescent="0.2">
      <c r="A3402" s="27"/>
      <c r="M3402" s="27"/>
    </row>
    <row r="3403" spans="1:13" x14ac:dyDescent="0.2">
      <c r="A3403" s="27"/>
      <c r="M3403" s="27"/>
    </row>
    <row r="3404" spans="1:13" x14ac:dyDescent="0.2">
      <c r="A3404" s="27"/>
      <c r="M3404" s="27"/>
    </row>
    <row r="3405" spans="1:13" x14ac:dyDescent="0.2">
      <c r="A3405" s="27"/>
      <c r="M3405" s="27"/>
    </row>
    <row r="3406" spans="1:13" x14ac:dyDescent="0.2">
      <c r="A3406" s="27"/>
      <c r="M3406" s="27"/>
    </row>
    <row r="3407" spans="1:13" x14ac:dyDescent="0.2">
      <c r="A3407" s="27"/>
      <c r="M3407" s="27"/>
    </row>
    <row r="3408" spans="1:13" x14ac:dyDescent="0.2">
      <c r="A3408" s="27"/>
      <c r="M3408" s="27"/>
    </row>
    <row r="3409" spans="1:13" x14ac:dyDescent="0.2">
      <c r="A3409" s="27"/>
      <c r="M3409" s="27"/>
    </row>
    <row r="3410" spans="1:13" x14ac:dyDescent="0.2">
      <c r="A3410" s="27"/>
      <c r="M3410" s="27"/>
    </row>
    <row r="3411" spans="1:13" x14ac:dyDescent="0.2">
      <c r="A3411" s="27"/>
      <c r="M3411" s="27"/>
    </row>
    <row r="3412" spans="1:13" x14ac:dyDescent="0.2">
      <c r="A3412" s="27"/>
      <c r="M3412" s="27"/>
    </row>
    <row r="3413" spans="1:13" x14ac:dyDescent="0.2">
      <c r="A3413" s="27"/>
      <c r="M3413" s="27"/>
    </row>
    <row r="3414" spans="1:13" x14ac:dyDescent="0.2">
      <c r="A3414" s="27"/>
      <c r="M3414" s="27"/>
    </row>
    <row r="3415" spans="1:13" x14ac:dyDescent="0.2">
      <c r="A3415" s="27"/>
      <c r="M3415" s="27"/>
    </row>
    <row r="3416" spans="1:13" x14ac:dyDescent="0.2">
      <c r="A3416" s="27"/>
      <c r="M3416" s="27"/>
    </row>
    <row r="3417" spans="1:13" x14ac:dyDescent="0.2">
      <c r="A3417" s="27"/>
      <c r="M3417" s="27"/>
    </row>
    <row r="3418" spans="1:13" x14ac:dyDescent="0.2">
      <c r="A3418" s="27"/>
      <c r="M3418" s="27"/>
    </row>
    <row r="3419" spans="1:13" x14ac:dyDescent="0.2">
      <c r="A3419" s="27"/>
      <c r="M3419" s="27"/>
    </row>
    <row r="3420" spans="1:13" x14ac:dyDescent="0.2">
      <c r="A3420" s="27"/>
      <c r="M3420" s="27"/>
    </row>
    <row r="3421" spans="1:13" x14ac:dyDescent="0.2">
      <c r="A3421" s="27"/>
      <c r="M3421" s="27"/>
    </row>
    <row r="3422" spans="1:13" x14ac:dyDescent="0.2">
      <c r="A3422" s="27"/>
      <c r="M3422" s="27"/>
    </row>
    <row r="3423" spans="1:13" x14ac:dyDescent="0.2">
      <c r="A3423" s="27"/>
      <c r="M3423" s="27"/>
    </row>
    <row r="3424" spans="1:13" x14ac:dyDescent="0.2">
      <c r="A3424" s="27"/>
      <c r="M3424" s="27"/>
    </row>
    <row r="3425" spans="1:13" x14ac:dyDescent="0.2">
      <c r="A3425" s="27"/>
      <c r="M3425" s="27"/>
    </row>
    <row r="3426" spans="1:13" x14ac:dyDescent="0.2">
      <c r="A3426" s="27"/>
      <c r="M3426" s="27"/>
    </row>
    <row r="3427" spans="1:13" x14ac:dyDescent="0.2">
      <c r="A3427" s="27"/>
      <c r="M3427" s="27"/>
    </row>
    <row r="3428" spans="1:13" x14ac:dyDescent="0.2">
      <c r="A3428" s="27"/>
      <c r="M3428" s="27"/>
    </row>
    <row r="3429" spans="1:13" x14ac:dyDescent="0.2">
      <c r="A3429" s="27"/>
      <c r="M3429" s="27"/>
    </row>
    <row r="3430" spans="1:13" x14ac:dyDescent="0.2">
      <c r="A3430" s="27"/>
      <c r="M3430" s="27"/>
    </row>
    <row r="3431" spans="1:13" x14ac:dyDescent="0.2">
      <c r="A3431" s="27"/>
      <c r="M3431" s="27"/>
    </row>
    <row r="3432" spans="1:13" x14ac:dyDescent="0.2">
      <c r="A3432" s="27"/>
      <c r="M3432" s="27"/>
    </row>
    <row r="3433" spans="1:13" x14ac:dyDescent="0.2">
      <c r="A3433" s="27"/>
      <c r="M3433" s="27"/>
    </row>
    <row r="3434" spans="1:13" x14ac:dyDescent="0.2">
      <c r="A3434" s="27"/>
      <c r="M3434" s="27"/>
    </row>
    <row r="3435" spans="1:13" x14ac:dyDescent="0.2">
      <c r="A3435" s="27"/>
      <c r="M3435" s="27"/>
    </row>
    <row r="3436" spans="1:13" x14ac:dyDescent="0.2">
      <c r="A3436" s="27"/>
      <c r="M3436" s="27"/>
    </row>
    <row r="3437" spans="1:13" x14ac:dyDescent="0.2">
      <c r="A3437" s="27"/>
      <c r="M3437" s="27"/>
    </row>
    <row r="3438" spans="1:13" x14ac:dyDescent="0.2">
      <c r="A3438" s="27"/>
      <c r="M3438" s="27"/>
    </row>
    <row r="3439" spans="1:13" x14ac:dyDescent="0.2">
      <c r="A3439" s="27"/>
      <c r="M3439" s="27"/>
    </row>
    <row r="3440" spans="1:13" x14ac:dyDescent="0.2">
      <c r="A3440" s="27"/>
      <c r="M3440" s="27"/>
    </row>
    <row r="3441" spans="1:13" x14ac:dyDescent="0.2">
      <c r="A3441" s="27"/>
      <c r="M3441" s="27"/>
    </row>
    <row r="3442" spans="1:13" x14ac:dyDescent="0.2">
      <c r="A3442" s="27"/>
      <c r="M3442" s="27"/>
    </row>
    <row r="3443" spans="1:13" x14ac:dyDescent="0.2">
      <c r="A3443" s="27"/>
      <c r="M3443" s="27"/>
    </row>
    <row r="3444" spans="1:13" x14ac:dyDescent="0.2">
      <c r="A3444" s="27"/>
      <c r="M3444" s="27"/>
    </row>
    <row r="3445" spans="1:13" x14ac:dyDescent="0.2">
      <c r="A3445" s="27"/>
      <c r="M3445" s="27"/>
    </row>
    <row r="3446" spans="1:13" x14ac:dyDescent="0.2">
      <c r="A3446" s="27"/>
      <c r="M3446" s="27"/>
    </row>
    <row r="3447" spans="1:13" x14ac:dyDescent="0.2">
      <c r="A3447" s="27"/>
      <c r="M3447" s="27"/>
    </row>
    <row r="3448" spans="1:13" x14ac:dyDescent="0.2">
      <c r="A3448" s="27"/>
      <c r="M3448" s="27"/>
    </row>
    <row r="3449" spans="1:13" x14ac:dyDescent="0.2">
      <c r="A3449" s="27"/>
      <c r="M3449" s="27"/>
    </row>
    <row r="3450" spans="1:13" x14ac:dyDescent="0.2">
      <c r="A3450" s="27"/>
      <c r="M3450" s="27"/>
    </row>
    <row r="3451" spans="1:13" x14ac:dyDescent="0.2">
      <c r="A3451" s="27"/>
      <c r="M3451" s="27"/>
    </row>
    <row r="3452" spans="1:13" x14ac:dyDescent="0.2">
      <c r="A3452" s="27"/>
      <c r="M3452" s="27"/>
    </row>
    <row r="3453" spans="1:13" x14ac:dyDescent="0.2">
      <c r="A3453" s="27"/>
      <c r="M3453" s="27"/>
    </row>
    <row r="3454" spans="1:13" x14ac:dyDescent="0.2">
      <c r="A3454" s="27"/>
      <c r="M3454" s="27"/>
    </row>
    <row r="3455" spans="1:13" x14ac:dyDescent="0.2">
      <c r="A3455" s="27"/>
      <c r="M3455" s="27"/>
    </row>
    <row r="3456" spans="1:13" x14ac:dyDescent="0.2">
      <c r="A3456" s="27"/>
      <c r="M3456" s="27"/>
    </row>
    <row r="3457" spans="1:13" x14ac:dyDescent="0.2">
      <c r="A3457" s="27"/>
      <c r="M3457" s="27"/>
    </row>
    <row r="3458" spans="1:13" x14ac:dyDescent="0.2">
      <c r="A3458" s="27"/>
      <c r="M3458" s="27"/>
    </row>
    <row r="3459" spans="1:13" x14ac:dyDescent="0.2">
      <c r="A3459" s="27"/>
      <c r="M3459" s="27"/>
    </row>
    <row r="3460" spans="1:13" x14ac:dyDescent="0.2">
      <c r="A3460" s="27"/>
      <c r="M3460" s="27"/>
    </row>
    <row r="3461" spans="1:13" x14ac:dyDescent="0.2">
      <c r="A3461" s="27"/>
      <c r="M3461" s="27"/>
    </row>
    <row r="3462" spans="1:13" x14ac:dyDescent="0.2">
      <c r="A3462" s="27"/>
      <c r="M3462" s="27"/>
    </row>
    <row r="3463" spans="1:13" x14ac:dyDescent="0.2">
      <c r="A3463" s="27"/>
      <c r="M3463" s="27"/>
    </row>
    <row r="3464" spans="1:13" x14ac:dyDescent="0.2">
      <c r="A3464" s="27"/>
      <c r="M3464" s="27"/>
    </row>
    <row r="3465" spans="1:13" x14ac:dyDescent="0.2">
      <c r="A3465" s="27"/>
      <c r="M3465" s="27"/>
    </row>
    <row r="3466" spans="1:13" x14ac:dyDescent="0.2">
      <c r="A3466" s="27"/>
      <c r="M3466" s="27"/>
    </row>
    <row r="3467" spans="1:13" x14ac:dyDescent="0.2">
      <c r="A3467" s="27"/>
      <c r="M3467" s="27"/>
    </row>
    <row r="3468" spans="1:13" x14ac:dyDescent="0.2">
      <c r="A3468" s="27"/>
      <c r="M3468" s="27"/>
    </row>
    <row r="3469" spans="1:13" x14ac:dyDescent="0.2">
      <c r="A3469" s="27"/>
      <c r="M3469" s="27"/>
    </row>
    <row r="3470" spans="1:13" x14ac:dyDescent="0.2">
      <c r="A3470" s="27"/>
      <c r="M3470" s="27"/>
    </row>
    <row r="3471" spans="1:13" x14ac:dyDescent="0.2">
      <c r="A3471" s="27"/>
      <c r="M3471" s="27"/>
    </row>
    <row r="3472" spans="1:13" x14ac:dyDescent="0.2">
      <c r="A3472" s="27"/>
      <c r="M3472" s="27"/>
    </row>
    <row r="3473" spans="1:13" x14ac:dyDescent="0.2">
      <c r="A3473" s="27"/>
      <c r="M3473" s="27"/>
    </row>
    <row r="3474" spans="1:13" x14ac:dyDescent="0.2">
      <c r="A3474" s="27"/>
      <c r="M3474" s="27"/>
    </row>
    <row r="3475" spans="1:13" x14ac:dyDescent="0.2">
      <c r="A3475" s="27"/>
      <c r="M3475" s="27"/>
    </row>
    <row r="3476" spans="1:13" x14ac:dyDescent="0.2">
      <c r="A3476" s="27"/>
      <c r="M3476" s="27"/>
    </row>
    <row r="3477" spans="1:13" x14ac:dyDescent="0.2">
      <c r="A3477" s="27"/>
      <c r="M3477" s="27"/>
    </row>
    <row r="3478" spans="1:13" x14ac:dyDescent="0.2">
      <c r="A3478" s="27"/>
      <c r="M3478" s="27"/>
    </row>
    <row r="3479" spans="1:13" x14ac:dyDescent="0.2">
      <c r="A3479" s="27"/>
      <c r="M3479" s="27"/>
    </row>
    <row r="3480" spans="1:13" x14ac:dyDescent="0.2">
      <c r="A3480" s="27"/>
      <c r="M3480" s="27"/>
    </row>
    <row r="3481" spans="1:13" x14ac:dyDescent="0.2">
      <c r="A3481" s="27"/>
      <c r="M3481" s="27"/>
    </row>
    <row r="3482" spans="1:13" x14ac:dyDescent="0.2">
      <c r="A3482" s="27"/>
      <c r="M3482" s="27"/>
    </row>
    <row r="3483" spans="1:13" x14ac:dyDescent="0.2">
      <c r="A3483" s="27"/>
      <c r="M3483" s="27"/>
    </row>
    <row r="3484" spans="1:13" x14ac:dyDescent="0.2">
      <c r="A3484" s="27"/>
      <c r="M3484" s="27"/>
    </row>
    <row r="3485" spans="1:13" x14ac:dyDescent="0.2">
      <c r="A3485" s="27"/>
      <c r="M3485" s="27"/>
    </row>
    <row r="3486" spans="1:13" x14ac:dyDescent="0.2">
      <c r="A3486" s="27"/>
      <c r="M3486" s="27"/>
    </row>
    <row r="3487" spans="1:13" x14ac:dyDescent="0.2">
      <c r="A3487" s="27"/>
      <c r="M3487" s="27"/>
    </row>
    <row r="3488" spans="1:13" x14ac:dyDescent="0.2">
      <c r="A3488" s="27"/>
      <c r="M3488" s="27"/>
    </row>
    <row r="3489" spans="1:13" x14ac:dyDescent="0.2">
      <c r="A3489" s="27"/>
      <c r="M3489" s="27"/>
    </row>
    <row r="3490" spans="1:13" x14ac:dyDescent="0.2">
      <c r="A3490" s="27"/>
      <c r="M3490" s="27"/>
    </row>
    <row r="3491" spans="1:13" x14ac:dyDescent="0.2">
      <c r="A3491" s="27"/>
      <c r="M3491" s="27"/>
    </row>
    <row r="3492" spans="1:13" x14ac:dyDescent="0.2">
      <c r="A3492" s="27"/>
      <c r="M3492" s="27"/>
    </row>
    <row r="3493" spans="1:13" x14ac:dyDescent="0.2">
      <c r="A3493" s="27"/>
      <c r="M3493" s="27"/>
    </row>
    <row r="3494" spans="1:13" x14ac:dyDescent="0.2">
      <c r="A3494" s="27"/>
      <c r="M3494" s="27"/>
    </row>
    <row r="3495" spans="1:13" x14ac:dyDescent="0.2">
      <c r="A3495" s="27"/>
      <c r="M3495" s="27"/>
    </row>
    <row r="3496" spans="1:13" x14ac:dyDescent="0.2">
      <c r="A3496" s="27"/>
      <c r="M3496" s="27"/>
    </row>
    <row r="3497" spans="1:13" x14ac:dyDescent="0.2">
      <c r="A3497" s="27"/>
      <c r="M3497" s="27"/>
    </row>
    <row r="3498" spans="1:13" x14ac:dyDescent="0.2">
      <c r="A3498" s="27"/>
      <c r="M3498" s="27"/>
    </row>
    <row r="3499" spans="1:13" x14ac:dyDescent="0.2">
      <c r="A3499" s="27"/>
      <c r="M3499" s="27"/>
    </row>
    <row r="3500" spans="1:13" x14ac:dyDescent="0.2">
      <c r="A3500" s="27"/>
      <c r="M3500" s="27"/>
    </row>
    <row r="3501" spans="1:13" x14ac:dyDescent="0.2">
      <c r="A3501" s="27"/>
      <c r="M3501" s="27"/>
    </row>
    <row r="3502" spans="1:13" x14ac:dyDescent="0.2">
      <c r="A3502" s="27"/>
      <c r="M3502" s="27"/>
    </row>
    <row r="3503" spans="1:13" x14ac:dyDescent="0.2">
      <c r="A3503" s="27"/>
      <c r="M3503" s="27"/>
    </row>
    <row r="3504" spans="1:13" x14ac:dyDescent="0.2">
      <c r="A3504" s="27"/>
      <c r="M3504" s="27"/>
    </row>
    <row r="3505" spans="1:13" x14ac:dyDescent="0.2">
      <c r="A3505" s="27"/>
      <c r="M3505" s="27"/>
    </row>
    <row r="3506" spans="1:13" x14ac:dyDescent="0.2">
      <c r="A3506" s="27"/>
      <c r="M3506" s="27"/>
    </row>
    <row r="3507" spans="1:13" x14ac:dyDescent="0.2">
      <c r="A3507" s="27"/>
      <c r="M3507" s="27"/>
    </row>
    <row r="3508" spans="1:13" x14ac:dyDescent="0.2">
      <c r="A3508" s="27"/>
      <c r="M3508" s="27"/>
    </row>
    <row r="3509" spans="1:13" x14ac:dyDescent="0.2">
      <c r="A3509" s="27"/>
      <c r="M3509" s="27"/>
    </row>
    <row r="3510" spans="1:13" x14ac:dyDescent="0.2">
      <c r="A3510" s="27"/>
      <c r="M3510" s="27"/>
    </row>
    <row r="3511" spans="1:13" x14ac:dyDescent="0.2">
      <c r="A3511" s="27"/>
      <c r="M3511" s="27"/>
    </row>
    <row r="3512" spans="1:13" x14ac:dyDescent="0.2">
      <c r="A3512" s="27"/>
      <c r="M3512" s="27"/>
    </row>
    <row r="3513" spans="1:13" x14ac:dyDescent="0.2">
      <c r="A3513" s="27"/>
      <c r="M3513" s="27"/>
    </row>
    <row r="3514" spans="1:13" x14ac:dyDescent="0.2">
      <c r="A3514" s="27"/>
      <c r="M3514" s="27"/>
    </row>
    <row r="3515" spans="1:13" x14ac:dyDescent="0.2">
      <c r="A3515" s="27"/>
      <c r="M3515" s="27"/>
    </row>
    <row r="3516" spans="1:13" x14ac:dyDescent="0.2">
      <c r="A3516" s="27"/>
      <c r="M3516" s="27"/>
    </row>
    <row r="3517" spans="1:13" x14ac:dyDescent="0.2">
      <c r="A3517" s="27"/>
      <c r="M3517" s="27"/>
    </row>
    <row r="3518" spans="1:13" x14ac:dyDescent="0.2">
      <c r="A3518" s="27"/>
      <c r="M3518" s="27"/>
    </row>
    <row r="3519" spans="1:13" x14ac:dyDescent="0.2">
      <c r="A3519" s="27"/>
      <c r="M3519" s="27"/>
    </row>
    <row r="3520" spans="1:13" x14ac:dyDescent="0.2">
      <c r="A3520" s="27"/>
      <c r="M3520" s="27"/>
    </row>
    <row r="3521" spans="1:13" x14ac:dyDescent="0.2">
      <c r="A3521" s="27"/>
      <c r="M3521" s="27"/>
    </row>
    <row r="3522" spans="1:13" x14ac:dyDescent="0.2">
      <c r="A3522" s="27"/>
      <c r="M3522" s="27"/>
    </row>
    <row r="3523" spans="1:13" x14ac:dyDescent="0.2">
      <c r="A3523" s="27"/>
      <c r="M3523" s="27"/>
    </row>
    <row r="3524" spans="1:13" x14ac:dyDescent="0.2">
      <c r="A3524" s="27"/>
      <c r="M3524" s="27"/>
    </row>
    <row r="3525" spans="1:13" x14ac:dyDescent="0.2">
      <c r="A3525" s="27"/>
      <c r="M3525" s="27"/>
    </row>
    <row r="3526" spans="1:13" x14ac:dyDescent="0.2">
      <c r="A3526" s="27"/>
      <c r="M3526" s="27"/>
    </row>
    <row r="3527" spans="1:13" x14ac:dyDescent="0.2">
      <c r="A3527" s="27"/>
      <c r="M3527" s="27"/>
    </row>
    <row r="3528" spans="1:13" x14ac:dyDescent="0.2">
      <c r="A3528" s="27"/>
      <c r="M3528" s="27"/>
    </row>
    <row r="3529" spans="1:13" x14ac:dyDescent="0.2">
      <c r="A3529" s="27"/>
      <c r="M3529" s="27"/>
    </row>
    <row r="3530" spans="1:13" x14ac:dyDescent="0.2">
      <c r="A3530" s="27"/>
      <c r="M3530" s="27"/>
    </row>
    <row r="3531" spans="1:13" x14ac:dyDescent="0.2">
      <c r="A3531" s="27"/>
      <c r="M3531" s="27"/>
    </row>
    <row r="3532" spans="1:13" x14ac:dyDescent="0.2">
      <c r="A3532" s="27"/>
      <c r="M3532" s="27"/>
    </row>
    <row r="3533" spans="1:13" x14ac:dyDescent="0.2">
      <c r="A3533" s="27"/>
      <c r="M3533" s="27"/>
    </row>
    <row r="3534" spans="1:13" x14ac:dyDescent="0.2">
      <c r="A3534" s="27"/>
      <c r="M3534" s="27"/>
    </row>
    <row r="3535" spans="1:13" x14ac:dyDescent="0.2">
      <c r="A3535" s="27"/>
      <c r="M3535" s="27"/>
    </row>
    <row r="3536" spans="1:13" x14ac:dyDescent="0.2">
      <c r="A3536" s="27"/>
      <c r="M3536" s="27"/>
    </row>
    <row r="3537" spans="1:13" x14ac:dyDescent="0.2">
      <c r="A3537" s="27"/>
      <c r="M3537" s="27"/>
    </row>
    <row r="3538" spans="1:13" x14ac:dyDescent="0.2">
      <c r="A3538" s="27"/>
      <c r="M3538" s="27"/>
    </row>
    <row r="3539" spans="1:13" x14ac:dyDescent="0.2">
      <c r="A3539" s="27"/>
      <c r="M3539" s="27"/>
    </row>
    <row r="3540" spans="1:13" x14ac:dyDescent="0.2">
      <c r="A3540" s="27"/>
      <c r="M3540" s="27"/>
    </row>
    <row r="3541" spans="1:13" x14ac:dyDescent="0.2">
      <c r="A3541" s="27"/>
      <c r="M3541" s="27"/>
    </row>
    <row r="3542" spans="1:13" x14ac:dyDescent="0.2">
      <c r="A3542" s="27"/>
      <c r="M3542" s="27"/>
    </row>
    <row r="3543" spans="1:13" x14ac:dyDescent="0.2">
      <c r="A3543" s="27"/>
      <c r="M3543" s="27"/>
    </row>
    <row r="3544" spans="1:13" x14ac:dyDescent="0.2">
      <c r="A3544" s="27"/>
      <c r="M3544" s="27"/>
    </row>
    <row r="3545" spans="1:13" x14ac:dyDescent="0.2">
      <c r="A3545" s="27"/>
      <c r="M3545" s="27"/>
    </row>
    <row r="3546" spans="1:13" x14ac:dyDescent="0.2">
      <c r="A3546" s="27"/>
      <c r="M3546" s="27"/>
    </row>
    <row r="3547" spans="1:13" x14ac:dyDescent="0.2">
      <c r="A3547" s="27"/>
      <c r="M3547" s="27"/>
    </row>
    <row r="3548" spans="1:13" x14ac:dyDescent="0.2">
      <c r="A3548" s="27"/>
      <c r="M3548" s="27"/>
    </row>
    <row r="3549" spans="1:13" x14ac:dyDescent="0.2">
      <c r="A3549" s="27"/>
      <c r="M3549" s="27"/>
    </row>
    <row r="3550" spans="1:13" x14ac:dyDescent="0.2">
      <c r="A3550" s="27"/>
      <c r="M3550" s="27"/>
    </row>
    <row r="3551" spans="1:13" x14ac:dyDescent="0.2">
      <c r="A3551" s="27"/>
      <c r="M3551" s="27"/>
    </row>
    <row r="3552" spans="1:13" x14ac:dyDescent="0.2">
      <c r="A3552" s="27"/>
      <c r="M3552" s="27"/>
    </row>
    <row r="3553" spans="1:13" x14ac:dyDescent="0.2">
      <c r="A3553" s="27"/>
      <c r="M3553" s="27"/>
    </row>
    <row r="3554" spans="1:13" x14ac:dyDescent="0.2">
      <c r="A3554" s="27"/>
      <c r="M3554" s="27"/>
    </row>
    <row r="3555" spans="1:13" x14ac:dyDescent="0.2">
      <c r="A3555" s="27"/>
      <c r="M3555" s="27"/>
    </row>
    <row r="3556" spans="1:13" x14ac:dyDescent="0.2">
      <c r="A3556" s="27"/>
      <c r="M3556" s="27"/>
    </row>
    <row r="3557" spans="1:13" x14ac:dyDescent="0.2">
      <c r="A3557" s="27"/>
      <c r="M3557" s="27"/>
    </row>
    <row r="3558" spans="1:13" x14ac:dyDescent="0.2">
      <c r="A3558" s="27"/>
      <c r="M3558" s="27"/>
    </row>
    <row r="3559" spans="1:13" x14ac:dyDescent="0.2">
      <c r="A3559" s="27"/>
      <c r="M3559" s="27"/>
    </row>
    <row r="3560" spans="1:13" x14ac:dyDescent="0.2">
      <c r="A3560" s="27"/>
      <c r="M3560" s="27"/>
    </row>
    <row r="3561" spans="1:13" x14ac:dyDescent="0.2">
      <c r="A3561" s="27"/>
      <c r="M3561" s="27"/>
    </row>
    <row r="3562" spans="1:13" x14ac:dyDescent="0.2">
      <c r="A3562" s="27"/>
      <c r="M3562" s="27"/>
    </row>
    <row r="3563" spans="1:13" x14ac:dyDescent="0.2">
      <c r="A3563" s="27"/>
      <c r="M3563" s="27"/>
    </row>
    <row r="3564" spans="1:13" x14ac:dyDescent="0.2">
      <c r="A3564" s="27"/>
      <c r="M3564" s="27"/>
    </row>
    <row r="3565" spans="1:13" x14ac:dyDescent="0.2">
      <c r="A3565" s="27"/>
      <c r="M3565" s="27"/>
    </row>
    <row r="3566" spans="1:13" x14ac:dyDescent="0.2">
      <c r="A3566" s="27"/>
      <c r="M3566" s="27"/>
    </row>
    <row r="3567" spans="1:13" x14ac:dyDescent="0.2">
      <c r="A3567" s="27"/>
      <c r="M3567" s="27"/>
    </row>
    <row r="3568" spans="1:13" x14ac:dyDescent="0.2">
      <c r="A3568" s="27"/>
      <c r="M3568" s="27"/>
    </row>
    <row r="3569" spans="1:13" x14ac:dyDescent="0.2">
      <c r="A3569" s="27"/>
      <c r="M3569" s="27"/>
    </row>
    <row r="3570" spans="1:13" x14ac:dyDescent="0.2">
      <c r="A3570" s="27"/>
      <c r="M3570" s="27"/>
    </row>
    <row r="3571" spans="1:13" x14ac:dyDescent="0.2">
      <c r="A3571" s="27"/>
      <c r="M3571" s="27"/>
    </row>
    <row r="3572" spans="1:13" x14ac:dyDescent="0.2">
      <c r="A3572" s="27"/>
      <c r="M3572" s="27"/>
    </row>
    <row r="3573" spans="1:13" x14ac:dyDescent="0.2">
      <c r="A3573" s="27"/>
      <c r="M3573" s="27"/>
    </row>
    <row r="3574" spans="1:13" x14ac:dyDescent="0.2">
      <c r="A3574" s="27"/>
      <c r="M3574" s="27"/>
    </row>
    <row r="3575" spans="1:13" x14ac:dyDescent="0.2">
      <c r="A3575" s="27"/>
      <c r="M3575" s="27"/>
    </row>
    <row r="3576" spans="1:13" x14ac:dyDescent="0.2">
      <c r="A3576" s="27"/>
      <c r="M3576" s="27"/>
    </row>
    <row r="3577" spans="1:13" x14ac:dyDescent="0.2">
      <c r="A3577" s="27"/>
      <c r="M3577" s="27"/>
    </row>
    <row r="3578" spans="1:13" x14ac:dyDescent="0.2">
      <c r="A3578" s="27"/>
      <c r="M3578" s="27"/>
    </row>
    <row r="3579" spans="1:13" x14ac:dyDescent="0.2">
      <c r="A3579" s="27"/>
      <c r="M3579" s="27"/>
    </row>
    <row r="3580" spans="1:13" x14ac:dyDescent="0.2">
      <c r="A3580" s="27"/>
      <c r="M3580" s="27"/>
    </row>
    <row r="3581" spans="1:13" x14ac:dyDescent="0.2">
      <c r="A3581" s="27"/>
      <c r="M3581" s="27"/>
    </row>
    <row r="3582" spans="1:13" x14ac:dyDescent="0.2">
      <c r="A3582" s="27"/>
      <c r="M3582" s="27"/>
    </row>
    <row r="3583" spans="1:13" x14ac:dyDescent="0.2">
      <c r="A3583" s="27"/>
      <c r="M3583" s="27"/>
    </row>
    <row r="3584" spans="1:13" x14ac:dyDescent="0.2">
      <c r="A3584" s="27"/>
      <c r="M3584" s="27"/>
    </row>
    <row r="3585" spans="1:13" x14ac:dyDescent="0.2">
      <c r="A3585" s="27"/>
      <c r="M3585" s="27"/>
    </row>
    <row r="3586" spans="1:13" x14ac:dyDescent="0.2">
      <c r="A3586" s="27"/>
      <c r="M3586" s="27"/>
    </row>
    <row r="3587" spans="1:13" x14ac:dyDescent="0.2">
      <c r="A3587" s="27"/>
      <c r="M3587" s="27"/>
    </row>
    <row r="3588" spans="1:13" x14ac:dyDescent="0.2">
      <c r="A3588" s="27"/>
      <c r="M3588" s="27"/>
    </row>
    <row r="3589" spans="1:13" x14ac:dyDescent="0.2">
      <c r="A3589" s="27"/>
      <c r="M3589" s="27"/>
    </row>
    <row r="3590" spans="1:13" x14ac:dyDescent="0.2">
      <c r="A3590" s="27"/>
      <c r="M3590" s="27"/>
    </row>
    <row r="3591" spans="1:13" x14ac:dyDescent="0.2">
      <c r="A3591" s="27"/>
      <c r="M3591" s="27"/>
    </row>
    <row r="3592" spans="1:13" x14ac:dyDescent="0.2">
      <c r="A3592" s="27"/>
      <c r="M3592" s="27"/>
    </row>
    <row r="3593" spans="1:13" x14ac:dyDescent="0.2">
      <c r="A3593" s="27"/>
      <c r="M3593" s="27"/>
    </row>
    <row r="3594" spans="1:13" x14ac:dyDescent="0.2">
      <c r="A3594" s="27"/>
      <c r="M3594" s="27"/>
    </row>
    <row r="3595" spans="1:13" x14ac:dyDescent="0.2">
      <c r="A3595" s="27"/>
      <c r="M3595" s="27"/>
    </row>
    <row r="3596" spans="1:13" x14ac:dyDescent="0.2">
      <c r="A3596" s="27"/>
      <c r="M3596" s="27"/>
    </row>
    <row r="3597" spans="1:13" x14ac:dyDescent="0.2">
      <c r="A3597" s="27"/>
      <c r="M3597" s="27"/>
    </row>
    <row r="3598" spans="1:13" x14ac:dyDescent="0.2">
      <c r="A3598" s="27"/>
      <c r="M3598" s="27"/>
    </row>
    <row r="3599" spans="1:13" x14ac:dyDescent="0.2">
      <c r="A3599" s="27"/>
      <c r="M3599" s="27"/>
    </row>
    <row r="3600" spans="1:13" x14ac:dyDescent="0.2">
      <c r="A3600" s="27"/>
      <c r="M3600" s="27"/>
    </row>
    <row r="3601" spans="1:13" x14ac:dyDescent="0.2">
      <c r="A3601" s="27"/>
      <c r="M3601" s="27"/>
    </row>
    <row r="3602" spans="1:13" x14ac:dyDescent="0.2">
      <c r="A3602" s="27"/>
      <c r="M3602" s="27"/>
    </row>
    <row r="3603" spans="1:13" x14ac:dyDescent="0.2">
      <c r="A3603" s="27"/>
      <c r="M3603" s="27"/>
    </row>
    <row r="3604" spans="1:13" x14ac:dyDescent="0.2">
      <c r="A3604" s="27"/>
      <c r="M3604" s="27"/>
    </row>
    <row r="3605" spans="1:13" x14ac:dyDescent="0.2">
      <c r="A3605" s="27"/>
      <c r="M3605" s="27"/>
    </row>
    <row r="3606" spans="1:13" x14ac:dyDescent="0.2">
      <c r="A3606" s="27"/>
      <c r="M3606" s="27"/>
    </row>
    <row r="3607" spans="1:13" x14ac:dyDescent="0.2">
      <c r="A3607" s="27"/>
      <c r="M3607" s="27"/>
    </row>
    <row r="3608" spans="1:13" x14ac:dyDescent="0.2">
      <c r="A3608" s="27"/>
      <c r="M3608" s="27"/>
    </row>
    <row r="3609" spans="1:13" x14ac:dyDescent="0.2">
      <c r="A3609" s="27"/>
      <c r="M3609" s="27"/>
    </row>
    <row r="3610" spans="1:13" x14ac:dyDescent="0.2">
      <c r="A3610" s="27"/>
      <c r="M3610" s="27"/>
    </row>
    <row r="3611" spans="1:13" x14ac:dyDescent="0.2">
      <c r="A3611" s="27"/>
      <c r="M3611" s="27"/>
    </row>
    <row r="3612" spans="1:13" x14ac:dyDescent="0.2">
      <c r="A3612" s="27"/>
      <c r="M3612" s="27"/>
    </row>
    <row r="3613" spans="1:13" x14ac:dyDescent="0.2">
      <c r="A3613" s="27"/>
      <c r="M3613" s="27"/>
    </row>
    <row r="3614" spans="1:13" x14ac:dyDescent="0.2">
      <c r="A3614" s="27"/>
      <c r="M3614" s="27"/>
    </row>
    <row r="3615" spans="1:13" x14ac:dyDescent="0.2">
      <c r="A3615" s="27"/>
      <c r="M3615" s="27"/>
    </row>
    <row r="3616" spans="1:13" x14ac:dyDescent="0.2">
      <c r="A3616" s="27"/>
      <c r="M3616" s="27"/>
    </row>
    <row r="3617" spans="1:13" x14ac:dyDescent="0.2">
      <c r="A3617" s="27"/>
      <c r="M3617" s="27"/>
    </row>
    <row r="3618" spans="1:13" x14ac:dyDescent="0.2">
      <c r="A3618" s="27"/>
      <c r="M3618" s="27"/>
    </row>
    <row r="3619" spans="1:13" x14ac:dyDescent="0.2">
      <c r="A3619" s="27"/>
      <c r="M3619" s="27"/>
    </row>
    <row r="3620" spans="1:13" x14ac:dyDescent="0.2">
      <c r="A3620" s="27"/>
      <c r="M3620" s="27"/>
    </row>
    <row r="3621" spans="1:13" x14ac:dyDescent="0.2">
      <c r="A3621" s="27"/>
      <c r="M3621" s="27"/>
    </row>
    <row r="3622" spans="1:13" x14ac:dyDescent="0.2">
      <c r="A3622" s="27"/>
      <c r="M3622" s="27"/>
    </row>
    <row r="3623" spans="1:13" x14ac:dyDescent="0.2">
      <c r="A3623" s="27"/>
      <c r="M3623" s="27"/>
    </row>
    <row r="3624" spans="1:13" x14ac:dyDescent="0.2">
      <c r="A3624" s="27"/>
      <c r="M3624" s="27"/>
    </row>
    <row r="3625" spans="1:13" x14ac:dyDescent="0.2">
      <c r="A3625" s="27"/>
      <c r="M3625" s="27"/>
    </row>
    <row r="3626" spans="1:13" x14ac:dyDescent="0.2">
      <c r="A3626" s="27"/>
      <c r="M3626" s="27"/>
    </row>
    <row r="3627" spans="1:13" x14ac:dyDescent="0.2">
      <c r="A3627" s="27"/>
      <c r="M3627" s="27"/>
    </row>
    <row r="3628" spans="1:13" x14ac:dyDescent="0.2">
      <c r="A3628" s="27"/>
      <c r="M3628" s="27"/>
    </row>
    <row r="3629" spans="1:13" x14ac:dyDescent="0.2">
      <c r="A3629" s="27"/>
      <c r="M3629" s="27"/>
    </row>
    <row r="3630" spans="1:13" x14ac:dyDescent="0.2">
      <c r="A3630" s="27"/>
      <c r="M3630" s="27"/>
    </row>
    <row r="3631" spans="1:13" x14ac:dyDescent="0.2">
      <c r="A3631" s="27"/>
      <c r="M3631" s="27"/>
    </row>
    <row r="3632" spans="1:13" x14ac:dyDescent="0.2">
      <c r="A3632" s="27"/>
      <c r="M3632" s="27"/>
    </row>
    <row r="3633" spans="1:13" x14ac:dyDescent="0.2">
      <c r="A3633" s="27"/>
      <c r="M3633" s="27"/>
    </row>
    <row r="3634" spans="1:13" x14ac:dyDescent="0.2">
      <c r="A3634" s="27"/>
      <c r="M3634" s="27"/>
    </row>
    <row r="3635" spans="1:13" x14ac:dyDescent="0.2">
      <c r="A3635" s="27"/>
      <c r="M3635" s="27"/>
    </row>
    <row r="3636" spans="1:13" x14ac:dyDescent="0.2">
      <c r="A3636" s="27"/>
      <c r="M3636" s="27"/>
    </row>
    <row r="3637" spans="1:13" x14ac:dyDescent="0.2">
      <c r="A3637" s="27"/>
      <c r="M3637" s="27"/>
    </row>
    <row r="3638" spans="1:13" x14ac:dyDescent="0.2">
      <c r="A3638" s="27"/>
      <c r="M3638" s="27"/>
    </row>
    <row r="3639" spans="1:13" x14ac:dyDescent="0.2">
      <c r="A3639" s="27"/>
      <c r="M3639" s="27"/>
    </row>
    <row r="3640" spans="1:13" x14ac:dyDescent="0.2">
      <c r="A3640" s="27"/>
      <c r="M3640" s="27"/>
    </row>
    <row r="3641" spans="1:13" x14ac:dyDescent="0.2">
      <c r="A3641" s="27"/>
      <c r="M3641" s="27"/>
    </row>
    <row r="3642" spans="1:13" x14ac:dyDescent="0.2">
      <c r="A3642" s="27"/>
      <c r="M3642" s="27"/>
    </row>
    <row r="3643" spans="1:13" x14ac:dyDescent="0.2">
      <c r="A3643" s="27"/>
      <c r="M3643" s="27"/>
    </row>
    <row r="3644" spans="1:13" x14ac:dyDescent="0.2">
      <c r="A3644" s="27"/>
      <c r="M3644" s="27"/>
    </row>
    <row r="3645" spans="1:13" x14ac:dyDescent="0.2">
      <c r="A3645" s="27"/>
      <c r="M3645" s="27"/>
    </row>
    <row r="3646" spans="1:13" x14ac:dyDescent="0.2">
      <c r="A3646" s="27"/>
      <c r="M3646" s="27"/>
    </row>
    <row r="3647" spans="1:13" x14ac:dyDescent="0.2">
      <c r="A3647" s="27"/>
      <c r="M3647" s="27"/>
    </row>
    <row r="3648" spans="1:13" x14ac:dyDescent="0.2">
      <c r="A3648" s="27"/>
      <c r="M3648" s="27"/>
    </row>
    <row r="3649" spans="1:13" x14ac:dyDescent="0.2">
      <c r="A3649" s="27"/>
      <c r="M3649" s="27"/>
    </row>
    <row r="3650" spans="1:13" x14ac:dyDescent="0.2">
      <c r="A3650" s="27"/>
      <c r="M3650" s="27"/>
    </row>
    <row r="3651" spans="1:13" x14ac:dyDescent="0.2">
      <c r="A3651" s="27"/>
      <c r="M3651" s="27"/>
    </row>
    <row r="3652" spans="1:13" x14ac:dyDescent="0.2">
      <c r="A3652" s="27"/>
      <c r="M3652" s="27"/>
    </row>
    <row r="3653" spans="1:13" x14ac:dyDescent="0.2">
      <c r="A3653" s="27"/>
      <c r="M3653" s="27"/>
    </row>
    <row r="3654" spans="1:13" x14ac:dyDescent="0.2">
      <c r="A3654" s="27"/>
      <c r="M3654" s="27"/>
    </row>
    <row r="3655" spans="1:13" x14ac:dyDescent="0.2">
      <c r="A3655" s="27"/>
      <c r="M3655" s="27"/>
    </row>
    <row r="3656" spans="1:13" x14ac:dyDescent="0.2">
      <c r="A3656" s="27"/>
      <c r="M3656" s="27"/>
    </row>
    <row r="3657" spans="1:13" x14ac:dyDescent="0.2">
      <c r="A3657" s="27"/>
      <c r="M3657" s="27"/>
    </row>
    <row r="3658" spans="1:13" x14ac:dyDescent="0.2">
      <c r="A3658" s="27"/>
      <c r="M3658" s="27"/>
    </row>
    <row r="3659" spans="1:13" x14ac:dyDescent="0.2">
      <c r="A3659" s="27"/>
      <c r="M3659" s="27"/>
    </row>
    <row r="3660" spans="1:13" x14ac:dyDescent="0.2">
      <c r="A3660" s="27"/>
      <c r="M3660" s="27"/>
    </row>
    <row r="3661" spans="1:13" x14ac:dyDescent="0.2">
      <c r="A3661" s="27"/>
      <c r="M3661" s="27"/>
    </row>
    <row r="3662" spans="1:13" x14ac:dyDescent="0.2">
      <c r="A3662" s="27"/>
      <c r="M3662" s="27"/>
    </row>
    <row r="3663" spans="1:13" x14ac:dyDescent="0.2">
      <c r="A3663" s="27"/>
      <c r="M3663" s="27"/>
    </row>
    <row r="3664" spans="1:13" x14ac:dyDescent="0.2">
      <c r="A3664" s="27"/>
      <c r="M3664" s="27"/>
    </row>
    <row r="3665" spans="1:13" x14ac:dyDescent="0.2">
      <c r="A3665" s="27"/>
      <c r="M3665" s="27"/>
    </row>
    <row r="3666" spans="1:13" x14ac:dyDescent="0.2">
      <c r="A3666" s="27"/>
      <c r="M3666" s="27"/>
    </row>
    <row r="3667" spans="1:13" x14ac:dyDescent="0.2">
      <c r="A3667" s="27"/>
      <c r="M3667" s="27"/>
    </row>
    <row r="3668" spans="1:13" x14ac:dyDescent="0.2">
      <c r="A3668" s="27"/>
      <c r="M3668" s="27"/>
    </row>
    <row r="3669" spans="1:13" x14ac:dyDescent="0.2">
      <c r="A3669" s="27"/>
      <c r="M3669" s="27"/>
    </row>
    <row r="3670" spans="1:13" x14ac:dyDescent="0.2">
      <c r="A3670" s="27"/>
      <c r="M3670" s="27"/>
    </row>
    <row r="3671" spans="1:13" x14ac:dyDescent="0.2">
      <c r="A3671" s="27"/>
      <c r="M3671" s="27"/>
    </row>
    <row r="3672" spans="1:13" x14ac:dyDescent="0.2">
      <c r="A3672" s="27"/>
      <c r="M3672" s="27"/>
    </row>
    <row r="3673" spans="1:13" x14ac:dyDescent="0.2">
      <c r="A3673" s="27"/>
      <c r="M3673" s="27"/>
    </row>
    <row r="3674" spans="1:13" x14ac:dyDescent="0.2">
      <c r="A3674" s="27"/>
      <c r="M3674" s="27"/>
    </row>
    <row r="3675" spans="1:13" x14ac:dyDescent="0.2">
      <c r="A3675" s="27"/>
      <c r="M3675" s="27"/>
    </row>
    <row r="3676" spans="1:13" x14ac:dyDescent="0.2">
      <c r="A3676" s="27"/>
      <c r="M3676" s="27"/>
    </row>
    <row r="3677" spans="1:13" x14ac:dyDescent="0.2">
      <c r="A3677" s="27"/>
      <c r="M3677" s="27"/>
    </row>
    <row r="3678" spans="1:13" x14ac:dyDescent="0.2">
      <c r="A3678" s="27"/>
      <c r="M3678" s="27"/>
    </row>
    <row r="3679" spans="1:13" x14ac:dyDescent="0.2">
      <c r="A3679" s="27"/>
      <c r="M3679" s="27"/>
    </row>
    <row r="3680" spans="1:13" x14ac:dyDescent="0.2">
      <c r="A3680" s="27"/>
      <c r="M3680" s="27"/>
    </row>
    <row r="3681" spans="1:13" x14ac:dyDescent="0.2">
      <c r="A3681" s="27"/>
      <c r="M3681" s="27"/>
    </row>
    <row r="3682" spans="1:13" x14ac:dyDescent="0.2">
      <c r="A3682" s="27"/>
      <c r="M3682" s="27"/>
    </row>
    <row r="3683" spans="1:13" x14ac:dyDescent="0.2">
      <c r="A3683" s="27"/>
      <c r="M3683" s="27"/>
    </row>
    <row r="3684" spans="1:13" x14ac:dyDescent="0.2">
      <c r="A3684" s="27"/>
      <c r="M3684" s="27"/>
    </row>
    <row r="3685" spans="1:13" x14ac:dyDescent="0.2">
      <c r="A3685" s="27"/>
      <c r="M3685" s="27"/>
    </row>
    <row r="3686" spans="1:13" x14ac:dyDescent="0.2">
      <c r="A3686" s="27"/>
      <c r="M3686" s="27"/>
    </row>
    <row r="3687" spans="1:13" x14ac:dyDescent="0.2">
      <c r="A3687" s="27"/>
      <c r="M3687" s="27"/>
    </row>
    <row r="3688" spans="1:13" x14ac:dyDescent="0.2">
      <c r="A3688" s="27"/>
      <c r="M3688" s="27"/>
    </row>
    <row r="3689" spans="1:13" x14ac:dyDescent="0.2">
      <c r="A3689" s="27"/>
      <c r="M3689" s="27"/>
    </row>
    <row r="3690" spans="1:13" x14ac:dyDescent="0.2">
      <c r="A3690" s="27"/>
      <c r="M3690" s="27"/>
    </row>
    <row r="3691" spans="1:13" x14ac:dyDescent="0.2">
      <c r="A3691" s="27"/>
      <c r="M3691" s="27"/>
    </row>
    <row r="3692" spans="1:13" x14ac:dyDescent="0.2">
      <c r="A3692" s="27"/>
      <c r="M3692" s="27"/>
    </row>
    <row r="3693" spans="1:13" x14ac:dyDescent="0.2">
      <c r="A3693" s="27"/>
      <c r="M3693" s="27"/>
    </row>
    <row r="3694" spans="1:13" x14ac:dyDescent="0.2">
      <c r="A3694" s="27"/>
      <c r="M3694" s="27"/>
    </row>
    <row r="3695" spans="1:13" x14ac:dyDescent="0.2">
      <c r="A3695" s="27"/>
      <c r="M3695" s="27"/>
    </row>
    <row r="3696" spans="1:13" x14ac:dyDescent="0.2">
      <c r="A3696" s="27"/>
      <c r="M3696" s="27"/>
    </row>
    <row r="3697" spans="1:13" x14ac:dyDescent="0.2">
      <c r="A3697" s="27"/>
      <c r="M3697" s="27"/>
    </row>
    <row r="3698" spans="1:13" x14ac:dyDescent="0.2">
      <c r="A3698" s="27"/>
      <c r="M3698" s="27"/>
    </row>
    <row r="3699" spans="1:13" x14ac:dyDescent="0.2">
      <c r="A3699" s="27"/>
      <c r="M3699" s="27"/>
    </row>
    <row r="3700" spans="1:13" x14ac:dyDescent="0.2">
      <c r="A3700" s="27"/>
      <c r="M3700" s="27"/>
    </row>
    <row r="3701" spans="1:13" x14ac:dyDescent="0.2">
      <c r="A3701" s="27"/>
      <c r="M3701" s="27"/>
    </row>
    <row r="3702" spans="1:13" x14ac:dyDescent="0.2">
      <c r="A3702" s="27"/>
      <c r="M3702" s="27"/>
    </row>
    <row r="3703" spans="1:13" x14ac:dyDescent="0.2">
      <c r="A3703" s="27"/>
      <c r="M3703" s="27"/>
    </row>
    <row r="3704" spans="1:13" x14ac:dyDescent="0.2">
      <c r="A3704" s="27"/>
      <c r="M3704" s="27"/>
    </row>
    <row r="3705" spans="1:13" x14ac:dyDescent="0.2">
      <c r="A3705" s="27"/>
      <c r="M3705" s="27"/>
    </row>
    <row r="3706" spans="1:13" x14ac:dyDescent="0.2">
      <c r="A3706" s="27"/>
      <c r="M3706" s="27"/>
    </row>
    <row r="3707" spans="1:13" x14ac:dyDescent="0.2">
      <c r="A3707" s="27"/>
      <c r="M3707" s="27"/>
    </row>
    <row r="3708" spans="1:13" x14ac:dyDescent="0.2">
      <c r="A3708" s="27"/>
      <c r="M3708" s="27"/>
    </row>
    <row r="3709" spans="1:13" x14ac:dyDescent="0.2">
      <c r="A3709" s="27"/>
      <c r="M3709" s="27"/>
    </row>
    <row r="3710" spans="1:13" x14ac:dyDescent="0.2">
      <c r="A3710" s="27"/>
      <c r="M3710" s="27"/>
    </row>
    <row r="3711" spans="1:13" x14ac:dyDescent="0.2">
      <c r="A3711" s="27"/>
      <c r="M3711" s="27"/>
    </row>
    <row r="3712" spans="1:13" x14ac:dyDescent="0.2">
      <c r="A3712" s="27"/>
      <c r="M3712" s="27"/>
    </row>
    <row r="3713" spans="1:13" x14ac:dyDescent="0.2">
      <c r="A3713" s="27"/>
      <c r="M3713" s="27"/>
    </row>
    <row r="3714" spans="1:13" x14ac:dyDescent="0.2">
      <c r="A3714" s="27"/>
      <c r="M3714" s="27"/>
    </row>
    <row r="3715" spans="1:13" x14ac:dyDescent="0.2">
      <c r="A3715" s="27"/>
      <c r="M3715" s="27"/>
    </row>
    <row r="3716" spans="1:13" x14ac:dyDescent="0.2">
      <c r="A3716" s="27"/>
      <c r="M3716" s="27"/>
    </row>
    <row r="3717" spans="1:13" x14ac:dyDescent="0.2">
      <c r="A3717" s="27"/>
      <c r="M3717" s="27"/>
    </row>
    <row r="3718" spans="1:13" x14ac:dyDescent="0.2">
      <c r="A3718" s="27"/>
      <c r="M3718" s="27"/>
    </row>
    <row r="3719" spans="1:13" x14ac:dyDescent="0.2">
      <c r="A3719" s="27"/>
      <c r="M3719" s="27"/>
    </row>
    <row r="3720" spans="1:13" x14ac:dyDescent="0.2">
      <c r="A3720" s="27"/>
      <c r="M3720" s="27"/>
    </row>
    <row r="3721" spans="1:13" x14ac:dyDescent="0.2">
      <c r="A3721" s="27"/>
      <c r="M3721" s="27"/>
    </row>
    <row r="3722" spans="1:13" x14ac:dyDescent="0.2">
      <c r="A3722" s="27"/>
      <c r="M3722" s="27"/>
    </row>
    <row r="3723" spans="1:13" x14ac:dyDescent="0.2">
      <c r="A3723" s="27"/>
      <c r="M3723" s="27"/>
    </row>
    <row r="3724" spans="1:13" x14ac:dyDescent="0.2">
      <c r="A3724" s="27"/>
      <c r="M3724" s="27"/>
    </row>
    <row r="3725" spans="1:13" x14ac:dyDescent="0.2">
      <c r="A3725" s="27"/>
      <c r="M3725" s="27"/>
    </row>
    <row r="3726" spans="1:13" x14ac:dyDescent="0.2">
      <c r="A3726" s="27"/>
      <c r="M3726" s="27"/>
    </row>
    <row r="3727" spans="1:13" x14ac:dyDescent="0.2">
      <c r="A3727" s="27"/>
      <c r="M3727" s="27"/>
    </row>
    <row r="3728" spans="1:13" x14ac:dyDescent="0.2">
      <c r="A3728" s="27"/>
      <c r="M3728" s="27"/>
    </row>
    <row r="3729" spans="1:13" x14ac:dyDescent="0.2">
      <c r="A3729" s="27"/>
      <c r="M3729" s="27"/>
    </row>
    <row r="3730" spans="1:13" x14ac:dyDescent="0.2">
      <c r="A3730" s="27"/>
      <c r="M3730" s="27"/>
    </row>
    <row r="3731" spans="1:13" x14ac:dyDescent="0.2">
      <c r="A3731" s="27"/>
      <c r="M3731" s="27"/>
    </row>
    <row r="3732" spans="1:13" x14ac:dyDescent="0.2">
      <c r="A3732" s="27"/>
      <c r="M3732" s="27"/>
    </row>
    <row r="3733" spans="1:13" x14ac:dyDescent="0.2">
      <c r="A3733" s="27"/>
      <c r="M3733" s="27"/>
    </row>
    <row r="3734" spans="1:13" x14ac:dyDescent="0.2">
      <c r="A3734" s="27"/>
      <c r="M3734" s="27"/>
    </row>
    <row r="3735" spans="1:13" x14ac:dyDescent="0.2">
      <c r="A3735" s="27"/>
      <c r="M3735" s="27"/>
    </row>
    <row r="3736" spans="1:13" x14ac:dyDescent="0.2">
      <c r="A3736" s="27"/>
      <c r="M3736" s="27"/>
    </row>
    <row r="3737" spans="1:13" x14ac:dyDescent="0.2">
      <c r="A3737" s="27"/>
      <c r="M3737" s="27"/>
    </row>
    <row r="3738" spans="1:13" x14ac:dyDescent="0.2">
      <c r="A3738" s="27"/>
      <c r="M3738" s="27"/>
    </row>
    <row r="3739" spans="1:13" x14ac:dyDescent="0.2">
      <c r="A3739" s="27"/>
      <c r="M3739" s="27"/>
    </row>
    <row r="3740" spans="1:13" x14ac:dyDescent="0.2">
      <c r="A3740" s="27"/>
      <c r="M3740" s="27"/>
    </row>
    <row r="3741" spans="1:13" x14ac:dyDescent="0.2">
      <c r="A3741" s="27"/>
      <c r="M3741" s="27"/>
    </row>
    <row r="3742" spans="1:13" x14ac:dyDescent="0.2">
      <c r="A3742" s="27"/>
      <c r="M3742" s="27"/>
    </row>
    <row r="3743" spans="1:13" x14ac:dyDescent="0.2">
      <c r="A3743" s="27"/>
      <c r="M3743" s="27"/>
    </row>
    <row r="3744" spans="1:13" x14ac:dyDescent="0.2">
      <c r="A3744" s="27"/>
      <c r="M3744" s="27"/>
    </row>
    <row r="3745" spans="1:13" x14ac:dyDescent="0.2">
      <c r="A3745" s="27"/>
      <c r="M3745" s="27"/>
    </row>
    <row r="3746" spans="1:13" x14ac:dyDescent="0.2">
      <c r="A3746" s="27"/>
      <c r="M3746" s="27"/>
    </row>
    <row r="3747" spans="1:13" x14ac:dyDescent="0.2">
      <c r="A3747" s="27"/>
      <c r="M3747" s="27"/>
    </row>
    <row r="3748" spans="1:13" x14ac:dyDescent="0.2">
      <c r="A3748" s="27"/>
      <c r="M3748" s="27"/>
    </row>
    <row r="3749" spans="1:13" x14ac:dyDescent="0.2">
      <c r="A3749" s="27"/>
      <c r="M3749" s="27"/>
    </row>
    <row r="3750" spans="1:13" x14ac:dyDescent="0.2">
      <c r="A3750" s="27"/>
      <c r="M3750" s="27"/>
    </row>
    <row r="3751" spans="1:13" x14ac:dyDescent="0.2">
      <c r="A3751" s="27"/>
      <c r="M3751" s="27"/>
    </row>
    <row r="3752" spans="1:13" x14ac:dyDescent="0.2">
      <c r="A3752" s="27"/>
      <c r="M3752" s="27"/>
    </row>
    <row r="3753" spans="1:13" x14ac:dyDescent="0.2">
      <c r="A3753" s="27"/>
      <c r="M3753" s="27"/>
    </row>
    <row r="3754" spans="1:13" x14ac:dyDescent="0.2">
      <c r="A3754" s="27"/>
      <c r="M3754" s="27"/>
    </row>
    <row r="3755" spans="1:13" x14ac:dyDescent="0.2">
      <c r="A3755" s="27"/>
      <c r="M3755" s="27"/>
    </row>
    <row r="3756" spans="1:13" x14ac:dyDescent="0.2">
      <c r="A3756" s="27"/>
      <c r="M3756" s="27"/>
    </row>
    <row r="3757" spans="1:13" x14ac:dyDescent="0.2">
      <c r="A3757" s="27"/>
      <c r="M3757" s="27"/>
    </row>
    <row r="3758" spans="1:13" x14ac:dyDescent="0.2">
      <c r="A3758" s="27"/>
      <c r="M3758" s="27"/>
    </row>
    <row r="3759" spans="1:13" x14ac:dyDescent="0.2">
      <c r="A3759" s="27"/>
      <c r="M3759" s="27"/>
    </row>
    <row r="3760" spans="1:13" x14ac:dyDescent="0.2">
      <c r="A3760" s="27"/>
      <c r="M3760" s="27"/>
    </row>
    <row r="3761" spans="1:13" x14ac:dyDescent="0.2">
      <c r="A3761" s="27"/>
      <c r="M3761" s="27"/>
    </row>
    <row r="3762" spans="1:13" x14ac:dyDescent="0.2">
      <c r="A3762" s="27"/>
      <c r="M3762" s="27"/>
    </row>
    <row r="3763" spans="1:13" x14ac:dyDescent="0.2">
      <c r="A3763" s="27"/>
      <c r="M3763" s="27"/>
    </row>
    <row r="3764" spans="1:13" x14ac:dyDescent="0.2">
      <c r="A3764" s="27"/>
      <c r="M3764" s="27"/>
    </row>
    <row r="3765" spans="1:13" x14ac:dyDescent="0.2">
      <c r="A3765" s="27"/>
      <c r="M3765" s="27"/>
    </row>
    <row r="3766" spans="1:13" x14ac:dyDescent="0.2">
      <c r="A3766" s="27"/>
      <c r="M3766" s="27"/>
    </row>
    <row r="3767" spans="1:13" x14ac:dyDescent="0.2">
      <c r="A3767" s="27"/>
      <c r="M3767" s="27"/>
    </row>
    <row r="3768" spans="1:13" x14ac:dyDescent="0.2">
      <c r="A3768" s="27"/>
      <c r="M3768" s="27"/>
    </row>
    <row r="3769" spans="1:13" x14ac:dyDescent="0.2">
      <c r="A3769" s="27"/>
      <c r="M3769" s="27"/>
    </row>
    <row r="3770" spans="1:13" x14ac:dyDescent="0.2">
      <c r="A3770" s="27"/>
      <c r="M3770" s="27"/>
    </row>
    <row r="3771" spans="1:13" x14ac:dyDescent="0.2">
      <c r="A3771" s="27"/>
      <c r="M3771" s="27"/>
    </row>
    <row r="3772" spans="1:13" x14ac:dyDescent="0.2">
      <c r="A3772" s="27"/>
      <c r="M3772" s="27"/>
    </row>
    <row r="3773" spans="1:13" x14ac:dyDescent="0.2">
      <c r="A3773" s="27"/>
      <c r="M3773" s="27"/>
    </row>
    <row r="3774" spans="1:13" x14ac:dyDescent="0.2">
      <c r="A3774" s="27"/>
      <c r="M3774" s="27"/>
    </row>
    <row r="3775" spans="1:13" x14ac:dyDescent="0.2">
      <c r="A3775" s="27"/>
      <c r="M3775" s="27"/>
    </row>
    <row r="3776" spans="1:13" x14ac:dyDescent="0.2">
      <c r="A3776" s="27"/>
      <c r="M3776" s="27"/>
    </row>
    <row r="3777" spans="1:13" x14ac:dyDescent="0.2">
      <c r="A3777" s="27"/>
      <c r="M3777" s="27"/>
    </row>
    <row r="3778" spans="1:13" x14ac:dyDescent="0.2">
      <c r="A3778" s="27"/>
      <c r="M3778" s="27"/>
    </row>
    <row r="3779" spans="1:13" x14ac:dyDescent="0.2">
      <c r="A3779" s="27"/>
      <c r="M3779" s="27"/>
    </row>
    <row r="3780" spans="1:13" x14ac:dyDescent="0.2">
      <c r="A3780" s="27"/>
      <c r="M3780" s="27"/>
    </row>
    <row r="3781" spans="1:13" x14ac:dyDescent="0.2">
      <c r="A3781" s="27"/>
      <c r="M3781" s="27"/>
    </row>
    <row r="3782" spans="1:13" x14ac:dyDescent="0.2">
      <c r="A3782" s="27"/>
      <c r="M3782" s="27"/>
    </row>
    <row r="3783" spans="1:13" x14ac:dyDescent="0.2">
      <c r="A3783" s="27"/>
      <c r="M3783" s="27"/>
    </row>
    <row r="3784" spans="1:13" x14ac:dyDescent="0.2">
      <c r="A3784" s="27"/>
      <c r="M3784" s="27"/>
    </row>
    <row r="3785" spans="1:13" x14ac:dyDescent="0.2">
      <c r="A3785" s="27"/>
      <c r="M3785" s="27"/>
    </row>
    <row r="3786" spans="1:13" x14ac:dyDescent="0.2">
      <c r="A3786" s="27"/>
      <c r="M3786" s="27"/>
    </row>
    <row r="3787" spans="1:13" x14ac:dyDescent="0.2">
      <c r="A3787" s="27"/>
      <c r="M3787" s="27"/>
    </row>
    <row r="3788" spans="1:13" x14ac:dyDescent="0.2">
      <c r="A3788" s="27"/>
      <c r="M3788" s="27"/>
    </row>
    <row r="3789" spans="1:13" x14ac:dyDescent="0.2">
      <c r="A3789" s="27"/>
      <c r="M3789" s="27"/>
    </row>
    <row r="3790" spans="1:13" x14ac:dyDescent="0.2">
      <c r="A3790" s="27"/>
      <c r="M3790" s="27"/>
    </row>
    <row r="3791" spans="1:13" x14ac:dyDescent="0.2">
      <c r="A3791" s="27"/>
      <c r="M3791" s="27"/>
    </row>
    <row r="3792" spans="1:13" x14ac:dyDescent="0.2">
      <c r="A3792" s="27"/>
      <c r="M3792" s="27"/>
    </row>
    <row r="3793" spans="1:13" x14ac:dyDescent="0.2">
      <c r="A3793" s="27"/>
      <c r="M3793" s="27"/>
    </row>
    <row r="3794" spans="1:13" x14ac:dyDescent="0.2">
      <c r="A3794" s="27"/>
      <c r="M3794" s="27"/>
    </row>
    <row r="3795" spans="1:13" x14ac:dyDescent="0.2">
      <c r="A3795" s="27"/>
      <c r="M3795" s="27"/>
    </row>
    <row r="3796" spans="1:13" x14ac:dyDescent="0.2">
      <c r="A3796" s="27"/>
      <c r="M3796" s="27"/>
    </row>
    <row r="3797" spans="1:13" x14ac:dyDescent="0.2">
      <c r="A3797" s="27"/>
      <c r="M3797" s="27"/>
    </row>
    <row r="3798" spans="1:13" x14ac:dyDescent="0.2">
      <c r="A3798" s="27"/>
      <c r="M3798" s="27"/>
    </row>
    <row r="3799" spans="1:13" x14ac:dyDescent="0.2">
      <c r="A3799" s="27"/>
      <c r="M3799" s="27"/>
    </row>
    <row r="3800" spans="1:13" x14ac:dyDescent="0.2">
      <c r="A3800" s="27"/>
      <c r="M3800" s="27"/>
    </row>
    <row r="3801" spans="1:13" x14ac:dyDescent="0.2">
      <c r="A3801" s="27"/>
      <c r="M3801" s="27"/>
    </row>
    <row r="3802" spans="1:13" x14ac:dyDescent="0.2">
      <c r="A3802" s="27"/>
      <c r="M3802" s="27"/>
    </row>
    <row r="3803" spans="1:13" x14ac:dyDescent="0.2">
      <c r="A3803" s="27"/>
      <c r="M3803" s="27"/>
    </row>
    <row r="3804" spans="1:13" x14ac:dyDescent="0.2">
      <c r="A3804" s="27"/>
      <c r="M3804" s="27"/>
    </row>
    <row r="3805" spans="1:13" x14ac:dyDescent="0.2">
      <c r="A3805" s="27"/>
      <c r="M3805" s="27"/>
    </row>
    <row r="3806" spans="1:13" x14ac:dyDescent="0.2">
      <c r="A3806" s="27"/>
      <c r="M3806" s="27"/>
    </row>
    <row r="3807" spans="1:13" x14ac:dyDescent="0.2">
      <c r="A3807" s="27"/>
      <c r="M3807" s="27"/>
    </row>
    <row r="3808" spans="1:13" x14ac:dyDescent="0.2">
      <c r="A3808" s="27"/>
      <c r="M3808" s="27"/>
    </row>
    <row r="3809" spans="1:13" x14ac:dyDescent="0.2">
      <c r="A3809" s="27"/>
      <c r="M3809" s="27"/>
    </row>
    <row r="3810" spans="1:13" x14ac:dyDescent="0.2">
      <c r="A3810" s="27"/>
      <c r="M3810" s="27"/>
    </row>
    <row r="3811" spans="1:13" x14ac:dyDescent="0.2">
      <c r="A3811" s="27"/>
      <c r="M3811" s="27"/>
    </row>
    <row r="3812" spans="1:13" x14ac:dyDescent="0.2">
      <c r="A3812" s="27"/>
      <c r="M3812" s="27"/>
    </row>
    <row r="3813" spans="1:13" x14ac:dyDescent="0.2">
      <c r="A3813" s="27"/>
      <c r="M3813" s="27"/>
    </row>
    <row r="3814" spans="1:13" x14ac:dyDescent="0.2">
      <c r="A3814" s="27"/>
      <c r="M3814" s="27"/>
    </row>
    <row r="3815" spans="1:13" x14ac:dyDescent="0.2">
      <c r="A3815" s="27"/>
      <c r="M3815" s="27"/>
    </row>
    <row r="3816" spans="1:13" x14ac:dyDescent="0.2">
      <c r="A3816" s="27"/>
      <c r="M3816" s="27"/>
    </row>
    <row r="3817" spans="1:13" x14ac:dyDescent="0.2">
      <c r="A3817" s="27"/>
      <c r="M3817" s="27"/>
    </row>
    <row r="3818" spans="1:13" x14ac:dyDescent="0.2">
      <c r="A3818" s="27"/>
      <c r="M3818" s="27"/>
    </row>
    <row r="3819" spans="1:13" x14ac:dyDescent="0.2">
      <c r="A3819" s="27"/>
      <c r="M3819" s="27"/>
    </row>
    <row r="3820" spans="1:13" x14ac:dyDescent="0.2">
      <c r="A3820" s="27"/>
      <c r="M3820" s="27"/>
    </row>
    <row r="3821" spans="1:13" x14ac:dyDescent="0.2">
      <c r="A3821" s="27"/>
      <c r="M3821" s="27"/>
    </row>
    <row r="3822" spans="1:13" x14ac:dyDescent="0.2">
      <c r="A3822" s="27"/>
      <c r="M3822" s="27"/>
    </row>
    <row r="3823" spans="1:13" x14ac:dyDescent="0.2">
      <c r="A3823" s="27"/>
      <c r="M3823" s="27"/>
    </row>
    <row r="3824" spans="1:13" x14ac:dyDescent="0.2">
      <c r="A3824" s="27"/>
      <c r="M3824" s="27"/>
    </row>
    <row r="3825" spans="1:13" x14ac:dyDescent="0.2">
      <c r="A3825" s="27"/>
      <c r="M3825" s="27"/>
    </row>
    <row r="3826" spans="1:13" x14ac:dyDescent="0.2">
      <c r="A3826" s="27"/>
      <c r="M3826" s="27"/>
    </row>
    <row r="3827" spans="1:13" x14ac:dyDescent="0.2">
      <c r="A3827" s="27"/>
      <c r="M3827" s="27"/>
    </row>
    <row r="3828" spans="1:13" x14ac:dyDescent="0.2">
      <c r="A3828" s="27"/>
      <c r="M3828" s="27"/>
    </row>
    <row r="3829" spans="1:13" x14ac:dyDescent="0.2">
      <c r="A3829" s="27"/>
      <c r="M3829" s="27"/>
    </row>
    <row r="3830" spans="1:13" x14ac:dyDescent="0.2">
      <c r="A3830" s="27"/>
      <c r="M3830" s="27"/>
    </row>
    <row r="3831" spans="1:13" x14ac:dyDescent="0.2">
      <c r="A3831" s="27"/>
      <c r="M3831" s="27"/>
    </row>
    <row r="3832" spans="1:13" x14ac:dyDescent="0.2">
      <c r="A3832" s="27"/>
      <c r="M3832" s="27"/>
    </row>
    <row r="3833" spans="1:13" x14ac:dyDescent="0.2">
      <c r="A3833" s="27"/>
      <c r="M3833" s="27"/>
    </row>
    <row r="3834" spans="1:13" x14ac:dyDescent="0.2">
      <c r="A3834" s="27"/>
      <c r="M3834" s="27"/>
    </row>
    <row r="3835" spans="1:13" x14ac:dyDescent="0.2">
      <c r="A3835" s="27"/>
      <c r="M3835" s="27"/>
    </row>
    <row r="3836" spans="1:13" x14ac:dyDescent="0.2">
      <c r="A3836" s="27"/>
      <c r="M3836" s="27"/>
    </row>
    <row r="3837" spans="1:13" x14ac:dyDescent="0.2">
      <c r="A3837" s="27"/>
      <c r="M3837" s="27"/>
    </row>
    <row r="3838" spans="1:13" x14ac:dyDescent="0.2">
      <c r="A3838" s="27"/>
      <c r="M3838" s="27"/>
    </row>
    <row r="3839" spans="1:13" x14ac:dyDescent="0.2">
      <c r="A3839" s="27"/>
      <c r="M3839" s="27"/>
    </row>
    <row r="3840" spans="1:13" x14ac:dyDescent="0.2">
      <c r="A3840" s="27"/>
      <c r="M3840" s="27"/>
    </row>
    <row r="3841" spans="1:13" x14ac:dyDescent="0.2">
      <c r="A3841" s="27"/>
      <c r="M3841" s="27"/>
    </row>
    <row r="3842" spans="1:13" x14ac:dyDescent="0.2">
      <c r="A3842" s="27"/>
      <c r="M3842" s="27"/>
    </row>
    <row r="3843" spans="1:13" x14ac:dyDescent="0.2">
      <c r="A3843" s="27"/>
      <c r="M3843" s="27"/>
    </row>
    <row r="3844" spans="1:13" x14ac:dyDescent="0.2">
      <c r="A3844" s="27"/>
      <c r="M3844" s="27"/>
    </row>
    <row r="3845" spans="1:13" x14ac:dyDescent="0.2">
      <c r="A3845" s="27"/>
      <c r="M3845" s="27"/>
    </row>
    <row r="3846" spans="1:13" x14ac:dyDescent="0.2">
      <c r="A3846" s="27"/>
      <c r="M3846" s="27"/>
    </row>
    <row r="3847" spans="1:13" x14ac:dyDescent="0.2">
      <c r="A3847" s="27"/>
      <c r="M3847" s="27"/>
    </row>
    <row r="3848" spans="1:13" x14ac:dyDescent="0.2">
      <c r="A3848" s="27"/>
      <c r="M3848" s="27"/>
    </row>
    <row r="3849" spans="1:13" x14ac:dyDescent="0.2">
      <c r="A3849" s="27"/>
      <c r="M3849" s="27"/>
    </row>
    <row r="3850" spans="1:13" x14ac:dyDescent="0.2">
      <c r="A3850" s="27"/>
      <c r="M3850" s="27"/>
    </row>
    <row r="3851" spans="1:13" x14ac:dyDescent="0.2">
      <c r="A3851" s="27"/>
      <c r="M3851" s="27"/>
    </row>
    <row r="3852" spans="1:13" x14ac:dyDescent="0.2">
      <c r="A3852" s="27"/>
      <c r="M3852" s="27"/>
    </row>
    <row r="3853" spans="1:13" x14ac:dyDescent="0.2">
      <c r="A3853" s="27"/>
      <c r="M3853" s="27"/>
    </row>
    <row r="3854" spans="1:13" x14ac:dyDescent="0.2">
      <c r="A3854" s="27"/>
      <c r="M3854" s="27"/>
    </row>
    <row r="3855" spans="1:13" x14ac:dyDescent="0.2">
      <c r="A3855" s="27"/>
      <c r="M3855" s="27"/>
    </row>
    <row r="3856" spans="1:13" x14ac:dyDescent="0.2">
      <c r="A3856" s="27"/>
      <c r="M3856" s="27"/>
    </row>
    <row r="3857" spans="1:13" x14ac:dyDescent="0.2">
      <c r="A3857" s="27"/>
      <c r="M3857" s="27"/>
    </row>
    <row r="3858" spans="1:13" x14ac:dyDescent="0.2">
      <c r="A3858" s="27"/>
      <c r="M3858" s="27"/>
    </row>
    <row r="3859" spans="1:13" x14ac:dyDescent="0.2">
      <c r="A3859" s="27"/>
      <c r="M3859" s="27"/>
    </row>
    <row r="3860" spans="1:13" x14ac:dyDescent="0.2">
      <c r="A3860" s="27"/>
      <c r="M3860" s="27"/>
    </row>
    <row r="3861" spans="1:13" x14ac:dyDescent="0.2">
      <c r="A3861" s="27"/>
      <c r="M3861" s="27"/>
    </row>
    <row r="3862" spans="1:13" x14ac:dyDescent="0.2">
      <c r="A3862" s="27"/>
      <c r="M3862" s="27"/>
    </row>
    <row r="3863" spans="1:13" x14ac:dyDescent="0.2">
      <c r="A3863" s="27"/>
      <c r="M3863" s="27"/>
    </row>
    <row r="3864" spans="1:13" x14ac:dyDescent="0.2">
      <c r="A3864" s="27"/>
      <c r="M3864" s="27"/>
    </row>
    <row r="3865" spans="1:13" x14ac:dyDescent="0.2">
      <c r="A3865" s="27"/>
      <c r="M3865" s="27"/>
    </row>
    <row r="3866" spans="1:13" x14ac:dyDescent="0.2">
      <c r="A3866" s="27"/>
      <c r="M3866" s="27"/>
    </row>
    <row r="3867" spans="1:13" x14ac:dyDescent="0.2">
      <c r="A3867" s="27"/>
      <c r="M3867" s="27"/>
    </row>
    <row r="3868" spans="1:13" x14ac:dyDescent="0.2">
      <c r="A3868" s="27"/>
      <c r="M3868" s="27"/>
    </row>
    <row r="3869" spans="1:13" x14ac:dyDescent="0.2">
      <c r="A3869" s="27"/>
      <c r="M3869" s="27"/>
    </row>
    <row r="3870" spans="1:13" x14ac:dyDescent="0.2">
      <c r="A3870" s="27"/>
      <c r="M3870" s="27"/>
    </row>
    <row r="3871" spans="1:13" x14ac:dyDescent="0.2">
      <c r="A3871" s="27"/>
      <c r="M3871" s="27"/>
    </row>
    <row r="3872" spans="1:13" x14ac:dyDescent="0.2">
      <c r="A3872" s="27"/>
      <c r="M3872" s="27"/>
    </row>
    <row r="3873" spans="1:13" x14ac:dyDescent="0.2">
      <c r="A3873" s="27"/>
      <c r="M3873" s="27"/>
    </row>
    <row r="3874" spans="1:13" x14ac:dyDescent="0.2">
      <c r="A3874" s="27"/>
      <c r="M3874" s="27"/>
    </row>
    <row r="3875" spans="1:13" x14ac:dyDescent="0.2">
      <c r="A3875" s="27"/>
      <c r="M3875" s="27"/>
    </row>
    <row r="3876" spans="1:13" x14ac:dyDescent="0.2">
      <c r="A3876" s="27"/>
      <c r="M3876" s="27"/>
    </row>
    <row r="3877" spans="1:13" x14ac:dyDescent="0.2">
      <c r="A3877" s="27"/>
      <c r="M3877" s="27"/>
    </row>
    <row r="3878" spans="1:13" x14ac:dyDescent="0.2">
      <c r="A3878" s="27"/>
      <c r="M3878" s="27"/>
    </row>
    <row r="3879" spans="1:13" x14ac:dyDescent="0.2">
      <c r="A3879" s="27"/>
      <c r="M3879" s="27"/>
    </row>
    <row r="3880" spans="1:13" x14ac:dyDescent="0.2">
      <c r="A3880" s="27"/>
      <c r="M3880" s="27"/>
    </row>
    <row r="3881" spans="1:13" x14ac:dyDescent="0.2">
      <c r="A3881" s="27"/>
      <c r="M3881" s="27"/>
    </row>
    <row r="3882" spans="1:13" x14ac:dyDescent="0.2">
      <c r="A3882" s="27"/>
      <c r="M3882" s="27"/>
    </row>
    <row r="3883" spans="1:13" x14ac:dyDescent="0.2">
      <c r="A3883" s="27"/>
      <c r="M3883" s="27"/>
    </row>
    <row r="3884" spans="1:13" x14ac:dyDescent="0.2">
      <c r="A3884" s="27"/>
      <c r="M3884" s="27"/>
    </row>
    <row r="3885" spans="1:13" x14ac:dyDescent="0.2">
      <c r="A3885" s="27"/>
      <c r="M3885" s="27"/>
    </row>
    <row r="3886" spans="1:13" x14ac:dyDescent="0.2">
      <c r="A3886" s="27"/>
      <c r="M3886" s="27"/>
    </row>
    <row r="3887" spans="1:13" x14ac:dyDescent="0.2">
      <c r="A3887" s="27"/>
      <c r="M3887" s="27"/>
    </row>
    <row r="3888" spans="1:13" x14ac:dyDescent="0.2">
      <c r="A3888" s="27"/>
      <c r="M3888" s="27"/>
    </row>
    <row r="3889" spans="1:13" x14ac:dyDescent="0.2">
      <c r="A3889" s="27"/>
      <c r="M3889" s="27"/>
    </row>
    <row r="3890" spans="1:13" x14ac:dyDescent="0.2">
      <c r="A3890" s="27"/>
      <c r="M3890" s="27"/>
    </row>
    <row r="3891" spans="1:13" x14ac:dyDescent="0.2">
      <c r="A3891" s="27"/>
      <c r="M3891" s="27"/>
    </row>
    <row r="3892" spans="1:13" x14ac:dyDescent="0.2">
      <c r="A3892" s="27"/>
      <c r="M3892" s="27"/>
    </row>
    <row r="3893" spans="1:13" x14ac:dyDescent="0.2">
      <c r="A3893" s="27"/>
      <c r="M3893" s="27"/>
    </row>
    <row r="3894" spans="1:13" x14ac:dyDescent="0.2">
      <c r="A3894" s="27"/>
      <c r="M3894" s="27"/>
    </row>
    <row r="3895" spans="1:13" x14ac:dyDescent="0.2">
      <c r="A3895" s="27"/>
      <c r="M3895" s="27"/>
    </row>
    <row r="3896" spans="1:13" x14ac:dyDescent="0.2">
      <c r="A3896" s="27"/>
      <c r="M3896" s="27"/>
    </row>
    <row r="3897" spans="1:13" x14ac:dyDescent="0.2">
      <c r="A3897" s="27"/>
      <c r="M3897" s="27"/>
    </row>
    <row r="3898" spans="1:13" x14ac:dyDescent="0.2">
      <c r="A3898" s="27"/>
      <c r="M3898" s="27"/>
    </row>
    <row r="3899" spans="1:13" x14ac:dyDescent="0.2">
      <c r="A3899" s="27"/>
      <c r="M3899" s="27"/>
    </row>
    <row r="3900" spans="1:13" x14ac:dyDescent="0.2">
      <c r="A3900" s="27"/>
      <c r="M3900" s="27"/>
    </row>
    <row r="3901" spans="1:13" x14ac:dyDescent="0.2">
      <c r="A3901" s="27"/>
      <c r="M3901" s="27"/>
    </row>
    <row r="3902" spans="1:13" x14ac:dyDescent="0.2">
      <c r="A3902" s="27"/>
      <c r="M3902" s="27"/>
    </row>
    <row r="3903" spans="1:13" x14ac:dyDescent="0.2">
      <c r="A3903" s="27"/>
      <c r="M3903" s="27"/>
    </row>
    <row r="3904" spans="1:13" x14ac:dyDescent="0.2">
      <c r="A3904" s="27"/>
      <c r="M3904" s="27"/>
    </row>
    <row r="3905" spans="1:13" x14ac:dyDescent="0.2">
      <c r="A3905" s="27"/>
      <c r="M3905" s="27"/>
    </row>
    <row r="3906" spans="1:13" x14ac:dyDescent="0.2">
      <c r="A3906" s="27"/>
      <c r="M3906" s="27"/>
    </row>
    <row r="3907" spans="1:13" x14ac:dyDescent="0.2">
      <c r="A3907" s="27"/>
      <c r="M3907" s="27"/>
    </row>
    <row r="3908" spans="1:13" x14ac:dyDescent="0.2">
      <c r="A3908" s="27"/>
      <c r="M3908" s="27"/>
    </row>
    <row r="3909" spans="1:13" x14ac:dyDescent="0.2">
      <c r="A3909" s="27"/>
      <c r="M3909" s="27"/>
    </row>
    <row r="3910" spans="1:13" x14ac:dyDescent="0.2">
      <c r="A3910" s="27"/>
      <c r="M3910" s="27"/>
    </row>
    <row r="3911" spans="1:13" x14ac:dyDescent="0.2">
      <c r="A3911" s="27"/>
      <c r="M3911" s="27"/>
    </row>
    <row r="3912" spans="1:13" x14ac:dyDescent="0.2">
      <c r="A3912" s="27"/>
      <c r="M3912" s="27"/>
    </row>
    <row r="3913" spans="1:13" x14ac:dyDescent="0.2">
      <c r="A3913" s="27"/>
      <c r="M3913" s="27"/>
    </row>
    <row r="3914" spans="1:13" x14ac:dyDescent="0.2">
      <c r="A3914" s="27"/>
      <c r="M3914" s="27"/>
    </row>
    <row r="3915" spans="1:13" x14ac:dyDescent="0.2">
      <c r="A3915" s="27"/>
      <c r="M3915" s="27"/>
    </row>
    <row r="3916" spans="1:13" x14ac:dyDescent="0.2">
      <c r="A3916" s="27"/>
      <c r="M3916" s="27"/>
    </row>
    <row r="3917" spans="1:13" x14ac:dyDescent="0.2">
      <c r="A3917" s="27"/>
      <c r="M3917" s="27"/>
    </row>
    <row r="3918" spans="1:13" x14ac:dyDescent="0.2">
      <c r="A3918" s="27"/>
      <c r="M3918" s="27"/>
    </row>
    <row r="3919" spans="1:13" x14ac:dyDescent="0.2">
      <c r="A3919" s="27"/>
      <c r="M3919" s="27"/>
    </row>
    <row r="3920" spans="1:13" x14ac:dyDescent="0.2">
      <c r="A3920" s="27"/>
      <c r="M3920" s="27"/>
    </row>
    <row r="3921" spans="1:13" x14ac:dyDescent="0.2">
      <c r="A3921" s="27"/>
      <c r="M3921" s="27"/>
    </row>
    <row r="3922" spans="1:13" x14ac:dyDescent="0.2">
      <c r="A3922" s="27"/>
      <c r="M3922" s="27"/>
    </row>
    <row r="3923" spans="1:13" x14ac:dyDescent="0.2">
      <c r="A3923" s="27"/>
      <c r="M3923" s="27"/>
    </row>
    <row r="3924" spans="1:13" x14ac:dyDescent="0.2">
      <c r="A3924" s="27"/>
      <c r="M3924" s="27"/>
    </row>
    <row r="3925" spans="1:13" x14ac:dyDescent="0.2">
      <c r="A3925" s="27"/>
      <c r="M3925" s="27"/>
    </row>
    <row r="3926" spans="1:13" x14ac:dyDescent="0.2">
      <c r="A3926" s="27"/>
      <c r="M3926" s="27"/>
    </row>
    <row r="3927" spans="1:13" x14ac:dyDescent="0.2">
      <c r="A3927" s="27"/>
      <c r="M3927" s="27"/>
    </row>
    <row r="3928" spans="1:13" x14ac:dyDescent="0.2">
      <c r="A3928" s="27"/>
      <c r="M3928" s="27"/>
    </row>
    <row r="3929" spans="1:13" x14ac:dyDescent="0.2">
      <c r="A3929" s="27"/>
      <c r="M3929" s="27"/>
    </row>
    <row r="3930" spans="1:13" x14ac:dyDescent="0.2">
      <c r="A3930" s="27"/>
      <c r="M3930" s="27"/>
    </row>
    <row r="3931" spans="1:13" x14ac:dyDescent="0.2">
      <c r="A3931" s="27"/>
      <c r="M3931" s="27"/>
    </row>
    <row r="3932" spans="1:13" x14ac:dyDescent="0.2">
      <c r="A3932" s="27"/>
      <c r="M3932" s="27"/>
    </row>
    <row r="3933" spans="1:13" x14ac:dyDescent="0.2">
      <c r="A3933" s="27"/>
      <c r="M3933" s="27"/>
    </row>
    <row r="3934" spans="1:13" x14ac:dyDescent="0.2">
      <c r="A3934" s="27"/>
      <c r="M3934" s="27"/>
    </row>
    <row r="3935" spans="1:13" x14ac:dyDescent="0.2">
      <c r="A3935" s="27"/>
      <c r="M3935" s="27"/>
    </row>
    <row r="3936" spans="1:13" x14ac:dyDescent="0.2">
      <c r="A3936" s="27"/>
      <c r="M3936" s="27"/>
    </row>
    <row r="3937" spans="1:13" x14ac:dyDescent="0.2">
      <c r="A3937" s="27"/>
      <c r="M3937" s="27"/>
    </row>
    <row r="3938" spans="1:13" x14ac:dyDescent="0.2">
      <c r="A3938" s="27"/>
      <c r="M3938" s="27"/>
    </row>
    <row r="3939" spans="1:13" x14ac:dyDescent="0.2">
      <c r="A3939" s="27"/>
      <c r="M3939" s="27"/>
    </row>
    <row r="3940" spans="1:13" x14ac:dyDescent="0.2">
      <c r="A3940" s="27"/>
      <c r="M3940" s="27"/>
    </row>
    <row r="3941" spans="1:13" x14ac:dyDescent="0.2">
      <c r="A3941" s="27"/>
      <c r="M3941" s="27"/>
    </row>
    <row r="3942" spans="1:13" x14ac:dyDescent="0.2">
      <c r="A3942" s="27"/>
      <c r="M3942" s="27"/>
    </row>
    <row r="3943" spans="1:13" x14ac:dyDescent="0.2">
      <c r="A3943" s="27"/>
      <c r="M3943" s="27"/>
    </row>
    <row r="3944" spans="1:13" x14ac:dyDescent="0.2">
      <c r="A3944" s="27"/>
      <c r="M3944" s="27"/>
    </row>
    <row r="3945" spans="1:13" x14ac:dyDescent="0.2">
      <c r="A3945" s="27"/>
      <c r="M3945" s="27"/>
    </row>
    <row r="3946" spans="1:13" x14ac:dyDescent="0.2">
      <c r="A3946" s="27"/>
      <c r="M3946" s="27"/>
    </row>
    <row r="3947" spans="1:13" x14ac:dyDescent="0.2">
      <c r="A3947" s="27"/>
      <c r="M3947" s="27"/>
    </row>
    <row r="3948" spans="1:13" x14ac:dyDescent="0.2">
      <c r="A3948" s="27"/>
      <c r="M3948" s="27"/>
    </row>
    <row r="3949" spans="1:13" x14ac:dyDescent="0.2">
      <c r="A3949" s="27"/>
      <c r="M3949" s="27"/>
    </row>
    <row r="3950" spans="1:13" x14ac:dyDescent="0.2">
      <c r="A3950" s="27"/>
      <c r="M3950" s="27"/>
    </row>
    <row r="3951" spans="1:13" x14ac:dyDescent="0.2">
      <c r="A3951" s="27"/>
      <c r="M3951" s="27"/>
    </row>
    <row r="3952" spans="1:13" x14ac:dyDescent="0.2">
      <c r="A3952" s="27"/>
      <c r="M3952" s="27"/>
    </row>
    <row r="3953" spans="1:13" x14ac:dyDescent="0.2">
      <c r="A3953" s="27"/>
      <c r="M3953" s="27"/>
    </row>
    <row r="3954" spans="1:13" x14ac:dyDescent="0.2">
      <c r="A3954" s="27"/>
      <c r="M3954" s="27"/>
    </row>
    <row r="3955" spans="1:13" x14ac:dyDescent="0.2">
      <c r="A3955" s="27"/>
      <c r="M3955" s="27"/>
    </row>
    <row r="3956" spans="1:13" x14ac:dyDescent="0.2">
      <c r="A3956" s="27"/>
      <c r="M3956" s="27"/>
    </row>
    <row r="3957" spans="1:13" x14ac:dyDescent="0.2">
      <c r="A3957" s="27"/>
      <c r="M3957" s="27"/>
    </row>
    <row r="3958" spans="1:13" x14ac:dyDescent="0.2">
      <c r="A3958" s="27"/>
      <c r="M3958" s="27"/>
    </row>
    <row r="3959" spans="1:13" x14ac:dyDescent="0.2">
      <c r="A3959" s="27"/>
      <c r="M3959" s="27"/>
    </row>
    <row r="3960" spans="1:13" x14ac:dyDescent="0.2">
      <c r="A3960" s="27"/>
      <c r="M3960" s="27"/>
    </row>
    <row r="3961" spans="1:13" x14ac:dyDescent="0.2">
      <c r="A3961" s="27"/>
      <c r="M3961" s="27"/>
    </row>
    <row r="3962" spans="1:13" x14ac:dyDescent="0.2">
      <c r="A3962" s="27"/>
      <c r="M3962" s="27"/>
    </row>
    <row r="3963" spans="1:13" x14ac:dyDescent="0.2">
      <c r="A3963" s="27"/>
      <c r="M3963" s="27"/>
    </row>
    <row r="3964" spans="1:13" x14ac:dyDescent="0.2">
      <c r="A3964" s="27"/>
      <c r="M3964" s="27"/>
    </row>
    <row r="3965" spans="1:13" x14ac:dyDescent="0.2">
      <c r="A3965" s="27"/>
      <c r="M3965" s="27"/>
    </row>
    <row r="3966" spans="1:13" x14ac:dyDescent="0.2">
      <c r="A3966" s="27"/>
      <c r="M3966" s="27"/>
    </row>
    <row r="3967" spans="1:13" x14ac:dyDescent="0.2">
      <c r="A3967" s="27"/>
      <c r="M3967" s="27"/>
    </row>
    <row r="3968" spans="1:13" x14ac:dyDescent="0.2">
      <c r="A3968" s="27"/>
      <c r="M3968" s="27"/>
    </row>
    <row r="3969" spans="1:13" x14ac:dyDescent="0.2">
      <c r="A3969" s="27"/>
      <c r="M3969" s="27"/>
    </row>
    <row r="3970" spans="1:13" x14ac:dyDescent="0.2">
      <c r="A3970" s="27"/>
      <c r="M3970" s="27"/>
    </row>
    <row r="3971" spans="1:13" x14ac:dyDescent="0.2">
      <c r="A3971" s="27"/>
      <c r="M3971" s="27"/>
    </row>
    <row r="3972" spans="1:13" x14ac:dyDescent="0.2">
      <c r="A3972" s="27"/>
      <c r="M3972" s="27"/>
    </row>
    <row r="3973" spans="1:13" x14ac:dyDescent="0.2">
      <c r="A3973" s="27"/>
      <c r="M3973" s="27"/>
    </row>
    <row r="3974" spans="1:13" x14ac:dyDescent="0.2">
      <c r="A3974" s="27"/>
      <c r="M3974" s="27"/>
    </row>
    <row r="3975" spans="1:13" x14ac:dyDescent="0.2">
      <c r="A3975" s="27"/>
      <c r="M3975" s="27"/>
    </row>
    <row r="3976" spans="1:13" x14ac:dyDescent="0.2">
      <c r="A3976" s="27"/>
      <c r="M3976" s="27"/>
    </row>
    <row r="3977" spans="1:13" x14ac:dyDescent="0.2">
      <c r="A3977" s="27"/>
      <c r="M3977" s="27"/>
    </row>
    <row r="3978" spans="1:13" x14ac:dyDescent="0.2">
      <c r="A3978" s="27"/>
      <c r="M3978" s="27"/>
    </row>
    <row r="3979" spans="1:13" x14ac:dyDescent="0.2">
      <c r="A3979" s="27"/>
      <c r="M3979" s="27"/>
    </row>
    <row r="3980" spans="1:13" x14ac:dyDescent="0.2">
      <c r="A3980" s="27"/>
      <c r="M3980" s="27"/>
    </row>
    <row r="3981" spans="1:13" x14ac:dyDescent="0.2">
      <c r="A3981" s="27"/>
      <c r="M3981" s="27"/>
    </row>
    <row r="3982" spans="1:13" x14ac:dyDescent="0.2">
      <c r="A3982" s="27"/>
      <c r="M3982" s="27"/>
    </row>
    <row r="3983" spans="1:13" x14ac:dyDescent="0.2">
      <c r="A3983" s="27"/>
      <c r="M3983" s="27"/>
    </row>
    <row r="3984" spans="1:13" x14ac:dyDescent="0.2">
      <c r="A3984" s="27"/>
      <c r="M3984" s="27"/>
    </row>
    <row r="3985" spans="1:13" x14ac:dyDescent="0.2">
      <c r="A3985" s="27"/>
      <c r="M3985" s="27"/>
    </row>
    <row r="3986" spans="1:13" x14ac:dyDescent="0.2">
      <c r="A3986" s="27"/>
      <c r="M3986" s="27"/>
    </row>
    <row r="3987" spans="1:13" x14ac:dyDescent="0.2">
      <c r="A3987" s="27"/>
      <c r="M3987" s="27"/>
    </row>
    <row r="3988" spans="1:13" x14ac:dyDescent="0.2">
      <c r="A3988" s="27"/>
      <c r="M3988" s="27"/>
    </row>
    <row r="3989" spans="1:13" x14ac:dyDescent="0.2">
      <c r="A3989" s="27"/>
      <c r="M3989" s="27"/>
    </row>
    <row r="3990" spans="1:13" x14ac:dyDescent="0.2">
      <c r="A3990" s="27"/>
      <c r="M3990" s="27"/>
    </row>
    <row r="3991" spans="1:13" x14ac:dyDescent="0.2">
      <c r="A3991" s="27"/>
      <c r="M3991" s="27"/>
    </row>
    <row r="3992" spans="1:13" x14ac:dyDescent="0.2">
      <c r="A3992" s="27"/>
      <c r="M3992" s="27"/>
    </row>
    <row r="3993" spans="1:13" x14ac:dyDescent="0.2">
      <c r="A3993" s="27"/>
      <c r="M3993" s="27"/>
    </row>
    <row r="3994" spans="1:13" x14ac:dyDescent="0.2">
      <c r="A3994" s="27"/>
      <c r="M3994" s="27"/>
    </row>
    <row r="3995" spans="1:13" x14ac:dyDescent="0.2">
      <c r="A3995" s="27"/>
      <c r="M3995" s="27"/>
    </row>
    <row r="3996" spans="1:13" x14ac:dyDescent="0.2">
      <c r="A3996" s="27"/>
      <c r="M3996" s="27"/>
    </row>
    <row r="3997" spans="1:13" x14ac:dyDescent="0.2">
      <c r="A3997" s="27"/>
      <c r="M3997" s="27"/>
    </row>
    <row r="3998" spans="1:13" x14ac:dyDescent="0.2">
      <c r="A3998" s="27"/>
      <c r="M3998" s="27"/>
    </row>
    <row r="3999" spans="1:13" x14ac:dyDescent="0.2">
      <c r="A3999" s="27"/>
      <c r="M3999" s="27"/>
    </row>
    <row r="4000" spans="1:13" x14ac:dyDescent="0.2">
      <c r="A4000" s="27"/>
      <c r="M4000" s="27"/>
    </row>
    <row r="4001" spans="1:13" x14ac:dyDescent="0.2">
      <c r="A4001" s="27"/>
      <c r="M4001" s="27"/>
    </row>
    <row r="4002" spans="1:13" x14ac:dyDescent="0.2">
      <c r="A4002" s="27"/>
      <c r="M4002" s="27"/>
    </row>
    <row r="4003" spans="1:13" x14ac:dyDescent="0.2">
      <c r="A4003" s="27"/>
      <c r="M4003" s="27"/>
    </row>
    <row r="4004" spans="1:13" x14ac:dyDescent="0.2">
      <c r="A4004" s="27"/>
      <c r="M4004" s="27"/>
    </row>
    <row r="4005" spans="1:13" x14ac:dyDescent="0.2">
      <c r="A4005" s="27"/>
      <c r="M4005" s="27"/>
    </row>
    <row r="4006" spans="1:13" x14ac:dyDescent="0.2">
      <c r="A4006" s="27"/>
      <c r="M4006" s="27"/>
    </row>
    <row r="4007" spans="1:13" x14ac:dyDescent="0.2">
      <c r="A4007" s="27"/>
      <c r="M4007" s="27"/>
    </row>
    <row r="4008" spans="1:13" x14ac:dyDescent="0.2">
      <c r="A4008" s="27"/>
      <c r="M4008" s="27"/>
    </row>
    <row r="4009" spans="1:13" x14ac:dyDescent="0.2">
      <c r="A4009" s="27"/>
      <c r="M4009" s="27"/>
    </row>
    <row r="4010" spans="1:13" x14ac:dyDescent="0.2">
      <c r="A4010" s="27"/>
      <c r="M4010" s="27"/>
    </row>
    <row r="4011" spans="1:13" x14ac:dyDescent="0.2">
      <c r="A4011" s="27"/>
      <c r="M4011" s="27"/>
    </row>
    <row r="4012" spans="1:13" x14ac:dyDescent="0.2">
      <c r="A4012" s="27"/>
      <c r="M4012" s="27"/>
    </row>
    <row r="4013" spans="1:13" x14ac:dyDescent="0.2">
      <c r="A4013" s="27"/>
      <c r="M4013" s="27"/>
    </row>
    <row r="4014" spans="1:13" x14ac:dyDescent="0.2">
      <c r="A4014" s="27"/>
      <c r="M4014" s="27"/>
    </row>
    <row r="4015" spans="1:13" x14ac:dyDescent="0.2">
      <c r="A4015" s="27"/>
      <c r="M4015" s="27"/>
    </row>
    <row r="4016" spans="1:13" x14ac:dyDescent="0.2">
      <c r="A4016" s="27"/>
      <c r="M4016" s="27"/>
    </row>
    <row r="4017" spans="1:13" x14ac:dyDescent="0.2">
      <c r="A4017" s="27"/>
      <c r="M4017" s="27"/>
    </row>
    <row r="4018" spans="1:13" x14ac:dyDescent="0.2">
      <c r="A4018" s="27"/>
      <c r="M4018" s="27"/>
    </row>
    <row r="4019" spans="1:13" x14ac:dyDescent="0.2">
      <c r="A4019" s="27"/>
      <c r="M4019" s="27"/>
    </row>
    <row r="4020" spans="1:13" x14ac:dyDescent="0.2">
      <c r="A4020" s="27"/>
      <c r="M4020" s="27"/>
    </row>
    <row r="4021" spans="1:13" x14ac:dyDescent="0.2">
      <c r="A4021" s="27"/>
      <c r="M4021" s="27"/>
    </row>
    <row r="4022" spans="1:13" x14ac:dyDescent="0.2">
      <c r="A4022" s="27"/>
      <c r="M4022" s="27"/>
    </row>
    <row r="4023" spans="1:13" x14ac:dyDescent="0.2">
      <c r="A4023" s="27"/>
      <c r="M4023" s="27"/>
    </row>
    <row r="4024" spans="1:13" x14ac:dyDescent="0.2">
      <c r="A4024" s="27"/>
      <c r="M4024" s="27"/>
    </row>
    <row r="4025" spans="1:13" x14ac:dyDescent="0.2">
      <c r="A4025" s="27"/>
      <c r="M4025" s="27"/>
    </row>
    <row r="4026" spans="1:13" x14ac:dyDescent="0.2">
      <c r="A4026" s="27"/>
      <c r="M4026" s="27"/>
    </row>
    <row r="4027" spans="1:13" x14ac:dyDescent="0.2">
      <c r="A4027" s="27"/>
      <c r="M4027" s="27"/>
    </row>
    <row r="4028" spans="1:13" x14ac:dyDescent="0.2">
      <c r="A4028" s="27"/>
      <c r="M4028" s="27"/>
    </row>
    <row r="4029" spans="1:13" x14ac:dyDescent="0.2">
      <c r="A4029" s="27"/>
      <c r="M4029" s="27"/>
    </row>
    <row r="4030" spans="1:13" x14ac:dyDescent="0.2">
      <c r="A4030" s="27"/>
      <c r="M4030" s="27"/>
    </row>
    <row r="4031" spans="1:13" x14ac:dyDescent="0.2">
      <c r="A4031" s="27"/>
      <c r="M4031" s="27"/>
    </row>
    <row r="4032" spans="1:13" x14ac:dyDescent="0.2">
      <c r="A4032" s="27"/>
      <c r="M4032" s="27"/>
    </row>
    <row r="4033" spans="1:13" x14ac:dyDescent="0.2">
      <c r="A4033" s="27"/>
      <c r="M4033" s="27"/>
    </row>
    <row r="4034" spans="1:13" x14ac:dyDescent="0.2">
      <c r="A4034" s="27"/>
      <c r="M4034" s="27"/>
    </row>
    <row r="4035" spans="1:13" x14ac:dyDescent="0.2">
      <c r="A4035" s="27"/>
      <c r="M4035" s="27"/>
    </row>
    <row r="4036" spans="1:13" x14ac:dyDescent="0.2">
      <c r="A4036" s="27"/>
      <c r="M4036" s="27"/>
    </row>
    <row r="4037" spans="1:13" x14ac:dyDescent="0.2">
      <c r="A4037" s="27"/>
      <c r="M4037" s="27"/>
    </row>
    <row r="4038" spans="1:13" x14ac:dyDescent="0.2">
      <c r="A4038" s="27"/>
      <c r="M4038" s="27"/>
    </row>
    <row r="4039" spans="1:13" x14ac:dyDescent="0.2">
      <c r="A4039" s="27"/>
      <c r="M4039" s="27"/>
    </row>
    <row r="4040" spans="1:13" x14ac:dyDescent="0.2">
      <c r="A4040" s="27"/>
      <c r="M4040" s="27"/>
    </row>
    <row r="4041" spans="1:13" x14ac:dyDescent="0.2">
      <c r="A4041" s="27"/>
      <c r="M4041" s="27"/>
    </row>
    <row r="4042" spans="1:13" x14ac:dyDescent="0.2">
      <c r="A4042" s="27"/>
      <c r="M4042" s="27"/>
    </row>
    <row r="4043" spans="1:13" x14ac:dyDescent="0.2">
      <c r="A4043" s="27"/>
      <c r="M4043" s="27"/>
    </row>
    <row r="4044" spans="1:13" x14ac:dyDescent="0.2">
      <c r="A4044" s="27"/>
      <c r="M4044" s="27"/>
    </row>
    <row r="4045" spans="1:13" x14ac:dyDescent="0.2">
      <c r="A4045" s="27"/>
      <c r="M4045" s="27"/>
    </row>
    <row r="4046" spans="1:13" x14ac:dyDescent="0.2">
      <c r="A4046" s="27"/>
      <c r="M4046" s="27"/>
    </row>
    <row r="4047" spans="1:13" x14ac:dyDescent="0.2">
      <c r="A4047" s="27"/>
      <c r="M4047" s="27"/>
    </row>
    <row r="4048" spans="1:13" x14ac:dyDescent="0.2">
      <c r="A4048" s="27"/>
      <c r="M4048" s="27"/>
    </row>
    <row r="4049" spans="1:13" x14ac:dyDescent="0.2">
      <c r="A4049" s="27"/>
      <c r="M4049" s="27"/>
    </row>
    <row r="4050" spans="1:13" x14ac:dyDescent="0.2">
      <c r="A4050" s="27"/>
      <c r="M4050" s="27"/>
    </row>
    <row r="4051" spans="1:13" x14ac:dyDescent="0.2">
      <c r="A4051" s="27"/>
      <c r="M4051" s="27"/>
    </row>
    <row r="4052" spans="1:13" x14ac:dyDescent="0.2">
      <c r="A4052" s="27"/>
      <c r="M4052" s="27"/>
    </row>
    <row r="4053" spans="1:13" x14ac:dyDescent="0.2">
      <c r="A4053" s="27"/>
      <c r="M4053" s="27"/>
    </row>
    <row r="4054" spans="1:13" x14ac:dyDescent="0.2">
      <c r="A4054" s="27"/>
      <c r="M4054" s="27"/>
    </row>
    <row r="4055" spans="1:13" x14ac:dyDescent="0.2">
      <c r="A4055" s="27"/>
      <c r="M4055" s="27"/>
    </row>
    <row r="4056" spans="1:13" x14ac:dyDescent="0.2">
      <c r="A4056" s="27"/>
      <c r="M4056" s="27"/>
    </row>
    <row r="4057" spans="1:13" x14ac:dyDescent="0.2">
      <c r="A4057" s="27"/>
      <c r="M4057" s="27"/>
    </row>
    <row r="4058" spans="1:13" x14ac:dyDescent="0.2">
      <c r="A4058" s="27"/>
      <c r="M4058" s="27"/>
    </row>
    <row r="4059" spans="1:13" x14ac:dyDescent="0.2">
      <c r="A4059" s="27"/>
      <c r="M4059" s="27"/>
    </row>
    <row r="4060" spans="1:13" x14ac:dyDescent="0.2">
      <c r="A4060" s="27"/>
      <c r="M4060" s="27"/>
    </row>
    <row r="4061" spans="1:13" x14ac:dyDescent="0.2">
      <c r="A4061" s="27"/>
      <c r="M4061" s="27"/>
    </row>
    <row r="4062" spans="1:13" x14ac:dyDescent="0.2">
      <c r="A4062" s="27"/>
      <c r="M4062" s="27"/>
    </row>
    <row r="4063" spans="1:13" x14ac:dyDescent="0.2">
      <c r="A4063" s="27"/>
      <c r="M4063" s="27"/>
    </row>
    <row r="4064" spans="1:13" x14ac:dyDescent="0.2">
      <c r="A4064" s="27"/>
      <c r="M4064" s="27"/>
    </row>
    <row r="4065" spans="1:13" x14ac:dyDescent="0.2">
      <c r="A4065" s="27"/>
      <c r="M4065" s="27"/>
    </row>
    <row r="4066" spans="1:13" x14ac:dyDescent="0.2">
      <c r="A4066" s="27"/>
      <c r="M4066" s="27"/>
    </row>
    <row r="4067" spans="1:13" x14ac:dyDescent="0.2">
      <c r="A4067" s="27"/>
      <c r="M4067" s="27"/>
    </row>
    <row r="4068" spans="1:13" x14ac:dyDescent="0.2">
      <c r="A4068" s="27"/>
      <c r="M4068" s="27"/>
    </row>
    <row r="4069" spans="1:13" x14ac:dyDescent="0.2">
      <c r="A4069" s="27"/>
      <c r="M4069" s="27"/>
    </row>
    <row r="4070" spans="1:13" x14ac:dyDescent="0.2">
      <c r="A4070" s="27"/>
      <c r="M4070" s="27"/>
    </row>
    <row r="4071" spans="1:13" x14ac:dyDescent="0.2">
      <c r="A4071" s="27"/>
      <c r="M4071" s="27"/>
    </row>
    <row r="4072" spans="1:13" x14ac:dyDescent="0.2">
      <c r="A4072" s="27"/>
      <c r="M4072" s="27"/>
    </row>
    <row r="4073" spans="1:13" x14ac:dyDescent="0.2">
      <c r="A4073" s="27"/>
      <c r="M4073" s="27"/>
    </row>
    <row r="4074" spans="1:13" x14ac:dyDescent="0.2">
      <c r="A4074" s="27"/>
      <c r="M4074" s="27"/>
    </row>
    <row r="4075" spans="1:13" x14ac:dyDescent="0.2">
      <c r="A4075" s="27"/>
      <c r="M4075" s="27"/>
    </row>
    <row r="4076" spans="1:13" x14ac:dyDescent="0.2">
      <c r="A4076" s="27"/>
      <c r="M4076" s="27"/>
    </row>
    <row r="4077" spans="1:13" x14ac:dyDescent="0.2">
      <c r="A4077" s="27"/>
      <c r="M4077" s="27"/>
    </row>
    <row r="4078" spans="1:13" x14ac:dyDescent="0.2">
      <c r="A4078" s="27"/>
      <c r="M4078" s="27"/>
    </row>
    <row r="4079" spans="1:13" x14ac:dyDescent="0.2">
      <c r="A4079" s="27"/>
      <c r="M4079" s="27"/>
    </row>
    <row r="4080" spans="1:13" x14ac:dyDescent="0.2">
      <c r="A4080" s="27"/>
      <c r="M4080" s="27"/>
    </row>
    <row r="4081" spans="1:13" x14ac:dyDescent="0.2">
      <c r="A4081" s="27"/>
      <c r="M4081" s="27"/>
    </row>
    <row r="4082" spans="1:13" x14ac:dyDescent="0.2">
      <c r="A4082" s="27"/>
      <c r="M4082" s="27"/>
    </row>
    <row r="4083" spans="1:13" x14ac:dyDescent="0.2">
      <c r="A4083" s="27"/>
      <c r="M4083" s="27"/>
    </row>
    <row r="4084" spans="1:13" x14ac:dyDescent="0.2">
      <c r="A4084" s="27"/>
      <c r="M4084" s="27"/>
    </row>
    <row r="4085" spans="1:13" x14ac:dyDescent="0.2">
      <c r="A4085" s="27"/>
      <c r="M4085" s="27"/>
    </row>
    <row r="4086" spans="1:13" x14ac:dyDescent="0.2">
      <c r="A4086" s="27"/>
      <c r="M4086" s="27"/>
    </row>
    <row r="4087" spans="1:13" x14ac:dyDescent="0.2">
      <c r="A4087" s="27"/>
      <c r="M4087" s="27"/>
    </row>
    <row r="4088" spans="1:13" x14ac:dyDescent="0.2">
      <c r="A4088" s="27"/>
      <c r="M4088" s="27"/>
    </row>
    <row r="4089" spans="1:13" x14ac:dyDescent="0.2">
      <c r="A4089" s="27"/>
      <c r="M4089" s="27"/>
    </row>
    <row r="4090" spans="1:13" x14ac:dyDescent="0.2">
      <c r="A4090" s="27"/>
      <c r="M4090" s="27"/>
    </row>
    <row r="4091" spans="1:13" x14ac:dyDescent="0.2">
      <c r="A4091" s="27"/>
      <c r="M4091" s="27"/>
    </row>
    <row r="4092" spans="1:13" x14ac:dyDescent="0.2">
      <c r="A4092" s="27"/>
      <c r="M4092" s="27"/>
    </row>
    <row r="4093" spans="1:13" x14ac:dyDescent="0.2">
      <c r="A4093" s="27"/>
      <c r="M4093" s="27"/>
    </row>
    <row r="4094" spans="1:13" x14ac:dyDescent="0.2">
      <c r="A4094" s="27"/>
      <c r="M4094" s="27"/>
    </row>
    <row r="4095" spans="1:13" x14ac:dyDescent="0.2">
      <c r="A4095" s="27"/>
      <c r="M4095" s="27"/>
    </row>
    <row r="4096" spans="1:13" x14ac:dyDescent="0.2">
      <c r="A4096" s="27"/>
      <c r="M4096" s="27"/>
    </row>
    <row r="4097" spans="1:13" x14ac:dyDescent="0.2">
      <c r="A4097" s="27"/>
      <c r="M4097" s="27"/>
    </row>
    <row r="4098" spans="1:13" x14ac:dyDescent="0.2">
      <c r="A4098" s="27"/>
      <c r="M4098" s="27"/>
    </row>
    <row r="4099" spans="1:13" x14ac:dyDescent="0.2">
      <c r="A4099" s="27"/>
      <c r="M4099" s="27"/>
    </row>
    <row r="4100" spans="1:13" x14ac:dyDescent="0.2">
      <c r="A4100" s="27"/>
      <c r="M4100" s="27"/>
    </row>
    <row r="4101" spans="1:13" x14ac:dyDescent="0.2">
      <c r="A4101" s="27"/>
      <c r="M4101" s="27"/>
    </row>
    <row r="4102" spans="1:13" x14ac:dyDescent="0.2">
      <c r="A4102" s="27"/>
      <c r="M4102" s="27"/>
    </row>
    <row r="4103" spans="1:13" x14ac:dyDescent="0.2">
      <c r="A4103" s="27"/>
      <c r="M4103" s="27"/>
    </row>
    <row r="4104" spans="1:13" x14ac:dyDescent="0.2">
      <c r="A4104" s="27"/>
      <c r="M4104" s="27"/>
    </row>
    <row r="4105" spans="1:13" x14ac:dyDescent="0.2">
      <c r="A4105" s="27"/>
      <c r="M4105" s="27"/>
    </row>
    <row r="4106" spans="1:13" x14ac:dyDescent="0.2">
      <c r="A4106" s="27"/>
      <c r="M4106" s="27"/>
    </row>
    <row r="4107" spans="1:13" x14ac:dyDescent="0.2">
      <c r="A4107" s="27"/>
      <c r="M4107" s="27"/>
    </row>
    <row r="4108" spans="1:13" x14ac:dyDescent="0.2">
      <c r="A4108" s="27"/>
      <c r="M4108" s="27"/>
    </row>
    <row r="4109" spans="1:13" x14ac:dyDescent="0.2">
      <c r="A4109" s="27"/>
      <c r="M4109" s="27"/>
    </row>
    <row r="4110" spans="1:13" x14ac:dyDescent="0.2">
      <c r="A4110" s="27"/>
      <c r="M4110" s="27"/>
    </row>
    <row r="4111" spans="1:13" x14ac:dyDescent="0.2">
      <c r="A4111" s="27"/>
      <c r="M4111" s="27"/>
    </row>
    <row r="4112" spans="1:13" x14ac:dyDescent="0.2">
      <c r="A4112" s="27"/>
      <c r="M4112" s="27"/>
    </row>
    <row r="4113" spans="1:13" x14ac:dyDescent="0.2">
      <c r="A4113" s="27"/>
      <c r="M4113" s="27"/>
    </row>
    <row r="4114" spans="1:13" x14ac:dyDescent="0.2">
      <c r="A4114" s="27"/>
      <c r="M4114" s="27"/>
    </row>
    <row r="4115" spans="1:13" x14ac:dyDescent="0.2">
      <c r="A4115" s="27"/>
      <c r="M4115" s="27"/>
    </row>
    <row r="4116" spans="1:13" x14ac:dyDescent="0.2">
      <c r="A4116" s="27"/>
      <c r="M4116" s="27"/>
    </row>
    <row r="4117" spans="1:13" x14ac:dyDescent="0.2">
      <c r="A4117" s="27"/>
      <c r="M4117" s="27"/>
    </row>
    <row r="4118" spans="1:13" x14ac:dyDescent="0.2">
      <c r="A4118" s="27"/>
      <c r="M4118" s="27"/>
    </row>
    <row r="4119" spans="1:13" x14ac:dyDescent="0.2">
      <c r="A4119" s="27"/>
      <c r="M4119" s="27"/>
    </row>
    <row r="4120" spans="1:13" x14ac:dyDescent="0.2">
      <c r="A4120" s="27"/>
      <c r="M4120" s="27"/>
    </row>
    <row r="4121" spans="1:13" x14ac:dyDescent="0.2">
      <c r="A4121" s="27"/>
      <c r="M4121" s="27"/>
    </row>
    <row r="4122" spans="1:13" x14ac:dyDescent="0.2">
      <c r="A4122" s="27"/>
      <c r="M4122" s="27"/>
    </row>
    <row r="4123" spans="1:13" x14ac:dyDescent="0.2">
      <c r="A4123" s="27"/>
      <c r="M4123" s="27"/>
    </row>
    <row r="4124" spans="1:13" x14ac:dyDescent="0.2">
      <c r="A4124" s="27"/>
      <c r="M4124" s="27"/>
    </row>
    <row r="4125" spans="1:13" x14ac:dyDescent="0.2">
      <c r="A4125" s="27"/>
      <c r="M4125" s="27"/>
    </row>
    <row r="4126" spans="1:13" x14ac:dyDescent="0.2">
      <c r="A4126" s="27"/>
      <c r="M4126" s="27"/>
    </row>
    <row r="4127" spans="1:13" x14ac:dyDescent="0.2">
      <c r="A4127" s="27"/>
      <c r="M4127" s="27"/>
    </row>
    <row r="4128" spans="1:13" x14ac:dyDescent="0.2">
      <c r="A4128" s="27"/>
      <c r="M4128" s="27"/>
    </row>
    <row r="4129" spans="1:13" x14ac:dyDescent="0.2">
      <c r="A4129" s="27"/>
      <c r="M4129" s="27"/>
    </row>
    <row r="4130" spans="1:13" x14ac:dyDescent="0.2">
      <c r="A4130" s="27"/>
      <c r="M4130" s="27"/>
    </row>
    <row r="4131" spans="1:13" x14ac:dyDescent="0.2">
      <c r="A4131" s="27"/>
      <c r="M4131" s="27"/>
    </row>
    <row r="4132" spans="1:13" x14ac:dyDescent="0.2">
      <c r="A4132" s="27"/>
      <c r="M4132" s="27"/>
    </row>
    <row r="4133" spans="1:13" x14ac:dyDescent="0.2">
      <c r="A4133" s="27"/>
      <c r="M4133" s="27"/>
    </row>
    <row r="4134" spans="1:13" x14ac:dyDescent="0.2">
      <c r="A4134" s="27"/>
      <c r="M4134" s="27"/>
    </row>
    <row r="4135" spans="1:13" x14ac:dyDescent="0.2">
      <c r="A4135" s="27"/>
      <c r="M4135" s="27"/>
    </row>
    <row r="4136" spans="1:13" x14ac:dyDescent="0.2">
      <c r="A4136" s="27"/>
      <c r="M4136" s="27"/>
    </row>
    <row r="4137" spans="1:13" x14ac:dyDescent="0.2">
      <c r="A4137" s="27"/>
      <c r="M4137" s="27"/>
    </row>
    <row r="4138" spans="1:13" x14ac:dyDescent="0.2">
      <c r="A4138" s="27"/>
      <c r="M4138" s="27"/>
    </row>
    <row r="4139" spans="1:13" x14ac:dyDescent="0.2">
      <c r="A4139" s="27"/>
      <c r="M4139" s="27"/>
    </row>
    <row r="4140" spans="1:13" x14ac:dyDescent="0.2">
      <c r="A4140" s="27"/>
      <c r="M4140" s="27"/>
    </row>
    <row r="4141" spans="1:13" x14ac:dyDescent="0.2">
      <c r="A4141" s="27"/>
      <c r="M4141" s="27"/>
    </row>
    <row r="4142" spans="1:13" x14ac:dyDescent="0.2">
      <c r="A4142" s="27"/>
      <c r="M4142" s="27"/>
    </row>
    <row r="4143" spans="1:13" x14ac:dyDescent="0.2">
      <c r="A4143" s="27"/>
      <c r="M4143" s="27"/>
    </row>
    <row r="4144" spans="1:13" x14ac:dyDescent="0.2">
      <c r="A4144" s="27"/>
      <c r="M4144" s="27"/>
    </row>
    <row r="4145" spans="1:13" x14ac:dyDescent="0.2">
      <c r="A4145" s="27"/>
      <c r="M4145" s="27"/>
    </row>
    <row r="4146" spans="1:13" x14ac:dyDescent="0.2">
      <c r="A4146" s="27"/>
      <c r="M4146" s="27"/>
    </row>
    <row r="4147" spans="1:13" x14ac:dyDescent="0.2">
      <c r="A4147" s="27"/>
      <c r="M4147" s="27"/>
    </row>
    <row r="4148" spans="1:13" x14ac:dyDescent="0.2">
      <c r="A4148" s="27"/>
      <c r="M4148" s="27"/>
    </row>
    <row r="4149" spans="1:13" x14ac:dyDescent="0.2">
      <c r="A4149" s="27"/>
      <c r="M4149" s="27"/>
    </row>
    <row r="4150" spans="1:13" x14ac:dyDescent="0.2">
      <c r="A4150" s="27"/>
      <c r="M4150" s="27"/>
    </row>
    <row r="4151" spans="1:13" x14ac:dyDescent="0.2">
      <c r="A4151" s="27"/>
      <c r="M4151" s="27"/>
    </row>
    <row r="4152" spans="1:13" x14ac:dyDescent="0.2">
      <c r="A4152" s="27"/>
      <c r="M4152" s="27"/>
    </row>
    <row r="4153" spans="1:13" x14ac:dyDescent="0.2">
      <c r="A4153" s="27"/>
      <c r="M4153" s="27"/>
    </row>
    <row r="4154" spans="1:13" x14ac:dyDescent="0.2">
      <c r="A4154" s="27"/>
      <c r="M4154" s="27"/>
    </row>
    <row r="4155" spans="1:13" x14ac:dyDescent="0.2">
      <c r="A4155" s="27"/>
      <c r="M4155" s="27"/>
    </row>
    <row r="4156" spans="1:13" x14ac:dyDescent="0.2">
      <c r="A4156" s="27"/>
      <c r="M4156" s="27"/>
    </row>
    <row r="4157" spans="1:13" x14ac:dyDescent="0.2">
      <c r="A4157" s="27"/>
      <c r="M4157" s="27"/>
    </row>
    <row r="4158" spans="1:13" x14ac:dyDescent="0.2">
      <c r="A4158" s="27"/>
      <c r="M4158" s="27"/>
    </row>
    <row r="4159" spans="1:13" x14ac:dyDescent="0.2">
      <c r="A4159" s="27"/>
      <c r="M4159" s="27"/>
    </row>
    <row r="4160" spans="1:13" x14ac:dyDescent="0.2">
      <c r="A4160" s="27"/>
      <c r="M4160" s="27"/>
    </row>
    <row r="4161" spans="1:13" x14ac:dyDescent="0.2">
      <c r="A4161" s="27"/>
      <c r="M4161" s="27"/>
    </row>
    <row r="4162" spans="1:13" x14ac:dyDescent="0.2">
      <c r="A4162" s="27"/>
      <c r="M4162" s="27"/>
    </row>
    <row r="4163" spans="1:13" x14ac:dyDescent="0.2">
      <c r="A4163" s="27"/>
      <c r="M4163" s="27"/>
    </row>
    <row r="4164" spans="1:13" x14ac:dyDescent="0.2">
      <c r="A4164" s="27"/>
      <c r="M4164" s="27"/>
    </row>
    <row r="4165" spans="1:13" x14ac:dyDescent="0.2">
      <c r="A4165" s="27"/>
      <c r="M4165" s="27"/>
    </row>
    <row r="4166" spans="1:13" x14ac:dyDescent="0.2">
      <c r="A4166" s="27"/>
      <c r="M4166" s="27"/>
    </row>
    <row r="4167" spans="1:13" x14ac:dyDescent="0.2">
      <c r="A4167" s="27"/>
      <c r="M4167" s="27"/>
    </row>
    <row r="4168" spans="1:13" x14ac:dyDescent="0.2">
      <c r="A4168" s="27"/>
      <c r="M4168" s="27"/>
    </row>
    <row r="4169" spans="1:13" x14ac:dyDescent="0.2">
      <c r="A4169" s="27"/>
      <c r="M4169" s="27"/>
    </row>
    <row r="4170" spans="1:13" x14ac:dyDescent="0.2">
      <c r="A4170" s="27"/>
      <c r="M4170" s="27"/>
    </row>
    <row r="4171" spans="1:13" x14ac:dyDescent="0.2">
      <c r="A4171" s="27"/>
      <c r="M4171" s="27"/>
    </row>
    <row r="4172" spans="1:13" x14ac:dyDescent="0.2">
      <c r="A4172" s="27"/>
      <c r="M4172" s="27"/>
    </row>
    <row r="4173" spans="1:13" x14ac:dyDescent="0.2">
      <c r="A4173" s="27"/>
      <c r="M4173" s="27"/>
    </row>
    <row r="4174" spans="1:13" x14ac:dyDescent="0.2">
      <c r="A4174" s="27"/>
      <c r="M4174" s="27"/>
    </row>
    <row r="4175" spans="1:13" x14ac:dyDescent="0.2">
      <c r="A4175" s="27"/>
      <c r="M4175" s="27"/>
    </row>
    <row r="4176" spans="1:13" x14ac:dyDescent="0.2">
      <c r="A4176" s="27"/>
      <c r="M4176" s="27"/>
    </row>
    <row r="4177" spans="1:13" x14ac:dyDescent="0.2">
      <c r="A4177" s="27"/>
      <c r="M4177" s="27"/>
    </row>
    <row r="4178" spans="1:13" x14ac:dyDescent="0.2">
      <c r="A4178" s="27"/>
      <c r="M4178" s="27"/>
    </row>
    <row r="4179" spans="1:13" x14ac:dyDescent="0.2">
      <c r="A4179" s="27"/>
      <c r="M4179" s="27"/>
    </row>
    <row r="4180" spans="1:13" x14ac:dyDescent="0.2">
      <c r="A4180" s="27"/>
      <c r="M4180" s="27"/>
    </row>
    <row r="4181" spans="1:13" x14ac:dyDescent="0.2">
      <c r="A4181" s="27"/>
      <c r="M4181" s="27"/>
    </row>
    <row r="4182" spans="1:13" x14ac:dyDescent="0.2">
      <c r="A4182" s="27"/>
      <c r="M4182" s="27"/>
    </row>
    <row r="4183" spans="1:13" x14ac:dyDescent="0.2">
      <c r="A4183" s="27"/>
      <c r="M4183" s="27"/>
    </row>
    <row r="4184" spans="1:13" x14ac:dyDescent="0.2">
      <c r="A4184" s="27"/>
      <c r="M4184" s="27"/>
    </row>
    <row r="4185" spans="1:13" x14ac:dyDescent="0.2">
      <c r="A4185" s="27"/>
      <c r="M4185" s="27"/>
    </row>
    <row r="4186" spans="1:13" x14ac:dyDescent="0.2">
      <c r="A4186" s="27"/>
      <c r="M4186" s="27"/>
    </row>
    <row r="4187" spans="1:13" x14ac:dyDescent="0.2">
      <c r="A4187" s="27"/>
      <c r="M4187" s="27"/>
    </row>
    <row r="4188" spans="1:13" x14ac:dyDescent="0.2">
      <c r="A4188" s="27"/>
      <c r="M4188" s="27"/>
    </row>
    <row r="4189" spans="1:13" x14ac:dyDescent="0.2">
      <c r="A4189" s="27"/>
      <c r="M4189" s="27"/>
    </row>
    <row r="4190" spans="1:13" x14ac:dyDescent="0.2">
      <c r="A4190" s="27"/>
      <c r="M4190" s="27"/>
    </row>
    <row r="4191" spans="1:13" x14ac:dyDescent="0.2">
      <c r="A4191" s="27"/>
      <c r="M4191" s="27"/>
    </row>
    <row r="4192" spans="1:13" x14ac:dyDescent="0.2">
      <c r="A4192" s="27"/>
      <c r="M4192" s="27"/>
    </row>
    <row r="4193" spans="1:13" x14ac:dyDescent="0.2">
      <c r="A4193" s="27"/>
      <c r="M4193" s="27"/>
    </row>
    <row r="4194" spans="1:13" x14ac:dyDescent="0.2">
      <c r="A4194" s="27"/>
      <c r="M4194" s="27"/>
    </row>
    <row r="4195" spans="1:13" x14ac:dyDescent="0.2">
      <c r="A4195" s="27"/>
      <c r="M4195" s="27"/>
    </row>
    <row r="4196" spans="1:13" x14ac:dyDescent="0.2">
      <c r="A4196" s="27"/>
      <c r="M4196" s="27"/>
    </row>
    <row r="4197" spans="1:13" x14ac:dyDescent="0.2">
      <c r="A4197" s="27"/>
      <c r="M4197" s="27"/>
    </row>
    <row r="4198" spans="1:13" x14ac:dyDescent="0.2">
      <c r="A4198" s="27"/>
      <c r="M4198" s="27"/>
    </row>
    <row r="4199" spans="1:13" x14ac:dyDescent="0.2">
      <c r="A4199" s="27"/>
      <c r="M4199" s="27"/>
    </row>
    <row r="4200" spans="1:13" x14ac:dyDescent="0.2">
      <c r="A4200" s="27"/>
      <c r="M4200" s="27"/>
    </row>
    <row r="4201" spans="1:13" x14ac:dyDescent="0.2">
      <c r="A4201" s="27"/>
      <c r="M4201" s="27"/>
    </row>
    <row r="4202" spans="1:13" x14ac:dyDescent="0.2">
      <c r="A4202" s="27"/>
      <c r="M4202" s="27"/>
    </row>
    <row r="4203" spans="1:13" x14ac:dyDescent="0.2">
      <c r="A4203" s="27"/>
      <c r="M4203" s="27"/>
    </row>
    <row r="4204" spans="1:13" x14ac:dyDescent="0.2">
      <c r="A4204" s="27"/>
      <c r="M4204" s="27"/>
    </row>
    <row r="4205" spans="1:13" x14ac:dyDescent="0.2">
      <c r="A4205" s="27"/>
      <c r="M4205" s="27"/>
    </row>
    <row r="4206" spans="1:13" x14ac:dyDescent="0.2">
      <c r="A4206" s="27"/>
      <c r="M4206" s="27"/>
    </row>
    <row r="4207" spans="1:13" x14ac:dyDescent="0.2">
      <c r="A4207" s="27"/>
      <c r="M4207" s="27"/>
    </row>
    <row r="4208" spans="1:13" x14ac:dyDescent="0.2">
      <c r="A4208" s="27"/>
      <c r="M4208" s="27"/>
    </row>
    <row r="4209" spans="1:13" x14ac:dyDescent="0.2">
      <c r="A4209" s="27"/>
      <c r="M4209" s="27"/>
    </row>
    <row r="4210" spans="1:13" x14ac:dyDescent="0.2">
      <c r="A4210" s="27"/>
      <c r="M4210" s="27"/>
    </row>
    <row r="4211" spans="1:13" x14ac:dyDescent="0.2">
      <c r="A4211" s="27"/>
      <c r="M4211" s="27"/>
    </row>
    <row r="4212" spans="1:13" x14ac:dyDescent="0.2">
      <c r="A4212" s="27"/>
      <c r="M4212" s="27"/>
    </row>
    <row r="4213" spans="1:13" x14ac:dyDescent="0.2">
      <c r="A4213" s="27"/>
      <c r="M4213" s="27"/>
    </row>
    <row r="4214" spans="1:13" x14ac:dyDescent="0.2">
      <c r="A4214" s="27"/>
      <c r="M4214" s="27"/>
    </row>
    <row r="4215" spans="1:13" x14ac:dyDescent="0.2">
      <c r="A4215" s="27"/>
      <c r="M4215" s="27"/>
    </row>
    <row r="4216" spans="1:13" x14ac:dyDescent="0.2">
      <c r="A4216" s="27"/>
      <c r="M4216" s="27"/>
    </row>
    <row r="4217" spans="1:13" x14ac:dyDescent="0.2">
      <c r="A4217" s="27"/>
      <c r="M4217" s="27"/>
    </row>
    <row r="4218" spans="1:13" x14ac:dyDescent="0.2">
      <c r="A4218" s="27"/>
      <c r="M4218" s="27"/>
    </row>
    <row r="4219" spans="1:13" x14ac:dyDescent="0.2">
      <c r="A4219" s="27"/>
      <c r="M4219" s="27"/>
    </row>
    <row r="4220" spans="1:13" x14ac:dyDescent="0.2">
      <c r="A4220" s="27"/>
      <c r="M4220" s="27"/>
    </row>
    <row r="4221" spans="1:13" x14ac:dyDescent="0.2">
      <c r="A4221" s="27"/>
      <c r="M4221" s="27"/>
    </row>
    <row r="4222" spans="1:13" x14ac:dyDescent="0.2">
      <c r="A4222" s="27"/>
      <c r="M4222" s="27"/>
    </row>
    <row r="4223" spans="1:13" x14ac:dyDescent="0.2">
      <c r="A4223" s="27"/>
      <c r="M4223" s="27"/>
    </row>
    <row r="4224" spans="1:13" x14ac:dyDescent="0.2">
      <c r="A4224" s="27"/>
      <c r="M4224" s="27"/>
    </row>
    <row r="4225" spans="1:13" x14ac:dyDescent="0.2">
      <c r="A4225" s="27"/>
      <c r="M4225" s="27"/>
    </row>
    <row r="4226" spans="1:13" x14ac:dyDescent="0.2">
      <c r="A4226" s="27"/>
      <c r="M4226" s="27"/>
    </row>
    <row r="4227" spans="1:13" x14ac:dyDescent="0.2">
      <c r="A4227" s="27"/>
      <c r="M4227" s="27"/>
    </row>
    <row r="4228" spans="1:13" x14ac:dyDescent="0.2">
      <c r="A4228" s="27"/>
      <c r="M4228" s="27"/>
    </row>
    <row r="4229" spans="1:13" x14ac:dyDescent="0.2">
      <c r="A4229" s="27"/>
      <c r="M4229" s="27"/>
    </row>
    <row r="4230" spans="1:13" x14ac:dyDescent="0.2">
      <c r="A4230" s="27"/>
      <c r="M4230" s="27"/>
    </row>
    <row r="4231" spans="1:13" x14ac:dyDescent="0.2">
      <c r="A4231" s="27"/>
      <c r="M4231" s="27"/>
    </row>
    <row r="4232" spans="1:13" x14ac:dyDescent="0.2">
      <c r="A4232" s="27"/>
      <c r="M4232" s="27"/>
    </row>
    <row r="4233" spans="1:13" x14ac:dyDescent="0.2">
      <c r="A4233" s="27"/>
      <c r="M4233" s="27"/>
    </row>
    <row r="4234" spans="1:13" x14ac:dyDescent="0.2">
      <c r="A4234" s="27"/>
      <c r="M4234" s="27"/>
    </row>
    <row r="4235" spans="1:13" x14ac:dyDescent="0.2">
      <c r="A4235" s="27"/>
      <c r="M4235" s="27"/>
    </row>
    <row r="4236" spans="1:13" x14ac:dyDescent="0.2">
      <c r="A4236" s="27"/>
      <c r="M4236" s="27"/>
    </row>
    <row r="4237" spans="1:13" x14ac:dyDescent="0.2">
      <c r="A4237" s="27"/>
      <c r="M4237" s="27"/>
    </row>
    <row r="4238" spans="1:13" x14ac:dyDescent="0.2">
      <c r="A4238" s="27"/>
      <c r="M4238" s="27"/>
    </row>
    <row r="4239" spans="1:13" x14ac:dyDescent="0.2">
      <c r="A4239" s="27"/>
      <c r="M4239" s="27"/>
    </row>
    <row r="4240" spans="1:13" x14ac:dyDescent="0.2">
      <c r="A4240" s="27"/>
      <c r="M4240" s="27"/>
    </row>
    <row r="4241" spans="1:13" x14ac:dyDescent="0.2">
      <c r="A4241" s="27"/>
      <c r="M4241" s="27"/>
    </row>
    <row r="4242" spans="1:13" x14ac:dyDescent="0.2">
      <c r="A4242" s="27"/>
      <c r="M4242" s="27"/>
    </row>
    <row r="4243" spans="1:13" x14ac:dyDescent="0.2">
      <c r="A4243" s="27"/>
      <c r="M4243" s="27"/>
    </row>
    <row r="4244" spans="1:13" x14ac:dyDescent="0.2">
      <c r="A4244" s="27"/>
      <c r="M4244" s="27"/>
    </row>
    <row r="4245" spans="1:13" x14ac:dyDescent="0.2">
      <c r="A4245" s="27"/>
      <c r="M4245" s="27"/>
    </row>
    <row r="4246" spans="1:13" x14ac:dyDescent="0.2">
      <c r="A4246" s="27"/>
      <c r="M4246" s="27"/>
    </row>
    <row r="4247" spans="1:13" x14ac:dyDescent="0.2">
      <c r="A4247" s="27"/>
      <c r="M4247" s="27"/>
    </row>
    <row r="4248" spans="1:13" x14ac:dyDescent="0.2">
      <c r="A4248" s="27"/>
      <c r="M4248" s="27"/>
    </row>
    <row r="4249" spans="1:13" x14ac:dyDescent="0.2">
      <c r="A4249" s="27"/>
      <c r="M4249" s="27"/>
    </row>
    <row r="4250" spans="1:13" x14ac:dyDescent="0.2">
      <c r="A4250" s="27"/>
      <c r="M4250" s="27"/>
    </row>
    <row r="4251" spans="1:13" x14ac:dyDescent="0.2">
      <c r="A4251" s="27"/>
      <c r="M4251" s="27"/>
    </row>
    <row r="4252" spans="1:13" x14ac:dyDescent="0.2">
      <c r="A4252" s="27"/>
      <c r="M4252" s="27"/>
    </row>
    <row r="4253" spans="1:13" x14ac:dyDescent="0.2">
      <c r="A4253" s="27"/>
      <c r="M4253" s="27"/>
    </row>
    <row r="4254" spans="1:13" x14ac:dyDescent="0.2">
      <c r="A4254" s="27"/>
      <c r="M4254" s="27"/>
    </row>
    <row r="4255" spans="1:13" x14ac:dyDescent="0.2">
      <c r="A4255" s="27"/>
      <c r="M4255" s="27"/>
    </row>
    <row r="4256" spans="1:13" x14ac:dyDescent="0.2">
      <c r="A4256" s="27"/>
      <c r="M4256" s="27"/>
    </row>
    <row r="4257" spans="1:13" x14ac:dyDescent="0.2">
      <c r="A4257" s="27"/>
      <c r="M4257" s="27"/>
    </row>
    <row r="4258" spans="1:13" x14ac:dyDescent="0.2">
      <c r="A4258" s="27"/>
      <c r="M4258" s="27"/>
    </row>
    <row r="4259" spans="1:13" x14ac:dyDescent="0.2">
      <c r="A4259" s="27"/>
      <c r="M4259" s="27"/>
    </row>
    <row r="4260" spans="1:13" x14ac:dyDescent="0.2">
      <c r="A4260" s="27"/>
      <c r="M4260" s="27"/>
    </row>
    <row r="4261" spans="1:13" x14ac:dyDescent="0.2">
      <c r="A4261" s="27"/>
      <c r="M4261" s="27"/>
    </row>
    <row r="4262" spans="1:13" x14ac:dyDescent="0.2">
      <c r="A4262" s="27"/>
      <c r="M4262" s="27"/>
    </row>
    <row r="4263" spans="1:13" x14ac:dyDescent="0.2">
      <c r="A4263" s="27"/>
      <c r="M4263" s="27"/>
    </row>
    <row r="4264" spans="1:13" x14ac:dyDescent="0.2">
      <c r="A4264" s="27"/>
      <c r="M4264" s="27"/>
    </row>
    <row r="4265" spans="1:13" x14ac:dyDescent="0.2">
      <c r="A4265" s="27"/>
      <c r="M4265" s="27"/>
    </row>
    <row r="4266" spans="1:13" x14ac:dyDescent="0.2">
      <c r="A4266" s="27"/>
      <c r="M4266" s="27"/>
    </row>
    <row r="4267" spans="1:13" x14ac:dyDescent="0.2">
      <c r="A4267" s="27"/>
      <c r="M4267" s="27"/>
    </row>
    <row r="4268" spans="1:13" x14ac:dyDescent="0.2">
      <c r="A4268" s="27"/>
      <c r="M4268" s="27"/>
    </row>
    <row r="4269" spans="1:13" x14ac:dyDescent="0.2">
      <c r="A4269" s="27"/>
      <c r="M4269" s="27"/>
    </row>
    <row r="4270" spans="1:13" x14ac:dyDescent="0.2">
      <c r="A4270" s="27"/>
      <c r="M4270" s="27"/>
    </row>
    <row r="4271" spans="1:13" x14ac:dyDescent="0.2">
      <c r="A4271" s="27"/>
      <c r="M4271" s="27"/>
    </row>
    <row r="4272" spans="1:13" x14ac:dyDescent="0.2">
      <c r="A4272" s="27"/>
      <c r="M4272" s="27"/>
    </row>
    <row r="4273" spans="1:13" x14ac:dyDescent="0.2">
      <c r="A4273" s="27"/>
      <c r="M4273" s="27"/>
    </row>
    <row r="4274" spans="1:13" x14ac:dyDescent="0.2">
      <c r="A4274" s="27"/>
      <c r="M4274" s="27"/>
    </row>
    <row r="4275" spans="1:13" x14ac:dyDescent="0.2">
      <c r="A4275" s="27"/>
      <c r="M4275" s="27"/>
    </row>
    <row r="4276" spans="1:13" x14ac:dyDescent="0.2">
      <c r="A4276" s="27"/>
      <c r="M4276" s="27"/>
    </row>
    <row r="4277" spans="1:13" x14ac:dyDescent="0.2">
      <c r="A4277" s="27"/>
      <c r="M4277" s="27"/>
    </row>
    <row r="4278" spans="1:13" x14ac:dyDescent="0.2">
      <c r="A4278" s="27"/>
      <c r="M4278" s="27"/>
    </row>
    <row r="4279" spans="1:13" x14ac:dyDescent="0.2">
      <c r="A4279" s="27"/>
      <c r="M4279" s="27"/>
    </row>
    <row r="4280" spans="1:13" x14ac:dyDescent="0.2">
      <c r="A4280" s="27"/>
      <c r="M4280" s="27"/>
    </row>
    <row r="4281" spans="1:13" x14ac:dyDescent="0.2">
      <c r="A4281" s="27"/>
      <c r="M4281" s="27"/>
    </row>
    <row r="4282" spans="1:13" x14ac:dyDescent="0.2">
      <c r="A4282" s="27"/>
      <c r="M4282" s="27"/>
    </row>
    <row r="4283" spans="1:13" x14ac:dyDescent="0.2">
      <c r="A4283" s="27"/>
      <c r="M4283" s="27"/>
    </row>
    <row r="4284" spans="1:13" x14ac:dyDescent="0.2">
      <c r="A4284" s="27"/>
      <c r="M4284" s="27"/>
    </row>
    <row r="4285" spans="1:13" x14ac:dyDescent="0.2">
      <c r="A4285" s="27"/>
      <c r="M4285" s="27"/>
    </row>
    <row r="4286" spans="1:13" x14ac:dyDescent="0.2">
      <c r="A4286" s="27"/>
      <c r="M4286" s="27"/>
    </row>
    <row r="4287" spans="1:13" x14ac:dyDescent="0.2">
      <c r="A4287" s="27"/>
      <c r="M4287" s="27"/>
    </row>
    <row r="4288" spans="1:13" x14ac:dyDescent="0.2">
      <c r="A4288" s="27"/>
      <c r="M4288" s="27"/>
    </row>
    <row r="4289" spans="1:13" x14ac:dyDescent="0.2">
      <c r="A4289" s="27"/>
      <c r="M4289" s="27"/>
    </row>
    <row r="4290" spans="1:13" x14ac:dyDescent="0.2">
      <c r="A4290" s="27"/>
      <c r="M4290" s="27"/>
    </row>
    <row r="4291" spans="1:13" x14ac:dyDescent="0.2">
      <c r="A4291" s="27"/>
      <c r="M4291" s="27"/>
    </row>
    <row r="4292" spans="1:13" x14ac:dyDescent="0.2">
      <c r="A4292" s="27"/>
      <c r="M4292" s="27"/>
    </row>
    <row r="4293" spans="1:13" x14ac:dyDescent="0.2">
      <c r="A4293" s="27"/>
      <c r="M4293" s="27"/>
    </row>
    <row r="4294" spans="1:13" x14ac:dyDescent="0.2">
      <c r="A4294" s="27"/>
      <c r="M4294" s="27"/>
    </row>
    <row r="4295" spans="1:13" x14ac:dyDescent="0.2">
      <c r="A4295" s="27"/>
      <c r="M4295" s="27"/>
    </row>
    <row r="4296" spans="1:13" x14ac:dyDescent="0.2">
      <c r="A4296" s="27"/>
      <c r="M4296" s="27"/>
    </row>
    <row r="4297" spans="1:13" x14ac:dyDescent="0.2">
      <c r="A4297" s="27"/>
      <c r="M4297" s="27"/>
    </row>
    <row r="4298" spans="1:13" x14ac:dyDescent="0.2">
      <c r="A4298" s="27"/>
      <c r="M4298" s="27"/>
    </row>
    <row r="4299" spans="1:13" x14ac:dyDescent="0.2">
      <c r="A4299" s="27"/>
      <c r="M4299" s="27"/>
    </row>
    <row r="4300" spans="1:13" x14ac:dyDescent="0.2">
      <c r="A4300" s="27"/>
      <c r="M4300" s="27"/>
    </row>
    <row r="4301" spans="1:13" x14ac:dyDescent="0.2">
      <c r="A4301" s="27"/>
      <c r="M4301" s="27"/>
    </row>
    <row r="4302" spans="1:13" x14ac:dyDescent="0.2">
      <c r="A4302" s="27"/>
      <c r="M4302" s="27"/>
    </row>
    <row r="4303" spans="1:13" x14ac:dyDescent="0.2">
      <c r="A4303" s="27"/>
      <c r="M4303" s="27"/>
    </row>
    <row r="4304" spans="1:13" x14ac:dyDescent="0.2">
      <c r="A4304" s="27"/>
      <c r="M4304" s="27"/>
    </row>
    <row r="4305" spans="1:13" x14ac:dyDescent="0.2">
      <c r="A4305" s="27"/>
      <c r="M4305" s="27"/>
    </row>
    <row r="4306" spans="1:13" x14ac:dyDescent="0.2">
      <c r="A4306" s="27"/>
      <c r="M4306" s="27"/>
    </row>
    <row r="4307" spans="1:13" x14ac:dyDescent="0.2">
      <c r="A4307" s="27"/>
      <c r="M4307" s="27"/>
    </row>
    <row r="4308" spans="1:13" x14ac:dyDescent="0.2">
      <c r="A4308" s="27"/>
      <c r="M4308" s="27"/>
    </row>
    <row r="4309" spans="1:13" x14ac:dyDescent="0.2">
      <c r="A4309" s="27"/>
      <c r="M4309" s="27"/>
    </row>
    <row r="4310" spans="1:13" x14ac:dyDescent="0.2">
      <c r="A4310" s="27"/>
      <c r="M4310" s="27"/>
    </row>
    <row r="4311" spans="1:13" x14ac:dyDescent="0.2">
      <c r="A4311" s="27"/>
      <c r="M4311" s="27"/>
    </row>
    <row r="4312" spans="1:13" x14ac:dyDescent="0.2">
      <c r="A4312" s="27"/>
      <c r="M4312" s="27"/>
    </row>
    <row r="4313" spans="1:13" x14ac:dyDescent="0.2">
      <c r="A4313" s="27"/>
      <c r="M4313" s="27"/>
    </row>
    <row r="4314" spans="1:13" x14ac:dyDescent="0.2">
      <c r="A4314" s="27"/>
      <c r="M4314" s="27"/>
    </row>
    <row r="4315" spans="1:13" x14ac:dyDescent="0.2">
      <c r="A4315" s="27"/>
      <c r="M4315" s="27"/>
    </row>
    <row r="4316" spans="1:13" x14ac:dyDescent="0.2">
      <c r="A4316" s="27"/>
      <c r="M4316" s="27"/>
    </row>
    <row r="4317" spans="1:13" x14ac:dyDescent="0.2">
      <c r="A4317" s="27"/>
      <c r="M4317" s="27"/>
    </row>
    <row r="4318" spans="1:13" x14ac:dyDescent="0.2">
      <c r="A4318" s="27"/>
      <c r="M4318" s="27"/>
    </row>
    <row r="4319" spans="1:13" x14ac:dyDescent="0.2">
      <c r="A4319" s="27"/>
      <c r="M4319" s="27"/>
    </row>
    <row r="4320" spans="1:13" x14ac:dyDescent="0.2">
      <c r="A4320" s="27"/>
      <c r="M4320" s="27"/>
    </row>
    <row r="4321" spans="1:13" x14ac:dyDescent="0.2">
      <c r="A4321" s="27"/>
      <c r="M4321" s="27"/>
    </row>
    <row r="4322" spans="1:13" x14ac:dyDescent="0.2">
      <c r="A4322" s="27"/>
      <c r="M4322" s="27"/>
    </row>
    <row r="4323" spans="1:13" x14ac:dyDescent="0.2">
      <c r="A4323" s="27"/>
      <c r="M4323" s="27"/>
    </row>
    <row r="4324" spans="1:13" x14ac:dyDescent="0.2">
      <c r="A4324" s="27"/>
      <c r="M4324" s="27"/>
    </row>
    <row r="4325" spans="1:13" x14ac:dyDescent="0.2">
      <c r="A4325" s="27"/>
      <c r="M4325" s="27"/>
    </row>
    <row r="4326" spans="1:13" x14ac:dyDescent="0.2">
      <c r="A4326" s="27"/>
      <c r="M4326" s="27"/>
    </row>
    <row r="4327" spans="1:13" x14ac:dyDescent="0.2">
      <c r="A4327" s="27"/>
      <c r="M4327" s="27"/>
    </row>
    <row r="4328" spans="1:13" x14ac:dyDescent="0.2">
      <c r="A4328" s="27"/>
      <c r="M4328" s="27"/>
    </row>
    <row r="4329" spans="1:13" x14ac:dyDescent="0.2">
      <c r="A4329" s="27"/>
      <c r="M4329" s="27"/>
    </row>
    <row r="4330" spans="1:13" x14ac:dyDescent="0.2">
      <c r="A4330" s="27"/>
      <c r="M4330" s="27"/>
    </row>
    <row r="4331" spans="1:13" x14ac:dyDescent="0.2">
      <c r="A4331" s="27"/>
      <c r="M4331" s="27"/>
    </row>
    <row r="4332" spans="1:13" x14ac:dyDescent="0.2">
      <c r="A4332" s="27"/>
      <c r="M4332" s="27"/>
    </row>
    <row r="4333" spans="1:13" x14ac:dyDescent="0.2">
      <c r="A4333" s="27"/>
      <c r="M4333" s="27"/>
    </row>
    <row r="4334" spans="1:13" x14ac:dyDescent="0.2">
      <c r="A4334" s="27"/>
      <c r="M4334" s="27"/>
    </row>
    <row r="4335" spans="1:13" x14ac:dyDescent="0.2">
      <c r="A4335" s="27"/>
      <c r="M4335" s="27"/>
    </row>
    <row r="4336" spans="1:13" x14ac:dyDescent="0.2">
      <c r="A4336" s="27"/>
      <c r="M4336" s="27"/>
    </row>
    <row r="4337" spans="1:13" x14ac:dyDescent="0.2">
      <c r="A4337" s="27"/>
      <c r="M4337" s="27"/>
    </row>
    <row r="4338" spans="1:13" x14ac:dyDescent="0.2">
      <c r="A4338" s="27"/>
      <c r="M4338" s="27"/>
    </row>
    <row r="4339" spans="1:13" x14ac:dyDescent="0.2">
      <c r="A4339" s="27"/>
      <c r="M4339" s="27"/>
    </row>
    <row r="4340" spans="1:13" x14ac:dyDescent="0.2">
      <c r="A4340" s="27"/>
      <c r="M4340" s="27"/>
    </row>
    <row r="4341" spans="1:13" x14ac:dyDescent="0.2">
      <c r="A4341" s="27"/>
      <c r="M4341" s="27"/>
    </row>
    <row r="4342" spans="1:13" x14ac:dyDescent="0.2">
      <c r="A4342" s="27"/>
      <c r="M4342" s="27"/>
    </row>
    <row r="4343" spans="1:13" x14ac:dyDescent="0.2">
      <c r="A4343" s="27"/>
      <c r="M4343" s="27"/>
    </row>
    <row r="4344" spans="1:13" x14ac:dyDescent="0.2">
      <c r="A4344" s="27"/>
      <c r="M4344" s="27"/>
    </row>
    <row r="4345" spans="1:13" x14ac:dyDescent="0.2">
      <c r="A4345" s="27"/>
      <c r="M4345" s="27"/>
    </row>
    <row r="4346" spans="1:13" x14ac:dyDescent="0.2">
      <c r="A4346" s="27"/>
      <c r="M4346" s="27"/>
    </row>
    <row r="4347" spans="1:13" x14ac:dyDescent="0.2">
      <c r="A4347" s="27"/>
      <c r="M4347" s="27"/>
    </row>
    <row r="4348" spans="1:13" x14ac:dyDescent="0.2">
      <c r="A4348" s="27"/>
      <c r="M4348" s="27"/>
    </row>
    <row r="4349" spans="1:13" x14ac:dyDescent="0.2">
      <c r="A4349" s="27"/>
      <c r="M4349" s="27"/>
    </row>
    <row r="4350" spans="1:13" x14ac:dyDescent="0.2">
      <c r="A4350" s="27"/>
      <c r="M4350" s="27"/>
    </row>
    <row r="4351" spans="1:13" x14ac:dyDescent="0.2">
      <c r="A4351" s="27"/>
      <c r="M4351" s="27"/>
    </row>
    <row r="4352" spans="1:13" x14ac:dyDescent="0.2">
      <c r="A4352" s="27"/>
      <c r="M4352" s="27"/>
    </row>
    <row r="4353" spans="1:13" x14ac:dyDescent="0.2">
      <c r="A4353" s="27"/>
      <c r="M4353" s="27"/>
    </row>
    <row r="4354" spans="1:13" x14ac:dyDescent="0.2">
      <c r="A4354" s="27"/>
      <c r="M4354" s="27"/>
    </row>
    <row r="4355" spans="1:13" x14ac:dyDescent="0.2">
      <c r="A4355" s="27"/>
      <c r="M4355" s="27"/>
    </row>
    <row r="4356" spans="1:13" x14ac:dyDescent="0.2">
      <c r="A4356" s="27"/>
      <c r="M4356" s="27"/>
    </row>
    <row r="4357" spans="1:13" x14ac:dyDescent="0.2">
      <c r="A4357" s="27"/>
      <c r="M4357" s="27"/>
    </row>
    <row r="4358" spans="1:13" x14ac:dyDescent="0.2">
      <c r="A4358" s="27"/>
      <c r="M4358" s="27"/>
    </row>
    <row r="4359" spans="1:13" x14ac:dyDescent="0.2">
      <c r="A4359" s="27"/>
      <c r="M4359" s="27"/>
    </row>
    <row r="4360" spans="1:13" x14ac:dyDescent="0.2">
      <c r="A4360" s="27"/>
      <c r="M4360" s="27"/>
    </row>
    <row r="4361" spans="1:13" x14ac:dyDescent="0.2">
      <c r="A4361" s="27"/>
      <c r="M4361" s="27"/>
    </row>
    <row r="4362" spans="1:13" x14ac:dyDescent="0.2">
      <c r="A4362" s="27"/>
      <c r="M4362" s="27"/>
    </row>
    <row r="4363" spans="1:13" x14ac:dyDescent="0.2">
      <c r="A4363" s="27"/>
      <c r="M4363" s="27"/>
    </row>
    <row r="4364" spans="1:13" x14ac:dyDescent="0.2">
      <c r="A4364" s="27"/>
      <c r="M4364" s="27"/>
    </row>
    <row r="4365" spans="1:13" x14ac:dyDescent="0.2">
      <c r="A4365" s="27"/>
      <c r="M4365" s="27"/>
    </row>
    <row r="4366" spans="1:13" x14ac:dyDescent="0.2">
      <c r="A4366" s="27"/>
      <c r="M4366" s="27"/>
    </row>
    <row r="4367" spans="1:13" x14ac:dyDescent="0.2">
      <c r="A4367" s="27"/>
      <c r="M4367" s="27"/>
    </row>
    <row r="4368" spans="1:13" x14ac:dyDescent="0.2">
      <c r="A4368" s="27"/>
      <c r="M4368" s="27"/>
    </row>
    <row r="4369" spans="1:13" x14ac:dyDescent="0.2">
      <c r="A4369" s="27"/>
      <c r="M4369" s="27"/>
    </row>
    <row r="4370" spans="1:13" x14ac:dyDescent="0.2">
      <c r="A4370" s="27"/>
      <c r="M4370" s="27"/>
    </row>
    <row r="4371" spans="1:13" x14ac:dyDescent="0.2">
      <c r="A4371" s="27"/>
      <c r="M4371" s="27"/>
    </row>
    <row r="4372" spans="1:13" x14ac:dyDescent="0.2">
      <c r="A4372" s="27"/>
      <c r="M4372" s="27"/>
    </row>
    <row r="4373" spans="1:13" x14ac:dyDescent="0.2">
      <c r="A4373" s="27"/>
      <c r="M4373" s="27"/>
    </row>
    <row r="4374" spans="1:13" x14ac:dyDescent="0.2">
      <c r="A4374" s="27"/>
      <c r="M4374" s="27"/>
    </row>
    <row r="4375" spans="1:13" x14ac:dyDescent="0.2">
      <c r="A4375" s="27"/>
      <c r="M4375" s="27"/>
    </row>
    <row r="4376" spans="1:13" x14ac:dyDescent="0.2">
      <c r="A4376" s="27"/>
      <c r="M4376" s="27"/>
    </row>
    <row r="4377" spans="1:13" x14ac:dyDescent="0.2">
      <c r="A4377" s="27"/>
      <c r="M4377" s="27"/>
    </row>
    <row r="4378" spans="1:13" x14ac:dyDescent="0.2">
      <c r="A4378" s="27"/>
      <c r="M4378" s="27"/>
    </row>
    <row r="4379" spans="1:13" x14ac:dyDescent="0.2">
      <c r="A4379" s="27"/>
      <c r="M4379" s="27"/>
    </row>
    <row r="4380" spans="1:13" x14ac:dyDescent="0.2">
      <c r="A4380" s="27"/>
      <c r="M4380" s="27"/>
    </row>
    <row r="4381" spans="1:13" x14ac:dyDescent="0.2">
      <c r="A4381" s="27"/>
      <c r="M4381" s="27"/>
    </row>
    <row r="4382" spans="1:13" x14ac:dyDescent="0.2">
      <c r="A4382" s="27"/>
      <c r="M4382" s="27"/>
    </row>
    <row r="4383" spans="1:13" x14ac:dyDescent="0.2">
      <c r="A4383" s="27"/>
      <c r="M4383" s="27"/>
    </row>
    <row r="4384" spans="1:13" x14ac:dyDescent="0.2">
      <c r="A4384" s="27"/>
      <c r="M4384" s="27"/>
    </row>
    <row r="4385" spans="1:13" x14ac:dyDescent="0.2">
      <c r="A4385" s="27"/>
      <c r="M4385" s="27"/>
    </row>
    <row r="4386" spans="1:13" x14ac:dyDescent="0.2">
      <c r="A4386" s="27"/>
      <c r="M4386" s="27"/>
    </row>
    <row r="4387" spans="1:13" x14ac:dyDescent="0.2">
      <c r="A4387" s="27"/>
      <c r="M4387" s="27"/>
    </row>
    <row r="4388" spans="1:13" x14ac:dyDescent="0.2">
      <c r="A4388" s="27"/>
      <c r="M4388" s="27"/>
    </row>
    <row r="4389" spans="1:13" x14ac:dyDescent="0.2">
      <c r="A4389" s="27"/>
      <c r="M4389" s="27"/>
    </row>
    <row r="4390" spans="1:13" x14ac:dyDescent="0.2">
      <c r="A4390" s="27"/>
      <c r="M4390" s="27"/>
    </row>
    <row r="4391" spans="1:13" x14ac:dyDescent="0.2">
      <c r="A4391" s="27"/>
      <c r="M4391" s="27"/>
    </row>
    <row r="4392" spans="1:13" x14ac:dyDescent="0.2">
      <c r="A4392" s="27"/>
      <c r="M4392" s="27"/>
    </row>
    <row r="4393" spans="1:13" x14ac:dyDescent="0.2">
      <c r="A4393" s="27"/>
      <c r="M4393" s="27"/>
    </row>
    <row r="4394" spans="1:13" x14ac:dyDescent="0.2">
      <c r="A4394" s="27"/>
      <c r="M4394" s="27"/>
    </row>
    <row r="4395" spans="1:13" x14ac:dyDescent="0.2">
      <c r="A4395" s="27"/>
      <c r="M4395" s="27"/>
    </row>
    <row r="4396" spans="1:13" x14ac:dyDescent="0.2">
      <c r="A4396" s="27"/>
      <c r="M4396" s="27"/>
    </row>
    <row r="4397" spans="1:13" x14ac:dyDescent="0.2">
      <c r="A4397" s="27"/>
      <c r="M4397" s="27"/>
    </row>
    <row r="4398" spans="1:13" x14ac:dyDescent="0.2">
      <c r="A4398" s="27"/>
      <c r="M4398" s="27"/>
    </row>
    <row r="4399" spans="1:13" x14ac:dyDescent="0.2">
      <c r="A4399" s="27"/>
      <c r="M4399" s="27"/>
    </row>
    <row r="4400" spans="1:13" x14ac:dyDescent="0.2">
      <c r="A4400" s="27"/>
      <c r="M4400" s="27"/>
    </row>
    <row r="4401" spans="1:13" x14ac:dyDescent="0.2">
      <c r="A4401" s="27"/>
      <c r="M4401" s="27"/>
    </row>
    <row r="4402" spans="1:13" x14ac:dyDescent="0.2">
      <c r="A4402" s="27"/>
      <c r="M4402" s="27"/>
    </row>
    <row r="4403" spans="1:13" x14ac:dyDescent="0.2">
      <c r="A4403" s="27"/>
      <c r="M4403" s="27"/>
    </row>
    <row r="4404" spans="1:13" x14ac:dyDescent="0.2">
      <c r="A4404" s="27"/>
      <c r="M4404" s="27"/>
    </row>
    <row r="4405" spans="1:13" x14ac:dyDescent="0.2">
      <c r="A4405" s="27"/>
      <c r="M4405" s="27"/>
    </row>
    <row r="4406" spans="1:13" x14ac:dyDescent="0.2">
      <c r="A4406" s="27"/>
      <c r="M4406" s="27"/>
    </row>
    <row r="4407" spans="1:13" x14ac:dyDescent="0.2">
      <c r="A4407" s="27"/>
      <c r="M4407" s="27"/>
    </row>
    <row r="4408" spans="1:13" x14ac:dyDescent="0.2">
      <c r="A4408" s="27"/>
      <c r="M4408" s="27"/>
    </row>
    <row r="4409" spans="1:13" x14ac:dyDescent="0.2">
      <c r="A4409" s="27"/>
      <c r="M4409" s="27"/>
    </row>
    <row r="4410" spans="1:13" x14ac:dyDescent="0.2">
      <c r="A4410" s="27"/>
      <c r="M4410" s="27"/>
    </row>
    <row r="4411" spans="1:13" x14ac:dyDescent="0.2">
      <c r="A4411" s="27"/>
      <c r="M4411" s="27"/>
    </row>
    <row r="4412" spans="1:13" x14ac:dyDescent="0.2">
      <c r="A4412" s="27"/>
      <c r="M4412" s="27"/>
    </row>
    <row r="4413" spans="1:13" x14ac:dyDescent="0.2">
      <c r="A4413" s="27"/>
      <c r="M4413" s="27"/>
    </row>
    <row r="4414" spans="1:13" x14ac:dyDescent="0.2">
      <c r="A4414" s="27"/>
      <c r="M4414" s="27"/>
    </row>
    <row r="4415" spans="1:13" x14ac:dyDescent="0.2">
      <c r="A4415" s="27"/>
      <c r="M4415" s="27"/>
    </row>
    <row r="4416" spans="1:13" x14ac:dyDescent="0.2">
      <c r="A4416" s="27"/>
      <c r="M4416" s="27"/>
    </row>
    <row r="4417" spans="1:13" x14ac:dyDescent="0.2">
      <c r="A4417" s="27"/>
      <c r="M4417" s="27"/>
    </row>
    <row r="4418" spans="1:13" x14ac:dyDescent="0.2">
      <c r="A4418" s="27"/>
      <c r="M4418" s="27"/>
    </row>
    <row r="4419" spans="1:13" x14ac:dyDescent="0.2">
      <c r="A4419" s="27"/>
      <c r="M4419" s="27"/>
    </row>
    <row r="4420" spans="1:13" x14ac:dyDescent="0.2">
      <c r="A4420" s="27"/>
      <c r="M4420" s="27"/>
    </row>
    <row r="4421" spans="1:13" x14ac:dyDescent="0.2">
      <c r="A4421" s="27"/>
      <c r="M4421" s="27"/>
    </row>
    <row r="4422" spans="1:13" x14ac:dyDescent="0.2">
      <c r="A4422" s="27"/>
      <c r="M4422" s="27"/>
    </row>
    <row r="4423" spans="1:13" x14ac:dyDescent="0.2">
      <c r="A4423" s="27"/>
      <c r="M4423" s="27"/>
    </row>
    <row r="4424" spans="1:13" x14ac:dyDescent="0.2">
      <c r="A4424" s="27"/>
      <c r="M4424" s="27"/>
    </row>
    <row r="4425" spans="1:13" x14ac:dyDescent="0.2">
      <c r="A4425" s="27"/>
      <c r="M4425" s="27"/>
    </row>
    <row r="4426" spans="1:13" x14ac:dyDescent="0.2">
      <c r="A4426" s="27"/>
      <c r="M4426" s="27"/>
    </row>
    <row r="4427" spans="1:13" x14ac:dyDescent="0.2">
      <c r="A4427" s="27"/>
      <c r="M4427" s="27"/>
    </row>
    <row r="4428" spans="1:13" x14ac:dyDescent="0.2">
      <c r="A4428" s="27"/>
      <c r="M4428" s="27"/>
    </row>
    <row r="4429" spans="1:13" x14ac:dyDescent="0.2">
      <c r="A4429" s="27"/>
      <c r="M4429" s="27"/>
    </row>
    <row r="4430" spans="1:13" x14ac:dyDescent="0.2">
      <c r="A4430" s="27"/>
      <c r="M4430" s="27"/>
    </row>
    <row r="4431" spans="1:13" x14ac:dyDescent="0.2">
      <c r="A4431" s="27"/>
      <c r="M4431" s="27"/>
    </row>
    <row r="4432" spans="1:13" x14ac:dyDescent="0.2">
      <c r="A4432" s="27"/>
      <c r="M4432" s="27"/>
    </row>
    <row r="4433" spans="1:13" x14ac:dyDescent="0.2">
      <c r="A4433" s="27"/>
      <c r="M4433" s="27"/>
    </row>
    <row r="4434" spans="1:13" x14ac:dyDescent="0.2">
      <c r="A4434" s="27"/>
      <c r="M4434" s="27"/>
    </row>
    <row r="4435" spans="1:13" x14ac:dyDescent="0.2">
      <c r="A4435" s="27"/>
      <c r="M4435" s="27"/>
    </row>
    <row r="4436" spans="1:13" x14ac:dyDescent="0.2">
      <c r="A4436" s="27"/>
      <c r="M4436" s="27"/>
    </row>
    <row r="4437" spans="1:13" x14ac:dyDescent="0.2">
      <c r="A4437" s="27"/>
      <c r="M4437" s="27"/>
    </row>
    <row r="4438" spans="1:13" x14ac:dyDescent="0.2">
      <c r="A4438" s="27"/>
      <c r="M4438" s="27"/>
    </row>
    <row r="4439" spans="1:13" x14ac:dyDescent="0.2">
      <c r="A4439" s="27"/>
      <c r="M4439" s="27"/>
    </row>
    <row r="4440" spans="1:13" x14ac:dyDescent="0.2">
      <c r="A4440" s="27"/>
      <c r="M4440" s="27"/>
    </row>
    <row r="4441" spans="1:13" x14ac:dyDescent="0.2">
      <c r="A4441" s="27"/>
      <c r="M4441" s="27"/>
    </row>
    <row r="4442" spans="1:13" x14ac:dyDescent="0.2">
      <c r="A4442" s="27"/>
      <c r="M4442" s="27"/>
    </row>
    <row r="4443" spans="1:13" x14ac:dyDescent="0.2">
      <c r="A4443" s="27"/>
      <c r="M4443" s="27"/>
    </row>
    <row r="4444" spans="1:13" x14ac:dyDescent="0.2">
      <c r="A4444" s="27"/>
      <c r="M4444" s="27"/>
    </row>
    <row r="4445" spans="1:13" x14ac:dyDescent="0.2">
      <c r="A4445" s="27"/>
      <c r="M4445" s="27"/>
    </row>
    <row r="4446" spans="1:13" x14ac:dyDescent="0.2">
      <c r="A4446" s="27"/>
      <c r="M4446" s="27"/>
    </row>
    <row r="4447" spans="1:13" x14ac:dyDescent="0.2">
      <c r="A4447" s="27"/>
      <c r="M4447" s="27"/>
    </row>
    <row r="4448" spans="1:13" x14ac:dyDescent="0.2">
      <c r="A4448" s="27"/>
      <c r="M4448" s="27"/>
    </row>
    <row r="4449" spans="1:13" x14ac:dyDescent="0.2">
      <c r="A4449" s="27"/>
      <c r="M4449" s="27"/>
    </row>
    <row r="4450" spans="1:13" x14ac:dyDescent="0.2">
      <c r="A4450" s="27"/>
      <c r="M4450" s="27"/>
    </row>
    <row r="4451" spans="1:13" x14ac:dyDescent="0.2">
      <c r="A4451" s="27"/>
      <c r="M4451" s="27"/>
    </row>
    <row r="4452" spans="1:13" x14ac:dyDescent="0.2">
      <c r="A4452" s="27"/>
      <c r="M4452" s="27"/>
    </row>
    <row r="4453" spans="1:13" x14ac:dyDescent="0.2">
      <c r="A4453" s="27"/>
      <c r="M4453" s="27"/>
    </row>
    <row r="4454" spans="1:13" x14ac:dyDescent="0.2">
      <c r="A4454" s="27"/>
      <c r="M4454" s="27"/>
    </row>
    <row r="4455" spans="1:13" x14ac:dyDescent="0.2">
      <c r="A4455" s="27"/>
      <c r="M4455" s="27"/>
    </row>
    <row r="4456" spans="1:13" x14ac:dyDescent="0.2">
      <c r="A4456" s="27"/>
      <c r="M4456" s="27"/>
    </row>
    <row r="4457" spans="1:13" x14ac:dyDescent="0.2">
      <c r="A4457" s="27"/>
      <c r="M4457" s="27"/>
    </row>
    <row r="4458" spans="1:13" x14ac:dyDescent="0.2">
      <c r="A4458" s="27"/>
      <c r="M4458" s="27"/>
    </row>
    <row r="4459" spans="1:13" x14ac:dyDescent="0.2">
      <c r="A4459" s="27"/>
      <c r="M4459" s="27"/>
    </row>
    <row r="4460" spans="1:13" x14ac:dyDescent="0.2">
      <c r="A4460" s="27"/>
      <c r="M4460" s="27"/>
    </row>
    <row r="4461" spans="1:13" x14ac:dyDescent="0.2">
      <c r="A4461" s="27"/>
      <c r="M4461" s="27"/>
    </row>
    <row r="4462" spans="1:13" x14ac:dyDescent="0.2">
      <c r="A4462" s="27"/>
      <c r="M4462" s="27"/>
    </row>
    <row r="4463" spans="1:13" x14ac:dyDescent="0.2">
      <c r="A4463" s="27"/>
      <c r="M4463" s="27"/>
    </row>
    <row r="4464" spans="1:13" x14ac:dyDescent="0.2">
      <c r="A4464" s="27"/>
      <c r="M4464" s="27"/>
    </row>
    <row r="4465" spans="1:13" x14ac:dyDescent="0.2">
      <c r="A4465" s="27"/>
      <c r="M4465" s="27"/>
    </row>
    <row r="4466" spans="1:13" x14ac:dyDescent="0.2">
      <c r="A4466" s="27"/>
      <c r="M4466" s="27"/>
    </row>
    <row r="4467" spans="1:13" x14ac:dyDescent="0.2">
      <c r="A4467" s="27"/>
      <c r="M4467" s="27"/>
    </row>
    <row r="4468" spans="1:13" x14ac:dyDescent="0.2">
      <c r="A4468" s="27"/>
      <c r="M4468" s="27"/>
    </row>
    <row r="4469" spans="1:13" x14ac:dyDescent="0.2">
      <c r="A4469" s="27"/>
      <c r="M4469" s="27"/>
    </row>
    <row r="4470" spans="1:13" x14ac:dyDescent="0.2">
      <c r="A4470" s="27"/>
      <c r="M4470" s="27"/>
    </row>
    <row r="4471" spans="1:13" x14ac:dyDescent="0.2">
      <c r="A4471" s="27"/>
      <c r="M4471" s="27"/>
    </row>
    <row r="4472" spans="1:13" x14ac:dyDescent="0.2">
      <c r="A4472" s="27"/>
      <c r="M4472" s="27"/>
    </row>
    <row r="4473" spans="1:13" x14ac:dyDescent="0.2">
      <c r="A4473" s="27"/>
      <c r="M4473" s="27"/>
    </row>
    <row r="4474" spans="1:13" x14ac:dyDescent="0.2">
      <c r="A4474" s="27"/>
      <c r="M4474" s="27"/>
    </row>
    <row r="4475" spans="1:13" x14ac:dyDescent="0.2">
      <c r="A4475" s="27"/>
      <c r="M4475" s="27"/>
    </row>
    <row r="4476" spans="1:13" x14ac:dyDescent="0.2">
      <c r="A4476" s="27"/>
      <c r="M4476" s="27"/>
    </row>
    <row r="4477" spans="1:13" x14ac:dyDescent="0.2">
      <c r="A4477" s="27"/>
      <c r="M4477" s="27"/>
    </row>
    <row r="4478" spans="1:13" x14ac:dyDescent="0.2">
      <c r="A4478" s="27"/>
      <c r="M4478" s="27"/>
    </row>
    <row r="4479" spans="1:13" x14ac:dyDescent="0.2">
      <c r="A4479" s="27"/>
      <c r="M4479" s="27"/>
    </row>
    <row r="4480" spans="1:13" x14ac:dyDescent="0.2">
      <c r="A4480" s="27"/>
      <c r="M4480" s="27"/>
    </row>
    <row r="4481" spans="1:13" x14ac:dyDescent="0.2">
      <c r="A4481" s="27"/>
      <c r="M4481" s="27"/>
    </row>
    <row r="4482" spans="1:13" x14ac:dyDescent="0.2">
      <c r="A4482" s="27"/>
      <c r="M4482" s="27"/>
    </row>
    <row r="4483" spans="1:13" x14ac:dyDescent="0.2">
      <c r="A4483" s="27"/>
      <c r="M4483" s="27"/>
    </row>
    <row r="4484" spans="1:13" x14ac:dyDescent="0.2">
      <c r="A4484" s="27"/>
      <c r="M4484" s="27"/>
    </row>
    <row r="4485" spans="1:13" x14ac:dyDescent="0.2">
      <c r="A4485" s="27"/>
      <c r="M4485" s="27"/>
    </row>
    <row r="4486" spans="1:13" x14ac:dyDescent="0.2">
      <c r="A4486" s="27"/>
      <c r="M4486" s="27"/>
    </row>
    <row r="4487" spans="1:13" x14ac:dyDescent="0.2">
      <c r="A4487" s="27"/>
      <c r="M4487" s="27"/>
    </row>
    <row r="4488" spans="1:13" x14ac:dyDescent="0.2">
      <c r="A4488" s="27"/>
      <c r="M4488" s="27"/>
    </row>
    <row r="4489" spans="1:13" x14ac:dyDescent="0.2">
      <c r="A4489" s="27"/>
      <c r="M4489" s="27"/>
    </row>
    <row r="4490" spans="1:13" x14ac:dyDescent="0.2">
      <c r="A4490" s="27"/>
      <c r="M4490" s="27"/>
    </row>
    <row r="4491" spans="1:13" x14ac:dyDescent="0.2">
      <c r="A4491" s="27"/>
      <c r="M4491" s="27"/>
    </row>
    <row r="4492" spans="1:13" x14ac:dyDescent="0.2">
      <c r="A4492" s="27"/>
      <c r="M4492" s="27"/>
    </row>
    <row r="4493" spans="1:13" x14ac:dyDescent="0.2">
      <c r="A4493" s="27"/>
      <c r="M4493" s="27"/>
    </row>
    <row r="4494" spans="1:13" x14ac:dyDescent="0.2">
      <c r="A4494" s="27"/>
      <c r="M4494" s="27"/>
    </row>
    <row r="4495" spans="1:13" x14ac:dyDescent="0.2">
      <c r="A4495" s="27"/>
      <c r="M4495" s="27"/>
    </row>
    <row r="4496" spans="1:13" x14ac:dyDescent="0.2">
      <c r="A4496" s="27"/>
      <c r="M4496" s="27"/>
    </row>
    <row r="4497" spans="1:13" x14ac:dyDescent="0.2">
      <c r="A4497" s="27"/>
      <c r="M4497" s="27"/>
    </row>
    <row r="4498" spans="1:13" x14ac:dyDescent="0.2">
      <c r="A4498" s="27"/>
      <c r="M4498" s="27"/>
    </row>
    <row r="4499" spans="1:13" x14ac:dyDescent="0.2">
      <c r="A4499" s="27"/>
      <c r="M4499" s="27"/>
    </row>
    <row r="4500" spans="1:13" x14ac:dyDescent="0.2">
      <c r="A4500" s="27"/>
      <c r="M4500" s="27"/>
    </row>
    <row r="4501" spans="1:13" x14ac:dyDescent="0.2">
      <c r="A4501" s="27"/>
      <c r="M4501" s="27"/>
    </row>
    <row r="4502" spans="1:13" x14ac:dyDescent="0.2">
      <c r="A4502" s="27"/>
      <c r="M4502" s="27"/>
    </row>
    <row r="4503" spans="1:13" x14ac:dyDescent="0.2">
      <c r="A4503" s="27"/>
      <c r="M4503" s="27"/>
    </row>
    <row r="4504" spans="1:13" x14ac:dyDescent="0.2">
      <c r="A4504" s="27"/>
      <c r="M4504" s="27"/>
    </row>
    <row r="4505" spans="1:13" x14ac:dyDescent="0.2">
      <c r="A4505" s="27"/>
      <c r="M4505" s="27"/>
    </row>
    <row r="4506" spans="1:13" x14ac:dyDescent="0.2">
      <c r="A4506" s="27"/>
      <c r="M4506" s="27"/>
    </row>
    <row r="4507" spans="1:13" x14ac:dyDescent="0.2">
      <c r="A4507" s="27"/>
      <c r="M4507" s="27"/>
    </row>
    <row r="4508" spans="1:13" x14ac:dyDescent="0.2">
      <c r="A4508" s="27"/>
      <c r="M4508" s="27"/>
    </row>
    <row r="4509" spans="1:13" x14ac:dyDescent="0.2">
      <c r="A4509" s="27"/>
      <c r="M4509" s="27"/>
    </row>
    <row r="4510" spans="1:13" x14ac:dyDescent="0.2">
      <c r="A4510" s="27"/>
      <c r="M4510" s="27"/>
    </row>
    <row r="4511" spans="1:13" x14ac:dyDescent="0.2">
      <c r="A4511" s="27"/>
      <c r="M4511" s="27"/>
    </row>
    <row r="4512" spans="1:13" x14ac:dyDescent="0.2">
      <c r="A4512" s="27"/>
      <c r="M4512" s="27"/>
    </row>
    <row r="4513" spans="1:13" x14ac:dyDescent="0.2">
      <c r="A4513" s="27"/>
      <c r="M4513" s="27"/>
    </row>
    <row r="4514" spans="1:13" x14ac:dyDescent="0.2">
      <c r="A4514" s="27"/>
      <c r="M4514" s="27"/>
    </row>
    <row r="4515" spans="1:13" x14ac:dyDescent="0.2">
      <c r="A4515" s="27"/>
      <c r="M4515" s="27"/>
    </row>
    <row r="4516" spans="1:13" x14ac:dyDescent="0.2">
      <c r="A4516" s="27"/>
      <c r="M4516" s="27"/>
    </row>
    <row r="4517" spans="1:13" x14ac:dyDescent="0.2">
      <c r="A4517" s="27"/>
      <c r="M4517" s="27"/>
    </row>
    <row r="4518" spans="1:13" x14ac:dyDescent="0.2">
      <c r="A4518" s="27"/>
      <c r="M4518" s="27"/>
    </row>
    <row r="4519" spans="1:13" x14ac:dyDescent="0.2">
      <c r="A4519" s="27"/>
      <c r="M4519" s="27"/>
    </row>
    <row r="4520" spans="1:13" x14ac:dyDescent="0.2">
      <c r="A4520" s="27"/>
      <c r="M4520" s="27"/>
    </row>
    <row r="4521" spans="1:13" x14ac:dyDescent="0.2">
      <c r="A4521" s="27"/>
      <c r="M4521" s="27"/>
    </row>
    <row r="4522" spans="1:13" x14ac:dyDescent="0.2">
      <c r="A4522" s="27"/>
      <c r="M4522" s="27"/>
    </row>
    <row r="4523" spans="1:13" x14ac:dyDescent="0.2">
      <c r="A4523" s="27"/>
      <c r="M4523" s="27"/>
    </row>
    <row r="4524" spans="1:13" x14ac:dyDescent="0.2">
      <c r="A4524" s="27"/>
      <c r="M4524" s="27"/>
    </row>
    <row r="4525" spans="1:13" x14ac:dyDescent="0.2">
      <c r="A4525" s="27"/>
      <c r="M4525" s="27"/>
    </row>
    <row r="4526" spans="1:13" x14ac:dyDescent="0.2">
      <c r="A4526" s="27"/>
      <c r="M4526" s="27"/>
    </row>
    <row r="4527" spans="1:13" x14ac:dyDescent="0.2">
      <c r="A4527" s="27"/>
      <c r="M4527" s="27"/>
    </row>
    <row r="4528" spans="1:13" x14ac:dyDescent="0.2">
      <c r="A4528" s="27"/>
      <c r="M4528" s="27"/>
    </row>
    <row r="4529" spans="1:13" x14ac:dyDescent="0.2">
      <c r="A4529" s="27"/>
      <c r="M4529" s="27"/>
    </row>
    <row r="4530" spans="1:13" x14ac:dyDescent="0.2">
      <c r="A4530" s="27"/>
      <c r="M4530" s="27"/>
    </row>
    <row r="4531" spans="1:13" x14ac:dyDescent="0.2">
      <c r="A4531" s="27"/>
      <c r="M4531" s="27"/>
    </row>
    <row r="4532" spans="1:13" x14ac:dyDescent="0.2">
      <c r="A4532" s="27"/>
      <c r="M4532" s="27"/>
    </row>
    <row r="4533" spans="1:13" x14ac:dyDescent="0.2">
      <c r="A4533" s="27"/>
      <c r="M4533" s="27"/>
    </row>
    <row r="4534" spans="1:13" x14ac:dyDescent="0.2">
      <c r="A4534" s="27"/>
      <c r="M4534" s="27"/>
    </row>
    <row r="4535" spans="1:13" x14ac:dyDescent="0.2">
      <c r="A4535" s="27"/>
      <c r="M4535" s="27"/>
    </row>
    <row r="4536" spans="1:13" x14ac:dyDescent="0.2">
      <c r="A4536" s="27"/>
      <c r="M4536" s="27"/>
    </row>
    <row r="4537" spans="1:13" x14ac:dyDescent="0.2">
      <c r="A4537" s="27"/>
      <c r="M4537" s="27"/>
    </row>
    <row r="4538" spans="1:13" x14ac:dyDescent="0.2">
      <c r="A4538" s="27"/>
      <c r="M4538" s="27"/>
    </row>
    <row r="4539" spans="1:13" x14ac:dyDescent="0.2">
      <c r="A4539" s="27"/>
      <c r="M4539" s="27"/>
    </row>
    <row r="4540" spans="1:13" x14ac:dyDescent="0.2">
      <c r="A4540" s="27"/>
      <c r="M4540" s="27"/>
    </row>
    <row r="4541" spans="1:13" x14ac:dyDescent="0.2">
      <c r="A4541" s="27"/>
      <c r="M4541" s="27"/>
    </row>
    <row r="4542" spans="1:13" x14ac:dyDescent="0.2">
      <c r="A4542" s="27"/>
      <c r="M4542" s="27"/>
    </row>
    <row r="4543" spans="1:13" x14ac:dyDescent="0.2">
      <c r="A4543" s="27"/>
      <c r="M4543" s="27"/>
    </row>
    <row r="4544" spans="1:13" x14ac:dyDescent="0.2">
      <c r="A4544" s="27"/>
      <c r="M4544" s="27"/>
    </row>
    <row r="4545" spans="1:13" x14ac:dyDescent="0.2">
      <c r="A4545" s="27"/>
      <c r="M4545" s="27"/>
    </row>
    <row r="4546" spans="1:13" x14ac:dyDescent="0.2">
      <c r="A4546" s="27"/>
      <c r="M4546" s="27"/>
    </row>
    <row r="4547" spans="1:13" x14ac:dyDescent="0.2">
      <c r="A4547" s="27"/>
      <c r="M4547" s="27"/>
    </row>
    <row r="4548" spans="1:13" x14ac:dyDescent="0.2">
      <c r="A4548" s="27"/>
      <c r="M4548" s="27"/>
    </row>
    <row r="4549" spans="1:13" x14ac:dyDescent="0.2">
      <c r="A4549" s="27"/>
      <c r="M4549" s="27"/>
    </row>
    <row r="4550" spans="1:13" x14ac:dyDescent="0.2">
      <c r="A4550" s="27"/>
      <c r="M4550" s="27"/>
    </row>
    <row r="4551" spans="1:13" x14ac:dyDescent="0.2">
      <c r="A4551" s="27"/>
      <c r="M4551" s="27"/>
    </row>
    <row r="4552" spans="1:13" x14ac:dyDescent="0.2">
      <c r="A4552" s="27"/>
      <c r="M4552" s="27"/>
    </row>
    <row r="4553" spans="1:13" x14ac:dyDescent="0.2">
      <c r="A4553" s="27"/>
      <c r="M4553" s="27"/>
    </row>
    <row r="4554" spans="1:13" x14ac:dyDescent="0.2">
      <c r="A4554" s="27"/>
      <c r="M4554" s="27"/>
    </row>
    <row r="4555" spans="1:13" x14ac:dyDescent="0.2">
      <c r="A4555" s="27"/>
      <c r="M4555" s="27"/>
    </row>
    <row r="4556" spans="1:13" x14ac:dyDescent="0.2">
      <c r="A4556" s="27"/>
      <c r="M4556" s="27"/>
    </row>
    <row r="4557" spans="1:13" x14ac:dyDescent="0.2">
      <c r="A4557" s="27"/>
      <c r="M4557" s="27"/>
    </row>
    <row r="4558" spans="1:13" x14ac:dyDescent="0.2">
      <c r="A4558" s="27"/>
      <c r="M4558" s="27"/>
    </row>
    <row r="4559" spans="1:13" x14ac:dyDescent="0.2">
      <c r="A4559" s="27"/>
      <c r="M4559" s="27"/>
    </row>
    <row r="4560" spans="1:13" x14ac:dyDescent="0.2">
      <c r="A4560" s="27"/>
      <c r="M4560" s="27"/>
    </row>
    <row r="4561" spans="1:13" x14ac:dyDescent="0.2">
      <c r="A4561" s="27"/>
      <c r="M4561" s="27"/>
    </row>
    <row r="4562" spans="1:13" x14ac:dyDescent="0.2">
      <c r="A4562" s="27"/>
      <c r="M4562" s="27"/>
    </row>
    <row r="4563" spans="1:13" x14ac:dyDescent="0.2">
      <c r="A4563" s="27"/>
      <c r="M4563" s="27"/>
    </row>
    <row r="4564" spans="1:13" x14ac:dyDescent="0.2">
      <c r="A4564" s="27"/>
      <c r="M4564" s="27"/>
    </row>
    <row r="4565" spans="1:13" x14ac:dyDescent="0.2">
      <c r="A4565" s="27"/>
      <c r="M4565" s="27"/>
    </row>
    <row r="4566" spans="1:13" x14ac:dyDescent="0.2">
      <c r="A4566" s="27"/>
      <c r="M4566" s="27"/>
    </row>
    <row r="4567" spans="1:13" x14ac:dyDescent="0.2">
      <c r="A4567" s="27"/>
      <c r="M4567" s="27"/>
    </row>
    <row r="4568" spans="1:13" x14ac:dyDescent="0.2">
      <c r="A4568" s="27"/>
      <c r="M4568" s="27"/>
    </row>
    <row r="4569" spans="1:13" x14ac:dyDescent="0.2">
      <c r="A4569" s="27"/>
      <c r="M4569" s="27"/>
    </row>
    <row r="4570" spans="1:13" x14ac:dyDescent="0.2">
      <c r="A4570" s="27"/>
      <c r="M4570" s="27"/>
    </row>
    <row r="4571" spans="1:13" x14ac:dyDescent="0.2">
      <c r="A4571" s="27"/>
      <c r="M4571" s="27"/>
    </row>
    <row r="4572" spans="1:13" x14ac:dyDescent="0.2">
      <c r="A4572" s="27"/>
      <c r="M4572" s="27"/>
    </row>
    <row r="4573" spans="1:13" x14ac:dyDescent="0.2">
      <c r="A4573" s="27"/>
      <c r="M4573" s="27"/>
    </row>
    <row r="4574" spans="1:13" x14ac:dyDescent="0.2">
      <c r="A4574" s="27"/>
      <c r="M4574" s="27"/>
    </row>
    <row r="4575" spans="1:13" x14ac:dyDescent="0.2">
      <c r="A4575" s="27"/>
      <c r="M4575" s="27"/>
    </row>
    <row r="4576" spans="1:13" x14ac:dyDescent="0.2">
      <c r="A4576" s="27"/>
      <c r="M4576" s="27"/>
    </row>
    <row r="4577" spans="1:13" x14ac:dyDescent="0.2">
      <c r="A4577" s="27"/>
      <c r="M4577" s="27"/>
    </row>
    <row r="4578" spans="1:13" x14ac:dyDescent="0.2">
      <c r="A4578" s="27"/>
      <c r="M4578" s="27"/>
    </row>
    <row r="4579" spans="1:13" x14ac:dyDescent="0.2">
      <c r="A4579" s="27"/>
      <c r="M4579" s="27"/>
    </row>
    <row r="4580" spans="1:13" x14ac:dyDescent="0.2">
      <c r="A4580" s="27"/>
      <c r="M4580" s="27"/>
    </row>
    <row r="4581" spans="1:13" x14ac:dyDescent="0.2">
      <c r="A4581" s="27"/>
      <c r="M4581" s="27"/>
    </row>
    <row r="4582" spans="1:13" x14ac:dyDescent="0.2">
      <c r="A4582" s="27"/>
      <c r="M4582" s="27"/>
    </row>
    <row r="4583" spans="1:13" x14ac:dyDescent="0.2">
      <c r="A4583" s="27"/>
      <c r="M4583" s="27"/>
    </row>
    <row r="4584" spans="1:13" x14ac:dyDescent="0.2">
      <c r="A4584" s="27"/>
      <c r="M4584" s="27"/>
    </row>
    <row r="4585" spans="1:13" x14ac:dyDescent="0.2">
      <c r="A4585" s="27"/>
      <c r="M4585" s="27"/>
    </row>
    <row r="4586" spans="1:13" x14ac:dyDescent="0.2">
      <c r="A4586" s="27"/>
      <c r="M4586" s="27"/>
    </row>
    <row r="4587" spans="1:13" x14ac:dyDescent="0.2">
      <c r="A4587" s="27"/>
      <c r="M4587" s="27"/>
    </row>
    <row r="4588" spans="1:13" x14ac:dyDescent="0.2">
      <c r="A4588" s="27"/>
      <c r="M4588" s="27"/>
    </row>
    <row r="4589" spans="1:13" x14ac:dyDescent="0.2">
      <c r="A4589" s="27"/>
      <c r="M4589" s="27"/>
    </row>
    <row r="4590" spans="1:13" x14ac:dyDescent="0.2">
      <c r="A4590" s="27"/>
      <c r="M4590" s="27"/>
    </row>
    <row r="4591" spans="1:13" x14ac:dyDescent="0.2">
      <c r="A4591" s="27"/>
      <c r="M4591" s="27"/>
    </row>
    <row r="4592" spans="1:13" x14ac:dyDescent="0.2">
      <c r="A4592" s="27"/>
      <c r="M4592" s="27"/>
    </row>
    <row r="4593" spans="1:13" x14ac:dyDescent="0.2">
      <c r="A4593" s="27"/>
      <c r="M4593" s="27"/>
    </row>
    <row r="4594" spans="1:13" x14ac:dyDescent="0.2">
      <c r="A4594" s="27"/>
      <c r="M4594" s="27"/>
    </row>
    <row r="4595" spans="1:13" x14ac:dyDescent="0.2">
      <c r="A4595" s="27"/>
      <c r="M4595" s="27"/>
    </row>
    <row r="4596" spans="1:13" x14ac:dyDescent="0.2">
      <c r="A4596" s="27"/>
      <c r="M4596" s="27"/>
    </row>
    <row r="4597" spans="1:13" x14ac:dyDescent="0.2">
      <c r="A4597" s="27"/>
      <c r="M4597" s="27"/>
    </row>
    <row r="4598" spans="1:13" x14ac:dyDescent="0.2">
      <c r="A4598" s="27"/>
      <c r="M4598" s="27"/>
    </row>
    <row r="4599" spans="1:13" x14ac:dyDescent="0.2">
      <c r="A4599" s="27"/>
      <c r="M4599" s="27"/>
    </row>
    <row r="4600" spans="1:13" x14ac:dyDescent="0.2">
      <c r="A4600" s="27"/>
      <c r="M4600" s="27"/>
    </row>
    <row r="4601" spans="1:13" x14ac:dyDescent="0.2">
      <c r="A4601" s="27"/>
      <c r="M4601" s="27"/>
    </row>
    <row r="4602" spans="1:13" x14ac:dyDescent="0.2">
      <c r="A4602" s="27"/>
      <c r="M4602" s="27"/>
    </row>
    <row r="4603" spans="1:13" x14ac:dyDescent="0.2">
      <c r="A4603" s="27"/>
      <c r="M4603" s="27"/>
    </row>
    <row r="4604" spans="1:13" x14ac:dyDescent="0.2">
      <c r="A4604" s="27"/>
      <c r="M4604" s="27"/>
    </row>
    <row r="4605" spans="1:13" x14ac:dyDescent="0.2">
      <c r="A4605" s="27"/>
      <c r="M4605" s="27"/>
    </row>
    <row r="4606" spans="1:13" x14ac:dyDescent="0.2">
      <c r="A4606" s="27"/>
      <c r="M4606" s="27"/>
    </row>
    <row r="4607" spans="1:13" x14ac:dyDescent="0.2">
      <c r="A4607" s="27"/>
      <c r="M4607" s="27"/>
    </row>
    <row r="4608" spans="1:13" x14ac:dyDescent="0.2">
      <c r="A4608" s="27"/>
      <c r="M4608" s="27"/>
    </row>
    <row r="4609" spans="1:13" x14ac:dyDescent="0.2">
      <c r="A4609" s="27"/>
      <c r="M4609" s="27"/>
    </row>
    <row r="4610" spans="1:13" x14ac:dyDescent="0.2">
      <c r="A4610" s="27"/>
      <c r="M4610" s="27"/>
    </row>
    <row r="4611" spans="1:13" x14ac:dyDescent="0.2">
      <c r="A4611" s="27"/>
      <c r="M4611" s="27"/>
    </row>
    <row r="4612" spans="1:13" x14ac:dyDescent="0.2">
      <c r="A4612" s="27"/>
      <c r="M4612" s="27"/>
    </row>
    <row r="4613" spans="1:13" x14ac:dyDescent="0.2">
      <c r="A4613" s="27"/>
      <c r="M4613" s="27"/>
    </row>
    <row r="4614" spans="1:13" x14ac:dyDescent="0.2">
      <c r="A4614" s="27"/>
      <c r="M4614" s="27"/>
    </row>
    <row r="4615" spans="1:13" x14ac:dyDescent="0.2">
      <c r="A4615" s="27"/>
      <c r="M4615" s="27"/>
    </row>
    <row r="4616" spans="1:13" x14ac:dyDescent="0.2">
      <c r="A4616" s="27"/>
      <c r="M4616" s="27"/>
    </row>
    <row r="4617" spans="1:13" x14ac:dyDescent="0.2">
      <c r="A4617" s="27"/>
      <c r="M4617" s="27"/>
    </row>
    <row r="4618" spans="1:13" x14ac:dyDescent="0.2">
      <c r="A4618" s="27"/>
      <c r="M4618" s="27"/>
    </row>
    <row r="4619" spans="1:13" x14ac:dyDescent="0.2">
      <c r="A4619" s="27"/>
      <c r="M4619" s="27"/>
    </row>
    <row r="4620" spans="1:13" x14ac:dyDescent="0.2">
      <c r="A4620" s="27"/>
      <c r="M4620" s="27"/>
    </row>
    <row r="4621" spans="1:13" x14ac:dyDescent="0.2">
      <c r="A4621" s="27"/>
      <c r="M4621" s="27"/>
    </row>
    <row r="4622" spans="1:13" x14ac:dyDescent="0.2">
      <c r="A4622" s="27"/>
      <c r="M4622" s="27"/>
    </row>
    <row r="4623" spans="1:13" x14ac:dyDescent="0.2">
      <c r="A4623" s="27"/>
      <c r="M4623" s="27"/>
    </row>
    <row r="4624" spans="1:13" x14ac:dyDescent="0.2">
      <c r="A4624" s="27"/>
      <c r="M4624" s="27"/>
    </row>
    <row r="4625" spans="1:13" x14ac:dyDescent="0.2">
      <c r="A4625" s="27"/>
      <c r="M4625" s="27"/>
    </row>
    <row r="4626" spans="1:13" x14ac:dyDescent="0.2">
      <c r="A4626" s="27"/>
      <c r="M4626" s="27"/>
    </row>
    <row r="4627" spans="1:13" x14ac:dyDescent="0.2">
      <c r="A4627" s="27"/>
      <c r="M4627" s="27"/>
    </row>
    <row r="4628" spans="1:13" x14ac:dyDescent="0.2">
      <c r="A4628" s="27"/>
      <c r="M4628" s="27"/>
    </row>
    <row r="4629" spans="1:13" x14ac:dyDescent="0.2">
      <c r="A4629" s="27"/>
      <c r="M4629" s="27"/>
    </row>
    <row r="4630" spans="1:13" x14ac:dyDescent="0.2">
      <c r="A4630" s="27"/>
      <c r="M4630" s="27"/>
    </row>
    <row r="4631" spans="1:13" x14ac:dyDescent="0.2">
      <c r="A4631" s="27"/>
      <c r="M4631" s="27"/>
    </row>
    <row r="4632" spans="1:13" x14ac:dyDescent="0.2">
      <c r="A4632" s="27"/>
      <c r="M4632" s="27"/>
    </row>
    <row r="4633" spans="1:13" x14ac:dyDescent="0.2">
      <c r="A4633" s="27"/>
      <c r="M4633" s="27"/>
    </row>
    <row r="4634" spans="1:13" x14ac:dyDescent="0.2">
      <c r="A4634" s="27"/>
      <c r="M4634" s="27"/>
    </row>
    <row r="4635" spans="1:13" x14ac:dyDescent="0.2">
      <c r="A4635" s="27"/>
      <c r="M4635" s="27"/>
    </row>
    <row r="4636" spans="1:13" x14ac:dyDescent="0.2">
      <c r="A4636" s="27"/>
      <c r="M4636" s="27"/>
    </row>
    <row r="4637" spans="1:13" x14ac:dyDescent="0.2">
      <c r="A4637" s="27"/>
      <c r="M4637" s="27"/>
    </row>
    <row r="4638" spans="1:13" x14ac:dyDescent="0.2">
      <c r="A4638" s="27"/>
      <c r="M4638" s="27"/>
    </row>
    <row r="4639" spans="1:13" x14ac:dyDescent="0.2">
      <c r="A4639" s="27"/>
      <c r="M4639" s="27"/>
    </row>
    <row r="4640" spans="1:13" x14ac:dyDescent="0.2">
      <c r="A4640" s="27"/>
      <c r="M4640" s="27"/>
    </row>
    <row r="4641" spans="1:13" x14ac:dyDescent="0.2">
      <c r="A4641" s="27"/>
      <c r="M4641" s="27"/>
    </row>
    <row r="4642" spans="1:13" x14ac:dyDescent="0.2">
      <c r="A4642" s="27"/>
      <c r="M4642" s="27"/>
    </row>
    <row r="4643" spans="1:13" x14ac:dyDescent="0.2">
      <c r="A4643" s="27"/>
      <c r="M4643" s="27"/>
    </row>
    <row r="4644" spans="1:13" x14ac:dyDescent="0.2">
      <c r="A4644" s="27"/>
      <c r="M4644" s="27"/>
    </row>
    <row r="4645" spans="1:13" x14ac:dyDescent="0.2">
      <c r="A4645" s="27"/>
      <c r="M4645" s="27"/>
    </row>
    <row r="4646" spans="1:13" x14ac:dyDescent="0.2">
      <c r="A4646" s="27"/>
      <c r="M4646" s="27"/>
    </row>
    <row r="4647" spans="1:13" x14ac:dyDescent="0.2">
      <c r="A4647" s="27"/>
      <c r="M4647" s="27"/>
    </row>
    <row r="4648" spans="1:13" x14ac:dyDescent="0.2">
      <c r="A4648" s="27"/>
      <c r="M4648" s="27"/>
    </row>
    <row r="4649" spans="1:13" x14ac:dyDescent="0.2">
      <c r="A4649" s="27"/>
      <c r="M4649" s="27"/>
    </row>
    <row r="4650" spans="1:13" x14ac:dyDescent="0.2">
      <c r="A4650" s="27"/>
      <c r="M4650" s="27"/>
    </row>
    <row r="4651" spans="1:13" x14ac:dyDescent="0.2">
      <c r="A4651" s="27"/>
      <c r="M4651" s="27"/>
    </row>
    <row r="4652" spans="1:13" x14ac:dyDescent="0.2">
      <c r="A4652" s="27"/>
      <c r="M4652" s="27"/>
    </row>
    <row r="4653" spans="1:13" x14ac:dyDescent="0.2">
      <c r="A4653" s="27"/>
      <c r="M4653" s="27"/>
    </row>
    <row r="4654" spans="1:13" x14ac:dyDescent="0.2">
      <c r="A4654" s="27"/>
      <c r="M4654" s="27"/>
    </row>
    <row r="4655" spans="1:13" x14ac:dyDescent="0.2">
      <c r="A4655" s="27"/>
      <c r="M4655" s="27"/>
    </row>
    <row r="4656" spans="1:13" x14ac:dyDescent="0.2">
      <c r="A4656" s="27"/>
      <c r="M4656" s="27"/>
    </row>
    <row r="4657" spans="1:13" x14ac:dyDescent="0.2">
      <c r="A4657" s="27"/>
      <c r="M4657" s="27"/>
    </row>
    <row r="4658" spans="1:13" x14ac:dyDescent="0.2">
      <c r="A4658" s="27"/>
      <c r="M4658" s="27"/>
    </row>
    <row r="4659" spans="1:13" x14ac:dyDescent="0.2">
      <c r="A4659" s="27"/>
      <c r="M4659" s="27"/>
    </row>
    <row r="4660" spans="1:13" x14ac:dyDescent="0.2">
      <c r="A4660" s="27"/>
      <c r="M4660" s="27"/>
    </row>
    <row r="4661" spans="1:13" x14ac:dyDescent="0.2">
      <c r="A4661" s="27"/>
      <c r="M4661" s="27"/>
    </row>
    <row r="4662" spans="1:13" x14ac:dyDescent="0.2">
      <c r="A4662" s="27"/>
      <c r="M4662" s="27"/>
    </row>
    <row r="4663" spans="1:13" x14ac:dyDescent="0.2">
      <c r="A4663" s="27"/>
      <c r="M4663" s="27"/>
    </row>
    <row r="4664" spans="1:13" x14ac:dyDescent="0.2">
      <c r="A4664" s="27"/>
      <c r="M4664" s="27"/>
    </row>
    <row r="4665" spans="1:13" x14ac:dyDescent="0.2">
      <c r="A4665" s="27"/>
      <c r="M4665" s="27"/>
    </row>
    <row r="4666" spans="1:13" x14ac:dyDescent="0.2">
      <c r="A4666" s="27"/>
      <c r="M4666" s="27"/>
    </row>
    <row r="4667" spans="1:13" x14ac:dyDescent="0.2">
      <c r="A4667" s="27"/>
      <c r="M4667" s="27"/>
    </row>
    <row r="4668" spans="1:13" x14ac:dyDescent="0.2">
      <c r="A4668" s="27"/>
      <c r="M4668" s="27"/>
    </row>
    <row r="4669" spans="1:13" x14ac:dyDescent="0.2">
      <c r="A4669" s="27"/>
      <c r="M4669" s="27"/>
    </row>
    <row r="4670" spans="1:13" x14ac:dyDescent="0.2">
      <c r="A4670" s="27"/>
      <c r="M4670" s="27"/>
    </row>
    <row r="4671" spans="1:13" x14ac:dyDescent="0.2">
      <c r="A4671" s="27"/>
      <c r="M4671" s="27"/>
    </row>
    <row r="4672" spans="1:13" x14ac:dyDescent="0.2">
      <c r="A4672" s="27"/>
      <c r="M4672" s="27"/>
    </row>
    <row r="4673" spans="1:13" x14ac:dyDescent="0.2">
      <c r="A4673" s="27"/>
      <c r="M4673" s="27"/>
    </row>
    <row r="4674" spans="1:13" x14ac:dyDescent="0.2">
      <c r="A4674" s="27"/>
      <c r="M4674" s="27"/>
    </row>
    <row r="4675" spans="1:13" x14ac:dyDescent="0.2">
      <c r="A4675" s="27"/>
      <c r="M4675" s="27"/>
    </row>
    <row r="4676" spans="1:13" x14ac:dyDescent="0.2">
      <c r="A4676" s="27"/>
      <c r="M4676" s="27"/>
    </row>
    <row r="4677" spans="1:13" x14ac:dyDescent="0.2">
      <c r="A4677" s="27"/>
      <c r="M4677" s="27"/>
    </row>
    <row r="4678" spans="1:13" x14ac:dyDescent="0.2">
      <c r="A4678" s="27"/>
      <c r="M4678" s="27"/>
    </row>
    <row r="4679" spans="1:13" x14ac:dyDescent="0.2">
      <c r="A4679" s="27"/>
      <c r="M4679" s="27"/>
    </row>
    <row r="4680" spans="1:13" x14ac:dyDescent="0.2">
      <c r="A4680" s="27"/>
      <c r="M4680" s="27"/>
    </row>
    <row r="4681" spans="1:13" x14ac:dyDescent="0.2">
      <c r="A4681" s="27"/>
      <c r="M4681" s="27"/>
    </row>
    <row r="4682" spans="1:13" x14ac:dyDescent="0.2">
      <c r="A4682" s="27"/>
      <c r="M4682" s="27"/>
    </row>
    <row r="4683" spans="1:13" x14ac:dyDescent="0.2">
      <c r="A4683" s="27"/>
      <c r="M4683" s="27"/>
    </row>
    <row r="4684" spans="1:13" x14ac:dyDescent="0.2">
      <c r="A4684" s="27"/>
      <c r="M4684" s="27"/>
    </row>
    <row r="4685" spans="1:13" x14ac:dyDescent="0.2">
      <c r="A4685" s="27"/>
      <c r="M4685" s="27"/>
    </row>
    <row r="4686" spans="1:13" x14ac:dyDescent="0.2">
      <c r="A4686" s="27"/>
      <c r="M4686" s="27"/>
    </row>
    <row r="4687" spans="1:13" x14ac:dyDescent="0.2">
      <c r="A4687" s="27"/>
      <c r="M4687" s="27"/>
    </row>
    <row r="4688" spans="1:13" x14ac:dyDescent="0.2">
      <c r="A4688" s="27"/>
      <c r="M4688" s="27"/>
    </row>
    <row r="4689" spans="1:13" x14ac:dyDescent="0.2">
      <c r="A4689" s="27"/>
      <c r="M4689" s="27"/>
    </row>
    <row r="4690" spans="1:13" x14ac:dyDescent="0.2">
      <c r="A4690" s="27"/>
      <c r="M4690" s="27"/>
    </row>
    <row r="4691" spans="1:13" x14ac:dyDescent="0.2">
      <c r="A4691" s="27"/>
      <c r="M4691" s="27"/>
    </row>
    <row r="4692" spans="1:13" x14ac:dyDescent="0.2">
      <c r="A4692" s="27"/>
      <c r="M4692" s="27"/>
    </row>
    <row r="4693" spans="1:13" x14ac:dyDescent="0.2">
      <c r="A4693" s="27"/>
      <c r="M4693" s="27"/>
    </row>
    <row r="4694" spans="1:13" x14ac:dyDescent="0.2">
      <c r="A4694" s="27"/>
      <c r="M4694" s="27"/>
    </row>
    <row r="4695" spans="1:13" x14ac:dyDescent="0.2">
      <c r="A4695" s="27"/>
      <c r="M4695" s="27"/>
    </row>
    <row r="4696" spans="1:13" x14ac:dyDescent="0.2">
      <c r="A4696" s="27"/>
      <c r="M4696" s="27"/>
    </row>
    <row r="4697" spans="1:13" x14ac:dyDescent="0.2">
      <c r="A4697" s="27"/>
      <c r="M4697" s="27"/>
    </row>
    <row r="4698" spans="1:13" x14ac:dyDescent="0.2">
      <c r="A4698" s="27"/>
      <c r="M4698" s="27"/>
    </row>
    <row r="4699" spans="1:13" x14ac:dyDescent="0.2">
      <c r="A4699" s="27"/>
      <c r="M4699" s="27"/>
    </row>
    <row r="4700" spans="1:13" x14ac:dyDescent="0.2">
      <c r="A4700" s="27"/>
      <c r="M4700" s="27"/>
    </row>
    <row r="4701" spans="1:13" x14ac:dyDescent="0.2">
      <c r="A4701" s="27"/>
      <c r="M4701" s="27"/>
    </row>
    <row r="4702" spans="1:13" x14ac:dyDescent="0.2">
      <c r="A4702" s="27"/>
      <c r="M4702" s="27"/>
    </row>
    <row r="4703" spans="1:13" x14ac:dyDescent="0.2">
      <c r="A4703" s="27"/>
      <c r="M4703" s="27"/>
    </row>
    <row r="4704" spans="1:13" x14ac:dyDescent="0.2">
      <c r="A4704" s="27"/>
      <c r="M4704" s="27"/>
    </row>
    <row r="4705" spans="1:13" x14ac:dyDescent="0.2">
      <c r="A4705" s="27"/>
      <c r="M4705" s="27"/>
    </row>
    <row r="4706" spans="1:13" x14ac:dyDescent="0.2">
      <c r="A4706" s="27"/>
      <c r="M4706" s="27"/>
    </row>
    <row r="4707" spans="1:13" x14ac:dyDescent="0.2">
      <c r="A4707" s="27"/>
      <c r="M4707" s="27"/>
    </row>
    <row r="4708" spans="1:13" x14ac:dyDescent="0.2">
      <c r="A4708" s="27"/>
      <c r="M4708" s="27"/>
    </row>
    <row r="4709" spans="1:13" x14ac:dyDescent="0.2">
      <c r="A4709" s="27"/>
      <c r="M4709" s="27"/>
    </row>
    <row r="4710" spans="1:13" x14ac:dyDescent="0.2">
      <c r="A4710" s="27"/>
      <c r="M4710" s="27"/>
    </row>
    <row r="4711" spans="1:13" x14ac:dyDescent="0.2">
      <c r="A4711" s="27"/>
      <c r="M4711" s="27"/>
    </row>
    <row r="4712" spans="1:13" x14ac:dyDescent="0.2">
      <c r="A4712" s="27"/>
      <c r="M4712" s="27"/>
    </row>
    <row r="4713" spans="1:13" x14ac:dyDescent="0.2">
      <c r="A4713" s="27"/>
      <c r="M4713" s="27"/>
    </row>
    <row r="4714" spans="1:13" x14ac:dyDescent="0.2">
      <c r="A4714" s="27"/>
      <c r="M4714" s="27"/>
    </row>
    <row r="4715" spans="1:13" x14ac:dyDescent="0.2">
      <c r="A4715" s="27"/>
      <c r="M4715" s="27"/>
    </row>
    <row r="4716" spans="1:13" x14ac:dyDescent="0.2">
      <c r="A4716" s="27"/>
      <c r="M4716" s="27"/>
    </row>
    <row r="4717" spans="1:13" x14ac:dyDescent="0.2">
      <c r="A4717" s="27"/>
      <c r="M4717" s="27"/>
    </row>
    <row r="4718" spans="1:13" x14ac:dyDescent="0.2">
      <c r="A4718" s="27"/>
      <c r="M4718" s="27"/>
    </row>
    <row r="4719" spans="1:13" x14ac:dyDescent="0.2">
      <c r="A4719" s="27"/>
      <c r="M4719" s="27"/>
    </row>
    <row r="4720" spans="1:13" x14ac:dyDescent="0.2">
      <c r="A4720" s="27"/>
      <c r="M4720" s="27"/>
    </row>
    <row r="4721" spans="1:13" x14ac:dyDescent="0.2">
      <c r="A4721" s="27"/>
      <c r="M4721" s="27"/>
    </row>
    <row r="4722" spans="1:13" x14ac:dyDescent="0.2">
      <c r="A4722" s="27"/>
      <c r="M4722" s="27"/>
    </row>
    <row r="4723" spans="1:13" x14ac:dyDescent="0.2">
      <c r="A4723" s="27"/>
      <c r="M4723" s="27"/>
    </row>
    <row r="4724" spans="1:13" x14ac:dyDescent="0.2">
      <c r="A4724" s="27"/>
      <c r="M4724" s="27"/>
    </row>
    <row r="4725" spans="1:13" x14ac:dyDescent="0.2">
      <c r="A4725" s="27"/>
      <c r="M4725" s="27"/>
    </row>
    <row r="4726" spans="1:13" x14ac:dyDescent="0.2">
      <c r="A4726" s="27"/>
      <c r="M4726" s="27"/>
    </row>
    <row r="4727" spans="1:13" x14ac:dyDescent="0.2">
      <c r="A4727" s="27"/>
      <c r="M4727" s="27"/>
    </row>
    <row r="4728" spans="1:13" x14ac:dyDescent="0.2">
      <c r="A4728" s="27"/>
      <c r="M4728" s="27"/>
    </row>
    <row r="4729" spans="1:13" x14ac:dyDescent="0.2">
      <c r="A4729" s="27"/>
      <c r="M4729" s="27"/>
    </row>
    <row r="4730" spans="1:13" x14ac:dyDescent="0.2">
      <c r="A4730" s="27"/>
      <c r="M4730" s="27"/>
    </row>
    <row r="4731" spans="1:13" x14ac:dyDescent="0.2">
      <c r="A4731" s="27"/>
      <c r="M4731" s="27"/>
    </row>
    <row r="4732" spans="1:13" x14ac:dyDescent="0.2">
      <c r="A4732" s="27"/>
      <c r="M4732" s="27"/>
    </row>
    <row r="4733" spans="1:13" x14ac:dyDescent="0.2">
      <c r="A4733" s="27"/>
      <c r="M4733" s="27"/>
    </row>
    <row r="4734" spans="1:13" x14ac:dyDescent="0.2">
      <c r="A4734" s="27"/>
      <c r="M4734" s="27"/>
    </row>
    <row r="4735" spans="1:13" x14ac:dyDescent="0.2">
      <c r="A4735" s="27"/>
      <c r="M4735" s="27"/>
    </row>
    <row r="4736" spans="1:13" x14ac:dyDescent="0.2">
      <c r="A4736" s="27"/>
      <c r="M4736" s="27"/>
    </row>
    <row r="4737" spans="1:13" x14ac:dyDescent="0.2">
      <c r="A4737" s="27"/>
      <c r="M4737" s="27"/>
    </row>
    <row r="4738" spans="1:13" x14ac:dyDescent="0.2">
      <c r="A4738" s="27"/>
      <c r="M4738" s="27"/>
    </row>
    <row r="4739" spans="1:13" x14ac:dyDescent="0.2">
      <c r="A4739" s="27"/>
      <c r="M4739" s="27"/>
    </row>
    <row r="4740" spans="1:13" x14ac:dyDescent="0.2">
      <c r="A4740" s="27"/>
      <c r="M4740" s="27"/>
    </row>
    <row r="4741" spans="1:13" x14ac:dyDescent="0.2">
      <c r="A4741" s="27"/>
      <c r="M4741" s="27"/>
    </row>
    <row r="4742" spans="1:13" x14ac:dyDescent="0.2">
      <c r="A4742" s="27"/>
      <c r="M4742" s="27"/>
    </row>
    <row r="4743" spans="1:13" x14ac:dyDescent="0.2">
      <c r="A4743" s="27"/>
      <c r="M4743" s="27"/>
    </row>
    <row r="4744" spans="1:13" x14ac:dyDescent="0.2">
      <c r="A4744" s="27"/>
      <c r="M4744" s="27"/>
    </row>
    <row r="4745" spans="1:13" x14ac:dyDescent="0.2">
      <c r="A4745" s="27"/>
      <c r="M4745" s="27"/>
    </row>
    <row r="4746" spans="1:13" x14ac:dyDescent="0.2">
      <c r="A4746" s="27"/>
      <c r="M4746" s="27"/>
    </row>
    <row r="4747" spans="1:13" x14ac:dyDescent="0.2">
      <c r="A4747" s="27"/>
      <c r="M4747" s="27"/>
    </row>
    <row r="4748" spans="1:13" x14ac:dyDescent="0.2">
      <c r="A4748" s="27"/>
      <c r="M4748" s="27"/>
    </row>
    <row r="4749" spans="1:13" x14ac:dyDescent="0.2">
      <c r="A4749" s="27"/>
      <c r="M4749" s="27"/>
    </row>
    <row r="4750" spans="1:13" x14ac:dyDescent="0.2">
      <c r="A4750" s="27"/>
      <c r="M4750" s="27"/>
    </row>
    <row r="4751" spans="1:13" x14ac:dyDescent="0.2">
      <c r="A4751" s="27"/>
      <c r="M4751" s="27"/>
    </row>
    <row r="4752" spans="1:13" x14ac:dyDescent="0.2">
      <c r="A4752" s="27"/>
      <c r="M4752" s="27"/>
    </row>
    <row r="4753" spans="1:13" x14ac:dyDescent="0.2">
      <c r="A4753" s="27"/>
      <c r="M4753" s="27"/>
    </row>
    <row r="4754" spans="1:13" x14ac:dyDescent="0.2">
      <c r="A4754" s="27"/>
      <c r="M4754" s="27"/>
    </row>
    <row r="4755" spans="1:13" x14ac:dyDescent="0.2">
      <c r="A4755" s="27"/>
      <c r="M4755" s="27"/>
    </row>
    <row r="4756" spans="1:13" x14ac:dyDescent="0.2">
      <c r="A4756" s="27"/>
      <c r="M4756" s="27"/>
    </row>
    <row r="4757" spans="1:13" x14ac:dyDescent="0.2">
      <c r="A4757" s="27"/>
      <c r="M4757" s="27"/>
    </row>
    <row r="4758" spans="1:13" x14ac:dyDescent="0.2">
      <c r="A4758" s="27"/>
      <c r="M4758" s="27"/>
    </row>
    <row r="4759" spans="1:13" x14ac:dyDescent="0.2">
      <c r="A4759" s="27"/>
      <c r="M4759" s="27"/>
    </row>
    <row r="4760" spans="1:13" x14ac:dyDescent="0.2">
      <c r="A4760" s="27"/>
      <c r="M4760" s="27"/>
    </row>
    <row r="4761" spans="1:13" x14ac:dyDescent="0.2">
      <c r="A4761" s="27"/>
      <c r="M4761" s="27"/>
    </row>
    <row r="4762" spans="1:13" x14ac:dyDescent="0.2">
      <c r="A4762" s="27"/>
      <c r="M4762" s="27"/>
    </row>
    <row r="4763" spans="1:13" x14ac:dyDescent="0.2">
      <c r="A4763" s="27"/>
      <c r="M4763" s="27"/>
    </row>
    <row r="4764" spans="1:13" x14ac:dyDescent="0.2">
      <c r="A4764" s="27"/>
      <c r="M4764" s="27"/>
    </row>
    <row r="4765" spans="1:13" x14ac:dyDescent="0.2">
      <c r="A4765" s="27"/>
      <c r="M4765" s="27"/>
    </row>
    <row r="4766" spans="1:13" x14ac:dyDescent="0.2">
      <c r="A4766" s="27"/>
      <c r="M4766" s="27"/>
    </row>
    <row r="4767" spans="1:13" x14ac:dyDescent="0.2">
      <c r="A4767" s="27"/>
      <c r="M4767" s="27"/>
    </row>
    <row r="4768" spans="1:13" x14ac:dyDescent="0.2">
      <c r="A4768" s="27"/>
      <c r="M4768" s="27"/>
    </row>
    <row r="4769" spans="1:13" x14ac:dyDescent="0.2">
      <c r="A4769" s="27"/>
      <c r="M4769" s="27"/>
    </row>
    <row r="4770" spans="1:13" x14ac:dyDescent="0.2">
      <c r="A4770" s="27"/>
      <c r="M4770" s="27"/>
    </row>
    <row r="4771" spans="1:13" x14ac:dyDescent="0.2">
      <c r="A4771" s="27"/>
      <c r="M4771" s="27"/>
    </row>
    <row r="4772" spans="1:13" x14ac:dyDescent="0.2">
      <c r="A4772" s="27"/>
      <c r="M4772" s="27"/>
    </row>
    <row r="4773" spans="1:13" x14ac:dyDescent="0.2">
      <c r="A4773" s="27"/>
      <c r="M4773" s="27"/>
    </row>
    <row r="4774" spans="1:13" x14ac:dyDescent="0.2">
      <c r="A4774" s="27"/>
      <c r="M4774" s="27"/>
    </row>
    <row r="4775" spans="1:13" x14ac:dyDescent="0.2">
      <c r="A4775" s="27"/>
      <c r="M4775" s="27"/>
    </row>
    <row r="4776" spans="1:13" x14ac:dyDescent="0.2">
      <c r="A4776" s="27"/>
      <c r="M4776" s="27"/>
    </row>
    <row r="4777" spans="1:13" x14ac:dyDescent="0.2">
      <c r="A4777" s="27"/>
      <c r="M4777" s="27"/>
    </row>
    <row r="4778" spans="1:13" x14ac:dyDescent="0.2">
      <c r="A4778" s="27"/>
      <c r="M4778" s="27"/>
    </row>
    <row r="4779" spans="1:13" x14ac:dyDescent="0.2">
      <c r="A4779" s="27"/>
      <c r="M4779" s="27"/>
    </row>
    <row r="4780" spans="1:13" x14ac:dyDescent="0.2">
      <c r="A4780" s="27"/>
      <c r="M4780" s="27"/>
    </row>
    <row r="4781" spans="1:13" x14ac:dyDescent="0.2">
      <c r="A4781" s="27"/>
      <c r="M4781" s="27"/>
    </row>
    <row r="4782" spans="1:13" x14ac:dyDescent="0.2">
      <c r="A4782" s="27"/>
      <c r="M4782" s="27"/>
    </row>
    <row r="4783" spans="1:13" x14ac:dyDescent="0.2">
      <c r="A4783" s="27"/>
      <c r="M4783" s="27"/>
    </row>
    <row r="4784" spans="1:13" x14ac:dyDescent="0.2">
      <c r="A4784" s="27"/>
      <c r="M4784" s="27"/>
    </row>
    <row r="4785" spans="1:13" x14ac:dyDescent="0.2">
      <c r="A4785" s="27"/>
      <c r="M4785" s="27"/>
    </row>
    <row r="4786" spans="1:13" x14ac:dyDescent="0.2">
      <c r="A4786" s="27"/>
      <c r="M4786" s="27"/>
    </row>
    <row r="4787" spans="1:13" x14ac:dyDescent="0.2">
      <c r="A4787" s="27"/>
      <c r="M4787" s="27"/>
    </row>
    <row r="4788" spans="1:13" x14ac:dyDescent="0.2">
      <c r="A4788" s="27"/>
      <c r="M4788" s="27"/>
    </row>
    <row r="4789" spans="1:13" x14ac:dyDescent="0.2">
      <c r="A4789" s="27"/>
      <c r="M4789" s="27"/>
    </row>
    <row r="4790" spans="1:13" x14ac:dyDescent="0.2">
      <c r="A4790" s="27"/>
      <c r="M4790" s="27"/>
    </row>
    <row r="4791" spans="1:13" x14ac:dyDescent="0.2">
      <c r="A4791" s="27"/>
      <c r="M4791" s="27"/>
    </row>
    <row r="4792" spans="1:13" x14ac:dyDescent="0.2">
      <c r="A4792" s="27"/>
      <c r="M4792" s="27"/>
    </row>
    <row r="4793" spans="1:13" x14ac:dyDescent="0.2">
      <c r="A4793" s="27"/>
      <c r="M4793" s="27"/>
    </row>
    <row r="4794" spans="1:13" x14ac:dyDescent="0.2">
      <c r="A4794" s="27"/>
      <c r="M4794" s="27"/>
    </row>
    <row r="4795" spans="1:13" x14ac:dyDescent="0.2">
      <c r="A4795" s="27"/>
      <c r="M4795" s="27"/>
    </row>
    <row r="4796" spans="1:13" x14ac:dyDescent="0.2">
      <c r="A4796" s="27"/>
      <c r="M4796" s="27"/>
    </row>
    <row r="4797" spans="1:13" x14ac:dyDescent="0.2">
      <c r="A4797" s="27"/>
      <c r="M4797" s="27"/>
    </row>
    <row r="4798" spans="1:13" x14ac:dyDescent="0.2">
      <c r="A4798" s="27"/>
      <c r="M4798" s="27"/>
    </row>
    <row r="4799" spans="1:13" x14ac:dyDescent="0.2">
      <c r="A4799" s="27"/>
      <c r="M4799" s="27"/>
    </row>
    <row r="4800" spans="1:13" x14ac:dyDescent="0.2">
      <c r="A4800" s="27"/>
      <c r="M4800" s="27"/>
    </row>
    <row r="4801" spans="1:13" x14ac:dyDescent="0.2">
      <c r="A4801" s="27"/>
      <c r="M4801" s="27"/>
    </row>
    <row r="4802" spans="1:13" x14ac:dyDescent="0.2">
      <c r="A4802" s="27"/>
      <c r="M4802" s="27"/>
    </row>
    <row r="4803" spans="1:13" x14ac:dyDescent="0.2">
      <c r="A4803" s="27"/>
      <c r="M4803" s="27"/>
    </row>
    <row r="4804" spans="1:13" x14ac:dyDescent="0.2">
      <c r="A4804" s="27"/>
      <c r="M4804" s="27"/>
    </row>
    <row r="4805" spans="1:13" x14ac:dyDescent="0.2">
      <c r="A4805" s="27"/>
      <c r="M4805" s="27"/>
    </row>
    <row r="4806" spans="1:13" x14ac:dyDescent="0.2">
      <c r="A4806" s="27"/>
      <c r="M4806" s="27"/>
    </row>
    <row r="4807" spans="1:13" x14ac:dyDescent="0.2">
      <c r="A4807" s="27"/>
      <c r="M4807" s="27"/>
    </row>
    <row r="4808" spans="1:13" x14ac:dyDescent="0.2">
      <c r="A4808" s="27"/>
      <c r="M4808" s="27"/>
    </row>
    <row r="4809" spans="1:13" x14ac:dyDescent="0.2">
      <c r="A4809" s="27"/>
      <c r="M4809" s="27"/>
    </row>
    <row r="4810" spans="1:13" x14ac:dyDescent="0.2">
      <c r="A4810" s="27"/>
      <c r="M4810" s="27"/>
    </row>
    <row r="4811" spans="1:13" x14ac:dyDescent="0.2">
      <c r="A4811" s="27"/>
      <c r="M4811" s="27"/>
    </row>
    <row r="4812" spans="1:13" x14ac:dyDescent="0.2">
      <c r="A4812" s="27"/>
      <c r="M4812" s="27"/>
    </row>
    <row r="4813" spans="1:13" x14ac:dyDescent="0.2">
      <c r="A4813" s="27"/>
      <c r="M4813" s="27"/>
    </row>
    <row r="4814" spans="1:13" x14ac:dyDescent="0.2">
      <c r="A4814" s="27"/>
      <c r="M4814" s="27"/>
    </row>
    <row r="4815" spans="1:13" x14ac:dyDescent="0.2">
      <c r="A4815" s="27"/>
      <c r="M4815" s="27"/>
    </row>
    <row r="4816" spans="1:13" x14ac:dyDescent="0.2">
      <c r="A4816" s="27"/>
      <c r="M4816" s="27"/>
    </row>
    <row r="4817" spans="1:13" x14ac:dyDescent="0.2">
      <c r="A4817" s="27"/>
      <c r="M4817" s="27"/>
    </row>
    <row r="4818" spans="1:13" x14ac:dyDescent="0.2">
      <c r="A4818" s="27"/>
      <c r="M4818" s="27"/>
    </row>
    <row r="4819" spans="1:13" x14ac:dyDescent="0.2">
      <c r="A4819" s="27"/>
      <c r="M4819" s="27"/>
    </row>
    <row r="4820" spans="1:13" x14ac:dyDescent="0.2">
      <c r="A4820" s="27"/>
      <c r="M4820" s="27"/>
    </row>
    <row r="4821" spans="1:13" x14ac:dyDescent="0.2">
      <c r="A4821" s="27"/>
      <c r="M4821" s="27"/>
    </row>
    <row r="4822" spans="1:13" x14ac:dyDescent="0.2">
      <c r="A4822" s="27"/>
      <c r="M4822" s="27"/>
    </row>
    <row r="4823" spans="1:13" x14ac:dyDescent="0.2">
      <c r="A4823" s="27"/>
      <c r="M4823" s="27"/>
    </row>
    <row r="4824" spans="1:13" x14ac:dyDescent="0.2">
      <c r="A4824" s="27"/>
      <c r="M4824" s="27"/>
    </row>
    <row r="4825" spans="1:13" x14ac:dyDescent="0.2">
      <c r="A4825" s="27"/>
      <c r="M4825" s="27"/>
    </row>
    <row r="4826" spans="1:13" x14ac:dyDescent="0.2">
      <c r="A4826" s="27"/>
      <c r="M4826" s="27"/>
    </row>
    <row r="4827" spans="1:13" x14ac:dyDescent="0.2">
      <c r="A4827" s="27"/>
      <c r="M4827" s="27"/>
    </row>
    <row r="4828" spans="1:13" x14ac:dyDescent="0.2">
      <c r="A4828" s="27"/>
      <c r="M4828" s="27"/>
    </row>
    <row r="4829" spans="1:13" x14ac:dyDescent="0.2">
      <c r="A4829" s="27"/>
      <c r="M4829" s="27"/>
    </row>
    <row r="4830" spans="1:13" x14ac:dyDescent="0.2">
      <c r="A4830" s="27"/>
      <c r="M4830" s="27"/>
    </row>
    <row r="4831" spans="1:13" x14ac:dyDescent="0.2">
      <c r="A4831" s="27"/>
      <c r="M4831" s="27"/>
    </row>
    <row r="4832" spans="1:13" x14ac:dyDescent="0.2">
      <c r="A4832" s="27"/>
      <c r="M4832" s="27"/>
    </row>
    <row r="4833" spans="1:13" x14ac:dyDescent="0.2">
      <c r="A4833" s="27"/>
      <c r="M4833" s="27"/>
    </row>
    <row r="4834" spans="1:13" x14ac:dyDescent="0.2">
      <c r="A4834" s="27"/>
      <c r="M4834" s="27"/>
    </row>
    <row r="4835" spans="1:13" x14ac:dyDescent="0.2">
      <c r="A4835" s="27"/>
      <c r="M4835" s="27"/>
    </row>
    <row r="4836" spans="1:13" x14ac:dyDescent="0.2">
      <c r="A4836" s="27"/>
      <c r="M4836" s="27"/>
    </row>
    <row r="4837" spans="1:13" x14ac:dyDescent="0.2">
      <c r="A4837" s="27"/>
      <c r="M4837" s="27"/>
    </row>
    <row r="4838" spans="1:13" x14ac:dyDescent="0.2">
      <c r="A4838" s="27"/>
      <c r="M4838" s="27"/>
    </row>
    <row r="4839" spans="1:13" x14ac:dyDescent="0.2">
      <c r="A4839" s="27"/>
      <c r="M4839" s="27"/>
    </row>
    <row r="4840" spans="1:13" x14ac:dyDescent="0.2">
      <c r="A4840" s="27"/>
      <c r="M4840" s="27"/>
    </row>
    <row r="4841" spans="1:13" x14ac:dyDescent="0.2">
      <c r="A4841" s="27"/>
      <c r="M4841" s="27"/>
    </row>
    <row r="4842" spans="1:13" x14ac:dyDescent="0.2">
      <c r="A4842" s="27"/>
      <c r="M4842" s="27"/>
    </row>
    <row r="4843" spans="1:13" x14ac:dyDescent="0.2">
      <c r="A4843" s="27"/>
      <c r="M4843" s="27"/>
    </row>
    <row r="4844" spans="1:13" x14ac:dyDescent="0.2">
      <c r="A4844" s="27"/>
      <c r="M4844" s="27"/>
    </row>
    <row r="4845" spans="1:13" x14ac:dyDescent="0.2">
      <c r="A4845" s="27"/>
      <c r="M4845" s="27"/>
    </row>
    <row r="4846" spans="1:13" x14ac:dyDescent="0.2">
      <c r="A4846" s="27"/>
      <c r="M4846" s="27"/>
    </row>
    <row r="4847" spans="1:13" x14ac:dyDescent="0.2">
      <c r="A4847" s="27"/>
      <c r="M4847" s="27"/>
    </row>
    <row r="4848" spans="1:13" x14ac:dyDescent="0.2">
      <c r="A4848" s="27"/>
      <c r="M4848" s="27"/>
    </row>
    <row r="4849" spans="1:13" x14ac:dyDescent="0.2">
      <c r="A4849" s="27"/>
      <c r="M4849" s="27"/>
    </row>
    <row r="4850" spans="1:13" x14ac:dyDescent="0.2">
      <c r="A4850" s="27"/>
      <c r="M4850" s="27"/>
    </row>
    <row r="4851" spans="1:13" x14ac:dyDescent="0.2">
      <c r="A4851" s="27"/>
      <c r="M4851" s="27"/>
    </row>
    <row r="4852" spans="1:13" x14ac:dyDescent="0.2">
      <c r="A4852" s="27"/>
      <c r="M4852" s="27"/>
    </row>
    <row r="4853" spans="1:13" x14ac:dyDescent="0.2">
      <c r="A4853" s="27"/>
      <c r="M4853" s="27"/>
    </row>
    <row r="4854" spans="1:13" x14ac:dyDescent="0.2">
      <c r="A4854" s="27"/>
      <c r="M4854" s="27"/>
    </row>
    <row r="4855" spans="1:13" x14ac:dyDescent="0.2">
      <c r="A4855" s="27"/>
      <c r="M4855" s="27"/>
    </row>
    <row r="4856" spans="1:13" x14ac:dyDescent="0.2">
      <c r="A4856" s="27"/>
      <c r="M4856" s="27"/>
    </row>
    <row r="4857" spans="1:13" x14ac:dyDescent="0.2">
      <c r="A4857" s="27"/>
      <c r="M4857" s="27"/>
    </row>
    <row r="4858" spans="1:13" x14ac:dyDescent="0.2">
      <c r="A4858" s="27"/>
      <c r="M4858" s="27"/>
    </row>
    <row r="4859" spans="1:13" x14ac:dyDescent="0.2">
      <c r="A4859" s="27"/>
      <c r="M4859" s="27"/>
    </row>
    <row r="4860" spans="1:13" x14ac:dyDescent="0.2">
      <c r="A4860" s="27"/>
      <c r="M4860" s="27"/>
    </row>
    <row r="4861" spans="1:13" x14ac:dyDescent="0.2">
      <c r="A4861" s="27"/>
      <c r="M4861" s="27"/>
    </row>
    <row r="4862" spans="1:13" x14ac:dyDescent="0.2">
      <c r="A4862" s="27"/>
      <c r="M4862" s="27"/>
    </row>
    <row r="4863" spans="1:13" x14ac:dyDescent="0.2">
      <c r="A4863" s="27"/>
      <c r="M4863" s="27"/>
    </row>
    <row r="4864" spans="1:13" x14ac:dyDescent="0.2">
      <c r="A4864" s="27"/>
      <c r="M4864" s="27"/>
    </row>
    <row r="4865" spans="1:13" x14ac:dyDescent="0.2">
      <c r="A4865" s="27"/>
      <c r="M4865" s="27"/>
    </row>
    <row r="4866" spans="1:13" x14ac:dyDescent="0.2">
      <c r="A4866" s="27"/>
      <c r="M4866" s="27"/>
    </row>
    <row r="4867" spans="1:13" x14ac:dyDescent="0.2">
      <c r="A4867" s="27"/>
      <c r="M4867" s="27"/>
    </row>
    <row r="4868" spans="1:13" x14ac:dyDescent="0.2">
      <c r="A4868" s="27"/>
      <c r="M4868" s="27"/>
    </row>
    <row r="4869" spans="1:13" x14ac:dyDescent="0.2">
      <c r="A4869" s="27"/>
      <c r="M4869" s="27"/>
    </row>
    <row r="4870" spans="1:13" x14ac:dyDescent="0.2">
      <c r="A4870" s="27"/>
      <c r="M4870" s="27"/>
    </row>
    <row r="4871" spans="1:13" x14ac:dyDescent="0.2">
      <c r="A4871" s="27"/>
      <c r="M4871" s="27"/>
    </row>
    <row r="4872" spans="1:13" x14ac:dyDescent="0.2">
      <c r="A4872" s="27"/>
      <c r="M4872" s="27"/>
    </row>
    <row r="4873" spans="1:13" x14ac:dyDescent="0.2">
      <c r="A4873" s="27"/>
      <c r="M4873" s="27"/>
    </row>
    <row r="4874" spans="1:13" x14ac:dyDescent="0.2">
      <c r="A4874" s="27"/>
      <c r="M4874" s="27"/>
    </row>
    <row r="4875" spans="1:13" x14ac:dyDescent="0.2">
      <c r="A4875" s="27"/>
      <c r="M4875" s="27"/>
    </row>
    <row r="4876" spans="1:13" x14ac:dyDescent="0.2">
      <c r="A4876" s="27"/>
      <c r="M4876" s="27"/>
    </row>
    <row r="4877" spans="1:13" x14ac:dyDescent="0.2">
      <c r="A4877" s="27"/>
      <c r="M4877" s="27"/>
    </row>
    <row r="4878" spans="1:13" x14ac:dyDescent="0.2">
      <c r="A4878" s="27"/>
      <c r="M4878" s="27"/>
    </row>
    <row r="4879" spans="1:13" x14ac:dyDescent="0.2">
      <c r="A4879" s="27"/>
      <c r="M4879" s="27"/>
    </row>
    <row r="4880" spans="1:13" x14ac:dyDescent="0.2">
      <c r="A4880" s="27"/>
      <c r="M4880" s="27"/>
    </row>
    <row r="4881" spans="1:13" x14ac:dyDescent="0.2">
      <c r="A4881" s="27"/>
      <c r="M4881" s="27"/>
    </row>
    <row r="4882" spans="1:13" x14ac:dyDescent="0.2">
      <c r="A4882" s="27"/>
      <c r="M4882" s="27"/>
    </row>
    <row r="4883" spans="1:13" x14ac:dyDescent="0.2">
      <c r="A4883" s="27"/>
      <c r="M4883" s="27"/>
    </row>
    <row r="4884" spans="1:13" x14ac:dyDescent="0.2">
      <c r="A4884" s="27"/>
      <c r="M4884" s="27"/>
    </row>
    <row r="4885" spans="1:13" x14ac:dyDescent="0.2">
      <c r="A4885" s="27"/>
      <c r="M4885" s="27"/>
    </row>
    <row r="4886" spans="1:13" x14ac:dyDescent="0.2">
      <c r="A4886" s="27"/>
      <c r="M4886" s="27"/>
    </row>
    <row r="4887" spans="1:13" x14ac:dyDescent="0.2">
      <c r="A4887" s="27"/>
      <c r="M4887" s="27"/>
    </row>
    <row r="4888" spans="1:13" x14ac:dyDescent="0.2">
      <c r="A4888" s="27"/>
      <c r="M4888" s="27"/>
    </row>
    <row r="4889" spans="1:13" x14ac:dyDescent="0.2">
      <c r="A4889" s="27"/>
      <c r="M4889" s="27"/>
    </row>
    <row r="4890" spans="1:13" x14ac:dyDescent="0.2">
      <c r="A4890" s="27"/>
      <c r="M4890" s="27"/>
    </row>
    <row r="4891" spans="1:13" x14ac:dyDescent="0.2">
      <c r="A4891" s="27"/>
      <c r="M4891" s="27"/>
    </row>
    <row r="4892" spans="1:13" x14ac:dyDescent="0.2">
      <c r="A4892" s="27"/>
      <c r="M4892" s="27"/>
    </row>
    <row r="4893" spans="1:13" x14ac:dyDescent="0.2">
      <c r="A4893" s="27"/>
      <c r="M4893" s="27"/>
    </row>
    <row r="4894" spans="1:13" x14ac:dyDescent="0.2">
      <c r="A4894" s="27"/>
      <c r="M4894" s="27"/>
    </row>
    <row r="4895" spans="1:13" x14ac:dyDescent="0.2">
      <c r="A4895" s="27"/>
      <c r="M4895" s="27"/>
    </row>
    <row r="4896" spans="1:13" x14ac:dyDescent="0.2">
      <c r="A4896" s="27"/>
      <c r="M4896" s="27"/>
    </row>
    <row r="4897" spans="1:13" x14ac:dyDescent="0.2">
      <c r="A4897" s="27"/>
      <c r="M4897" s="27"/>
    </row>
    <row r="4898" spans="1:13" x14ac:dyDescent="0.2">
      <c r="A4898" s="27"/>
      <c r="M4898" s="27"/>
    </row>
    <row r="4899" spans="1:13" x14ac:dyDescent="0.2">
      <c r="A4899" s="27"/>
      <c r="M4899" s="27"/>
    </row>
    <row r="4900" spans="1:13" x14ac:dyDescent="0.2">
      <c r="A4900" s="27"/>
      <c r="M4900" s="27"/>
    </row>
    <row r="4901" spans="1:13" x14ac:dyDescent="0.2">
      <c r="A4901" s="27"/>
      <c r="M4901" s="27"/>
    </row>
    <row r="4902" spans="1:13" x14ac:dyDescent="0.2">
      <c r="A4902" s="27"/>
      <c r="M4902" s="27"/>
    </row>
    <row r="4903" spans="1:13" x14ac:dyDescent="0.2">
      <c r="A4903" s="27"/>
      <c r="M4903" s="27"/>
    </row>
    <row r="4904" spans="1:13" x14ac:dyDescent="0.2">
      <c r="A4904" s="27"/>
      <c r="M4904" s="27"/>
    </row>
    <row r="4905" spans="1:13" x14ac:dyDescent="0.2">
      <c r="A4905" s="27"/>
      <c r="M4905" s="27"/>
    </row>
    <row r="4906" spans="1:13" x14ac:dyDescent="0.2">
      <c r="A4906" s="27"/>
      <c r="M4906" s="27"/>
    </row>
    <row r="4907" spans="1:13" x14ac:dyDescent="0.2">
      <c r="A4907" s="27"/>
      <c r="M4907" s="27"/>
    </row>
    <row r="4908" spans="1:13" x14ac:dyDescent="0.2">
      <c r="A4908" s="27"/>
      <c r="M4908" s="27"/>
    </row>
    <row r="4909" spans="1:13" x14ac:dyDescent="0.2">
      <c r="A4909" s="27"/>
      <c r="M4909" s="27"/>
    </row>
    <row r="4910" spans="1:13" x14ac:dyDescent="0.2">
      <c r="A4910" s="27"/>
      <c r="M4910" s="27"/>
    </row>
    <row r="4911" spans="1:13" x14ac:dyDescent="0.2">
      <c r="A4911" s="27"/>
      <c r="M4911" s="27"/>
    </row>
    <row r="4912" spans="1:13" x14ac:dyDescent="0.2">
      <c r="A4912" s="27"/>
      <c r="M4912" s="27"/>
    </row>
    <row r="4913" spans="1:13" x14ac:dyDescent="0.2">
      <c r="A4913" s="27"/>
      <c r="M4913" s="27"/>
    </row>
    <row r="4914" spans="1:13" x14ac:dyDescent="0.2">
      <c r="A4914" s="27"/>
      <c r="M4914" s="27"/>
    </row>
    <row r="4915" spans="1:13" x14ac:dyDescent="0.2">
      <c r="A4915" s="27"/>
      <c r="M4915" s="27"/>
    </row>
    <row r="4916" spans="1:13" x14ac:dyDescent="0.2">
      <c r="A4916" s="27"/>
      <c r="M4916" s="27"/>
    </row>
    <row r="4917" spans="1:13" x14ac:dyDescent="0.2">
      <c r="A4917" s="27"/>
      <c r="M4917" s="27"/>
    </row>
    <row r="4918" spans="1:13" x14ac:dyDescent="0.2">
      <c r="A4918" s="27"/>
      <c r="M4918" s="27"/>
    </row>
    <row r="4919" spans="1:13" x14ac:dyDescent="0.2">
      <c r="A4919" s="27"/>
      <c r="M4919" s="27"/>
    </row>
    <row r="4920" spans="1:13" x14ac:dyDescent="0.2">
      <c r="A4920" s="27"/>
      <c r="M4920" s="27"/>
    </row>
    <row r="4921" spans="1:13" x14ac:dyDescent="0.2">
      <c r="A4921" s="27"/>
      <c r="M4921" s="27"/>
    </row>
    <row r="4922" spans="1:13" x14ac:dyDescent="0.2">
      <c r="A4922" s="27"/>
      <c r="M4922" s="27"/>
    </row>
    <row r="4923" spans="1:13" x14ac:dyDescent="0.2">
      <c r="A4923" s="27"/>
      <c r="M4923" s="27"/>
    </row>
    <row r="4924" spans="1:13" x14ac:dyDescent="0.2">
      <c r="A4924" s="27"/>
      <c r="M4924" s="27"/>
    </row>
    <row r="4925" spans="1:13" x14ac:dyDescent="0.2">
      <c r="A4925" s="27"/>
      <c r="M4925" s="27"/>
    </row>
    <row r="4926" spans="1:13" x14ac:dyDescent="0.2">
      <c r="A4926" s="27"/>
      <c r="M4926" s="27"/>
    </row>
    <row r="4927" spans="1:13" x14ac:dyDescent="0.2">
      <c r="A4927" s="27"/>
      <c r="M4927" s="27"/>
    </row>
    <row r="4928" spans="1:13" x14ac:dyDescent="0.2">
      <c r="A4928" s="27"/>
      <c r="M4928" s="27"/>
    </row>
    <row r="4929" spans="1:13" x14ac:dyDescent="0.2">
      <c r="A4929" s="27"/>
      <c r="M4929" s="27"/>
    </row>
    <row r="4930" spans="1:13" x14ac:dyDescent="0.2">
      <c r="A4930" s="27"/>
      <c r="M4930" s="27"/>
    </row>
    <row r="4931" spans="1:13" x14ac:dyDescent="0.2">
      <c r="A4931" s="27"/>
      <c r="M4931" s="27"/>
    </row>
    <row r="4932" spans="1:13" x14ac:dyDescent="0.2">
      <c r="A4932" s="27"/>
      <c r="M4932" s="27"/>
    </row>
    <row r="4933" spans="1:13" x14ac:dyDescent="0.2">
      <c r="A4933" s="27"/>
      <c r="M4933" s="27"/>
    </row>
    <row r="4934" spans="1:13" x14ac:dyDescent="0.2">
      <c r="A4934" s="27"/>
      <c r="M4934" s="27"/>
    </row>
    <row r="4935" spans="1:13" x14ac:dyDescent="0.2">
      <c r="A4935" s="27"/>
      <c r="M4935" s="27"/>
    </row>
    <row r="4936" spans="1:13" x14ac:dyDescent="0.2">
      <c r="A4936" s="27"/>
      <c r="M4936" s="27"/>
    </row>
    <row r="4937" spans="1:13" x14ac:dyDescent="0.2">
      <c r="A4937" s="27"/>
      <c r="M4937" s="27"/>
    </row>
    <row r="4938" spans="1:13" x14ac:dyDescent="0.2">
      <c r="A4938" s="27"/>
      <c r="M4938" s="27"/>
    </row>
    <row r="4939" spans="1:13" x14ac:dyDescent="0.2">
      <c r="A4939" s="27"/>
      <c r="M4939" s="27"/>
    </row>
    <row r="4940" spans="1:13" x14ac:dyDescent="0.2">
      <c r="A4940" s="27"/>
      <c r="M4940" s="27"/>
    </row>
    <row r="4941" spans="1:13" x14ac:dyDescent="0.2">
      <c r="A4941" s="27"/>
      <c r="M4941" s="27"/>
    </row>
    <row r="4942" spans="1:13" x14ac:dyDescent="0.2">
      <c r="A4942" s="27"/>
      <c r="M4942" s="27"/>
    </row>
    <row r="4943" spans="1:13" x14ac:dyDescent="0.2">
      <c r="A4943" s="27"/>
      <c r="M4943" s="27"/>
    </row>
    <row r="4944" spans="1:13" x14ac:dyDescent="0.2">
      <c r="A4944" s="27"/>
      <c r="M4944" s="27"/>
    </row>
    <row r="4945" spans="1:13" x14ac:dyDescent="0.2">
      <c r="A4945" s="27"/>
      <c r="M4945" s="27"/>
    </row>
    <row r="4946" spans="1:13" x14ac:dyDescent="0.2">
      <c r="A4946" s="27"/>
      <c r="M4946" s="27"/>
    </row>
    <row r="4947" spans="1:13" x14ac:dyDescent="0.2">
      <c r="A4947" s="27"/>
      <c r="M4947" s="27"/>
    </row>
    <row r="4948" spans="1:13" x14ac:dyDescent="0.2">
      <c r="A4948" s="27"/>
      <c r="M4948" s="27"/>
    </row>
    <row r="4949" spans="1:13" x14ac:dyDescent="0.2">
      <c r="A4949" s="27"/>
      <c r="M4949" s="27"/>
    </row>
    <row r="4950" spans="1:13" x14ac:dyDescent="0.2">
      <c r="A4950" s="27"/>
      <c r="M4950" s="27"/>
    </row>
    <row r="4951" spans="1:13" x14ac:dyDescent="0.2">
      <c r="A4951" s="27"/>
      <c r="M4951" s="27"/>
    </row>
    <row r="4952" spans="1:13" x14ac:dyDescent="0.2">
      <c r="A4952" s="27"/>
      <c r="M4952" s="27"/>
    </row>
    <row r="4953" spans="1:13" x14ac:dyDescent="0.2">
      <c r="A4953" s="27"/>
      <c r="M4953" s="27"/>
    </row>
    <row r="4954" spans="1:13" x14ac:dyDescent="0.2">
      <c r="A4954" s="27"/>
      <c r="M4954" s="27"/>
    </row>
    <row r="4955" spans="1:13" x14ac:dyDescent="0.2">
      <c r="A4955" s="27"/>
      <c r="M4955" s="27"/>
    </row>
    <row r="4956" spans="1:13" x14ac:dyDescent="0.2">
      <c r="A4956" s="27"/>
      <c r="M4956" s="27"/>
    </row>
    <row r="4957" spans="1:13" x14ac:dyDescent="0.2">
      <c r="A4957" s="27"/>
      <c r="M4957" s="27"/>
    </row>
    <row r="4958" spans="1:13" x14ac:dyDescent="0.2">
      <c r="A4958" s="27"/>
      <c r="M4958" s="27"/>
    </row>
    <row r="4959" spans="1:13" x14ac:dyDescent="0.2">
      <c r="A4959" s="27"/>
      <c r="M4959" s="27"/>
    </row>
    <row r="4960" spans="1:13" x14ac:dyDescent="0.2">
      <c r="A4960" s="27"/>
      <c r="M4960" s="27"/>
    </row>
    <row r="4961" spans="1:13" x14ac:dyDescent="0.2">
      <c r="A4961" s="27"/>
      <c r="M4961" s="27"/>
    </row>
    <row r="4962" spans="1:13" x14ac:dyDescent="0.2">
      <c r="A4962" s="27"/>
      <c r="M4962" s="27"/>
    </row>
    <row r="4963" spans="1:13" x14ac:dyDescent="0.2">
      <c r="A4963" s="27"/>
      <c r="M4963" s="27"/>
    </row>
    <row r="4964" spans="1:13" x14ac:dyDescent="0.2">
      <c r="A4964" s="27"/>
      <c r="M4964" s="27"/>
    </row>
    <row r="4965" spans="1:13" x14ac:dyDescent="0.2">
      <c r="A4965" s="27"/>
      <c r="M4965" s="27"/>
    </row>
    <row r="4966" spans="1:13" x14ac:dyDescent="0.2">
      <c r="A4966" s="27"/>
      <c r="M4966" s="27"/>
    </row>
    <row r="4967" spans="1:13" x14ac:dyDescent="0.2">
      <c r="A4967" s="27"/>
      <c r="M4967" s="27"/>
    </row>
    <row r="4968" spans="1:13" x14ac:dyDescent="0.2">
      <c r="A4968" s="27"/>
      <c r="M4968" s="27"/>
    </row>
    <row r="4969" spans="1:13" x14ac:dyDescent="0.2">
      <c r="A4969" s="27"/>
      <c r="M4969" s="27"/>
    </row>
    <row r="4970" spans="1:13" x14ac:dyDescent="0.2">
      <c r="A4970" s="27"/>
      <c r="M4970" s="27"/>
    </row>
    <row r="4971" spans="1:13" x14ac:dyDescent="0.2">
      <c r="A4971" s="27"/>
      <c r="M4971" s="27"/>
    </row>
    <row r="4972" spans="1:13" x14ac:dyDescent="0.2">
      <c r="A4972" s="27"/>
      <c r="M4972" s="27"/>
    </row>
    <row r="4973" spans="1:13" x14ac:dyDescent="0.2">
      <c r="A4973" s="27"/>
      <c r="M4973" s="27"/>
    </row>
    <row r="4974" spans="1:13" x14ac:dyDescent="0.2">
      <c r="A4974" s="27"/>
      <c r="M4974" s="27"/>
    </row>
    <row r="4975" spans="1:13" x14ac:dyDescent="0.2">
      <c r="A4975" s="27"/>
      <c r="M4975" s="27"/>
    </row>
    <row r="4976" spans="1:13" x14ac:dyDescent="0.2">
      <c r="A4976" s="27"/>
      <c r="M4976" s="27"/>
    </row>
    <row r="4977" spans="1:13" x14ac:dyDescent="0.2">
      <c r="A4977" s="27"/>
      <c r="M4977" s="27"/>
    </row>
    <row r="4978" spans="1:13" x14ac:dyDescent="0.2">
      <c r="A4978" s="27"/>
      <c r="M4978" s="27"/>
    </row>
    <row r="4979" spans="1:13" x14ac:dyDescent="0.2">
      <c r="A4979" s="27"/>
      <c r="M4979" s="27"/>
    </row>
    <row r="4980" spans="1:13" x14ac:dyDescent="0.2">
      <c r="A4980" s="27"/>
      <c r="M4980" s="27"/>
    </row>
    <row r="4981" spans="1:13" x14ac:dyDescent="0.2">
      <c r="A4981" s="27"/>
      <c r="M4981" s="27"/>
    </row>
    <row r="4982" spans="1:13" x14ac:dyDescent="0.2">
      <c r="A4982" s="27"/>
      <c r="M4982" s="27"/>
    </row>
    <row r="4983" spans="1:13" x14ac:dyDescent="0.2">
      <c r="A4983" s="27"/>
      <c r="M4983" s="27"/>
    </row>
    <row r="4984" spans="1:13" x14ac:dyDescent="0.2">
      <c r="A4984" s="27"/>
      <c r="M4984" s="27"/>
    </row>
    <row r="4985" spans="1:13" x14ac:dyDescent="0.2">
      <c r="A4985" s="27"/>
      <c r="M4985" s="27"/>
    </row>
    <row r="4986" spans="1:13" x14ac:dyDescent="0.2">
      <c r="A4986" s="27"/>
      <c r="M4986" s="27"/>
    </row>
    <row r="4987" spans="1:13" x14ac:dyDescent="0.2">
      <c r="A4987" s="27"/>
      <c r="M4987" s="27"/>
    </row>
    <row r="4988" spans="1:13" x14ac:dyDescent="0.2">
      <c r="A4988" s="27"/>
      <c r="M4988" s="27"/>
    </row>
    <row r="4989" spans="1:13" x14ac:dyDescent="0.2">
      <c r="A4989" s="27"/>
      <c r="M4989" s="27"/>
    </row>
    <row r="4990" spans="1:13" x14ac:dyDescent="0.2">
      <c r="A4990" s="27"/>
      <c r="M4990" s="27"/>
    </row>
    <row r="4991" spans="1:13" x14ac:dyDescent="0.2">
      <c r="A4991" s="27"/>
      <c r="M4991" s="27"/>
    </row>
    <row r="4992" spans="1:13" x14ac:dyDescent="0.2">
      <c r="A4992" s="27"/>
      <c r="M4992" s="27"/>
    </row>
    <row r="4993" spans="1:13" x14ac:dyDescent="0.2">
      <c r="A4993" s="27"/>
      <c r="M4993" s="27"/>
    </row>
    <row r="4994" spans="1:13" x14ac:dyDescent="0.2">
      <c r="A4994" s="27"/>
      <c r="M4994" s="27"/>
    </row>
    <row r="4995" spans="1:13" x14ac:dyDescent="0.2">
      <c r="A4995" s="27"/>
      <c r="M4995" s="27"/>
    </row>
    <row r="4996" spans="1:13" x14ac:dyDescent="0.2">
      <c r="A4996" s="27"/>
      <c r="M4996" s="27"/>
    </row>
    <row r="4997" spans="1:13" x14ac:dyDescent="0.2">
      <c r="A4997" s="27"/>
      <c r="M4997" s="27"/>
    </row>
    <row r="4998" spans="1:13" x14ac:dyDescent="0.2">
      <c r="A4998" s="27"/>
      <c r="M4998" s="27"/>
    </row>
    <row r="4999" spans="1:13" x14ac:dyDescent="0.2">
      <c r="A4999" s="27"/>
      <c r="M4999" s="27"/>
    </row>
    <row r="5000" spans="1:13" x14ac:dyDescent="0.2">
      <c r="A5000" s="27"/>
      <c r="M5000" s="27"/>
    </row>
    <row r="5001" spans="1:13" x14ac:dyDescent="0.2">
      <c r="A5001" s="27"/>
      <c r="M5001" s="27"/>
    </row>
    <row r="5002" spans="1:13" x14ac:dyDescent="0.2">
      <c r="A5002" s="27"/>
      <c r="M5002" s="27"/>
    </row>
    <row r="5003" spans="1:13" x14ac:dyDescent="0.2">
      <c r="A5003" s="27"/>
      <c r="M5003" s="27"/>
    </row>
    <row r="5004" spans="1:13" x14ac:dyDescent="0.2">
      <c r="A5004" s="27"/>
      <c r="M5004" s="27"/>
    </row>
    <row r="5005" spans="1:13" x14ac:dyDescent="0.2">
      <c r="A5005" s="27"/>
      <c r="M5005" s="27"/>
    </row>
    <row r="5006" spans="1:13" x14ac:dyDescent="0.2">
      <c r="A5006" s="27"/>
      <c r="M5006" s="27"/>
    </row>
    <row r="5007" spans="1:13" x14ac:dyDescent="0.2">
      <c r="A5007" s="27"/>
      <c r="M5007" s="27"/>
    </row>
    <row r="5008" spans="1:13" x14ac:dyDescent="0.2">
      <c r="A5008" s="27"/>
      <c r="M5008" s="27"/>
    </row>
    <row r="5009" spans="1:13" x14ac:dyDescent="0.2">
      <c r="A5009" s="27"/>
      <c r="M5009" s="27"/>
    </row>
    <row r="5010" spans="1:13" x14ac:dyDescent="0.2">
      <c r="A5010" s="27"/>
      <c r="M5010" s="27"/>
    </row>
    <row r="5011" spans="1:13" x14ac:dyDescent="0.2">
      <c r="A5011" s="27"/>
      <c r="M5011" s="27"/>
    </row>
    <row r="5012" spans="1:13" x14ac:dyDescent="0.2">
      <c r="A5012" s="27"/>
      <c r="M5012" s="27"/>
    </row>
    <row r="5013" spans="1:13" x14ac:dyDescent="0.2">
      <c r="A5013" s="27"/>
      <c r="M5013" s="27"/>
    </row>
    <row r="5014" spans="1:13" x14ac:dyDescent="0.2">
      <c r="A5014" s="27"/>
      <c r="M5014" s="27"/>
    </row>
    <row r="5015" spans="1:13" x14ac:dyDescent="0.2">
      <c r="A5015" s="27"/>
      <c r="M5015" s="27"/>
    </row>
    <row r="5016" spans="1:13" x14ac:dyDescent="0.2">
      <c r="A5016" s="27"/>
      <c r="M5016" s="27"/>
    </row>
    <row r="5017" spans="1:13" x14ac:dyDescent="0.2">
      <c r="A5017" s="27"/>
      <c r="M5017" s="27"/>
    </row>
    <row r="5018" spans="1:13" x14ac:dyDescent="0.2">
      <c r="A5018" s="27"/>
      <c r="M5018" s="27"/>
    </row>
    <row r="5019" spans="1:13" x14ac:dyDescent="0.2">
      <c r="A5019" s="27"/>
      <c r="M5019" s="27"/>
    </row>
    <row r="5020" spans="1:13" x14ac:dyDescent="0.2">
      <c r="A5020" s="27"/>
      <c r="M5020" s="27"/>
    </row>
    <row r="5021" spans="1:13" x14ac:dyDescent="0.2">
      <c r="A5021" s="27"/>
      <c r="M5021" s="27"/>
    </row>
    <row r="5022" spans="1:13" x14ac:dyDescent="0.2">
      <c r="A5022" s="27"/>
      <c r="M5022" s="27"/>
    </row>
    <row r="5023" spans="1:13" x14ac:dyDescent="0.2">
      <c r="A5023" s="27"/>
      <c r="M5023" s="27"/>
    </row>
    <row r="5024" spans="1:13" x14ac:dyDescent="0.2">
      <c r="A5024" s="27"/>
      <c r="M5024" s="27"/>
    </row>
    <row r="5025" spans="1:13" x14ac:dyDescent="0.2">
      <c r="A5025" s="27"/>
      <c r="M5025" s="27"/>
    </row>
    <row r="5026" spans="1:13" x14ac:dyDescent="0.2">
      <c r="A5026" s="27"/>
      <c r="M5026" s="27"/>
    </row>
    <row r="5027" spans="1:13" x14ac:dyDescent="0.2">
      <c r="A5027" s="27"/>
      <c r="M5027" s="27"/>
    </row>
    <row r="5028" spans="1:13" x14ac:dyDescent="0.2">
      <c r="A5028" s="27"/>
      <c r="M5028" s="27"/>
    </row>
    <row r="5029" spans="1:13" x14ac:dyDescent="0.2">
      <c r="A5029" s="27"/>
      <c r="M5029" s="27"/>
    </row>
    <row r="5030" spans="1:13" x14ac:dyDescent="0.2">
      <c r="A5030" s="27"/>
      <c r="M5030" s="27"/>
    </row>
    <row r="5031" spans="1:13" x14ac:dyDescent="0.2">
      <c r="A5031" s="27"/>
      <c r="M5031" s="27"/>
    </row>
    <row r="5032" spans="1:13" x14ac:dyDescent="0.2">
      <c r="A5032" s="27"/>
      <c r="M5032" s="27"/>
    </row>
    <row r="5033" spans="1:13" x14ac:dyDescent="0.2">
      <c r="A5033" s="27"/>
      <c r="M5033" s="27"/>
    </row>
    <row r="5034" spans="1:13" x14ac:dyDescent="0.2">
      <c r="A5034" s="27"/>
      <c r="M5034" s="27"/>
    </row>
    <row r="5035" spans="1:13" x14ac:dyDescent="0.2">
      <c r="A5035" s="27"/>
      <c r="M5035" s="27"/>
    </row>
    <row r="5036" spans="1:13" x14ac:dyDescent="0.2">
      <c r="A5036" s="27"/>
      <c r="M5036" s="27"/>
    </row>
    <row r="5037" spans="1:13" x14ac:dyDescent="0.2">
      <c r="A5037" s="27"/>
      <c r="M5037" s="27"/>
    </row>
    <row r="5038" spans="1:13" x14ac:dyDescent="0.2">
      <c r="A5038" s="27"/>
      <c r="M5038" s="27"/>
    </row>
    <row r="5039" spans="1:13" x14ac:dyDescent="0.2">
      <c r="A5039" s="27"/>
      <c r="M5039" s="27"/>
    </row>
    <row r="5040" spans="1:13" x14ac:dyDescent="0.2">
      <c r="A5040" s="27"/>
      <c r="M5040" s="27"/>
    </row>
    <row r="5041" spans="1:13" x14ac:dyDescent="0.2">
      <c r="A5041" s="27"/>
      <c r="M5041" s="27"/>
    </row>
    <row r="5042" spans="1:13" x14ac:dyDescent="0.2">
      <c r="A5042" s="27"/>
      <c r="M5042" s="27"/>
    </row>
    <row r="5043" spans="1:13" x14ac:dyDescent="0.2">
      <c r="A5043" s="27"/>
      <c r="M5043" s="27"/>
    </row>
    <row r="5044" spans="1:13" x14ac:dyDescent="0.2">
      <c r="A5044" s="27"/>
      <c r="M5044" s="27"/>
    </row>
    <row r="5045" spans="1:13" x14ac:dyDescent="0.2">
      <c r="A5045" s="27"/>
      <c r="M5045" s="27"/>
    </row>
    <row r="5046" spans="1:13" x14ac:dyDescent="0.2">
      <c r="A5046" s="27"/>
      <c r="M5046" s="27"/>
    </row>
    <row r="5047" spans="1:13" x14ac:dyDescent="0.2">
      <c r="A5047" s="27"/>
      <c r="M5047" s="27"/>
    </row>
    <row r="5048" spans="1:13" x14ac:dyDescent="0.2">
      <c r="A5048" s="27"/>
      <c r="M5048" s="27"/>
    </row>
    <row r="5049" spans="1:13" x14ac:dyDescent="0.2">
      <c r="A5049" s="27"/>
      <c r="M5049" s="27"/>
    </row>
    <row r="5050" spans="1:13" x14ac:dyDescent="0.2">
      <c r="A5050" s="27"/>
      <c r="M5050" s="27"/>
    </row>
    <row r="5051" spans="1:13" x14ac:dyDescent="0.2">
      <c r="A5051" s="27"/>
      <c r="M5051" s="27"/>
    </row>
    <row r="5052" spans="1:13" x14ac:dyDescent="0.2">
      <c r="A5052" s="27"/>
      <c r="M5052" s="27"/>
    </row>
    <row r="5053" spans="1:13" x14ac:dyDescent="0.2">
      <c r="A5053" s="27"/>
      <c r="M5053" s="27"/>
    </row>
    <row r="5054" spans="1:13" x14ac:dyDescent="0.2">
      <c r="A5054" s="27"/>
      <c r="M5054" s="27"/>
    </row>
    <row r="5055" spans="1:13" x14ac:dyDescent="0.2">
      <c r="A5055" s="27"/>
      <c r="M5055" s="27"/>
    </row>
    <row r="5056" spans="1:13" x14ac:dyDescent="0.2">
      <c r="A5056" s="27"/>
      <c r="M5056" s="27"/>
    </row>
    <row r="5057" spans="1:13" x14ac:dyDescent="0.2">
      <c r="A5057" s="27"/>
      <c r="M5057" s="27"/>
    </row>
    <row r="5058" spans="1:13" x14ac:dyDescent="0.2">
      <c r="A5058" s="27"/>
      <c r="M5058" s="27"/>
    </row>
    <row r="5059" spans="1:13" x14ac:dyDescent="0.2">
      <c r="A5059" s="27"/>
      <c r="M5059" s="27"/>
    </row>
    <row r="5060" spans="1:13" x14ac:dyDescent="0.2">
      <c r="A5060" s="27"/>
      <c r="M5060" s="27"/>
    </row>
    <row r="5061" spans="1:13" x14ac:dyDescent="0.2">
      <c r="A5061" s="27"/>
      <c r="M5061" s="27"/>
    </row>
    <row r="5062" spans="1:13" x14ac:dyDescent="0.2">
      <c r="A5062" s="27"/>
      <c r="M5062" s="27"/>
    </row>
    <row r="5063" spans="1:13" x14ac:dyDescent="0.2">
      <c r="A5063" s="27"/>
      <c r="M5063" s="27"/>
    </row>
    <row r="5064" spans="1:13" x14ac:dyDescent="0.2">
      <c r="A5064" s="27"/>
      <c r="M5064" s="27"/>
    </row>
    <row r="5065" spans="1:13" x14ac:dyDescent="0.2">
      <c r="A5065" s="27"/>
      <c r="M5065" s="27"/>
    </row>
    <row r="5066" spans="1:13" x14ac:dyDescent="0.2">
      <c r="A5066" s="27"/>
      <c r="M5066" s="27"/>
    </row>
    <row r="5067" spans="1:13" x14ac:dyDescent="0.2">
      <c r="A5067" s="27"/>
      <c r="M5067" s="27"/>
    </row>
    <row r="5068" spans="1:13" x14ac:dyDescent="0.2">
      <c r="A5068" s="27"/>
      <c r="M5068" s="27"/>
    </row>
    <row r="5069" spans="1:13" x14ac:dyDescent="0.2">
      <c r="A5069" s="27"/>
      <c r="M5069" s="27"/>
    </row>
    <row r="5070" spans="1:13" x14ac:dyDescent="0.2">
      <c r="A5070" s="27"/>
      <c r="M5070" s="27"/>
    </row>
    <row r="5071" spans="1:13" x14ac:dyDescent="0.2">
      <c r="A5071" s="27"/>
      <c r="M5071" s="27"/>
    </row>
    <row r="5072" spans="1:13" x14ac:dyDescent="0.2">
      <c r="A5072" s="27"/>
      <c r="M5072" s="27"/>
    </row>
    <row r="5073" spans="1:13" x14ac:dyDescent="0.2">
      <c r="A5073" s="27"/>
      <c r="M5073" s="27"/>
    </row>
    <row r="5074" spans="1:13" x14ac:dyDescent="0.2">
      <c r="A5074" s="27"/>
      <c r="M5074" s="27"/>
    </row>
    <row r="5075" spans="1:13" x14ac:dyDescent="0.2">
      <c r="A5075" s="27"/>
      <c r="M5075" s="27"/>
    </row>
    <row r="5076" spans="1:13" x14ac:dyDescent="0.2">
      <c r="A5076" s="27"/>
      <c r="M5076" s="27"/>
    </row>
    <row r="5077" spans="1:13" x14ac:dyDescent="0.2">
      <c r="A5077" s="27"/>
      <c r="M5077" s="27"/>
    </row>
    <row r="5078" spans="1:13" x14ac:dyDescent="0.2">
      <c r="A5078" s="27"/>
      <c r="M5078" s="27"/>
    </row>
    <row r="5079" spans="1:13" x14ac:dyDescent="0.2">
      <c r="A5079" s="27"/>
      <c r="M5079" s="27"/>
    </row>
    <row r="5080" spans="1:13" x14ac:dyDescent="0.2">
      <c r="A5080" s="27"/>
      <c r="M5080" s="27"/>
    </row>
    <row r="5081" spans="1:13" x14ac:dyDescent="0.2">
      <c r="A5081" s="27"/>
      <c r="M5081" s="27"/>
    </row>
    <row r="5082" spans="1:13" x14ac:dyDescent="0.2">
      <c r="A5082" s="27"/>
      <c r="M5082" s="27"/>
    </row>
    <row r="5083" spans="1:13" x14ac:dyDescent="0.2">
      <c r="A5083" s="27"/>
      <c r="M5083" s="27"/>
    </row>
    <row r="5084" spans="1:13" x14ac:dyDescent="0.2">
      <c r="A5084" s="27"/>
      <c r="M5084" s="27"/>
    </row>
    <row r="5085" spans="1:13" x14ac:dyDescent="0.2">
      <c r="A5085" s="27"/>
      <c r="M5085" s="27"/>
    </row>
    <row r="5086" spans="1:13" x14ac:dyDescent="0.2">
      <c r="M5086" s="27"/>
    </row>
    <row r="5087" spans="1:13" x14ac:dyDescent="0.2">
      <c r="M5087" s="27"/>
    </row>
    <row r="5088" spans="1:13" x14ac:dyDescent="0.2">
      <c r="M5088" s="27"/>
    </row>
    <row r="5089" spans="13:13" x14ac:dyDescent="0.2">
      <c r="M5089" s="27"/>
    </row>
    <row r="5090" spans="13:13" x14ac:dyDescent="0.2">
      <c r="M5090" s="27"/>
    </row>
    <row r="5091" spans="13:13" x14ac:dyDescent="0.2">
      <c r="M5091" s="27"/>
    </row>
    <row r="5092" spans="13:13" x14ac:dyDescent="0.2">
      <c r="M5092" s="27"/>
    </row>
    <row r="5093" spans="13:13" x14ac:dyDescent="0.2">
      <c r="M5093" s="27"/>
    </row>
    <row r="5094" spans="13:13" x14ac:dyDescent="0.2">
      <c r="M5094" s="27"/>
    </row>
    <row r="5095" spans="13:13" x14ac:dyDescent="0.2">
      <c r="M5095" s="27"/>
    </row>
    <row r="5096" spans="13:13" x14ac:dyDescent="0.2">
      <c r="M5096" s="27"/>
    </row>
    <row r="5097" spans="13:13" x14ac:dyDescent="0.2">
      <c r="M5097" s="27"/>
    </row>
    <row r="5098" spans="13:13" x14ac:dyDescent="0.2">
      <c r="M5098" s="27"/>
    </row>
    <row r="5099" spans="13:13" x14ac:dyDescent="0.2">
      <c r="M5099" s="27"/>
    </row>
    <row r="5100" spans="13:13" x14ac:dyDescent="0.2">
      <c r="M5100" s="27"/>
    </row>
    <row r="5101" spans="13:13" x14ac:dyDescent="0.2">
      <c r="M5101" s="27"/>
    </row>
    <row r="5102" spans="13:13" x14ac:dyDescent="0.2">
      <c r="M5102" s="27"/>
    </row>
    <row r="5103" spans="13:13" x14ac:dyDescent="0.2">
      <c r="M5103" s="27"/>
    </row>
    <row r="5104" spans="13:13" x14ac:dyDescent="0.2">
      <c r="M5104" s="27"/>
    </row>
    <row r="5105" spans="13:13" x14ac:dyDescent="0.2">
      <c r="M5105" s="27"/>
    </row>
    <row r="5106" spans="13:13" x14ac:dyDescent="0.2">
      <c r="M5106" s="27"/>
    </row>
    <row r="5107" spans="13:13" x14ac:dyDescent="0.2">
      <c r="M5107" s="27"/>
    </row>
    <row r="5108" spans="13:13" x14ac:dyDescent="0.2">
      <c r="M5108" s="27"/>
    </row>
    <row r="5109" spans="13:13" x14ac:dyDescent="0.2">
      <c r="M5109" s="27"/>
    </row>
    <row r="5110" spans="13:13" x14ac:dyDescent="0.2">
      <c r="M5110" s="27"/>
    </row>
    <row r="5111" spans="13:13" x14ac:dyDescent="0.2">
      <c r="M5111" s="27"/>
    </row>
    <row r="5112" spans="13:13" x14ac:dyDescent="0.2">
      <c r="M5112" s="27"/>
    </row>
    <row r="5113" spans="13:13" x14ac:dyDescent="0.2">
      <c r="M5113" s="27"/>
    </row>
    <row r="5114" spans="13:13" x14ac:dyDescent="0.2">
      <c r="M5114" s="27"/>
    </row>
    <row r="5115" spans="13:13" x14ac:dyDescent="0.2">
      <c r="M5115" s="27"/>
    </row>
    <row r="5116" spans="13:13" x14ac:dyDescent="0.2">
      <c r="M5116" s="27"/>
    </row>
    <row r="5117" spans="13:13" x14ac:dyDescent="0.2">
      <c r="M5117" s="27"/>
    </row>
    <row r="5118" spans="13:13" x14ac:dyDescent="0.2">
      <c r="M5118" s="27"/>
    </row>
    <row r="5119" spans="13:13" x14ac:dyDescent="0.2">
      <c r="M5119" s="27"/>
    </row>
    <row r="5120" spans="13:13" x14ac:dyDescent="0.2">
      <c r="M5120" s="27"/>
    </row>
    <row r="5121" spans="13:13" x14ac:dyDescent="0.2">
      <c r="M5121" s="27"/>
    </row>
    <row r="5122" spans="13:13" x14ac:dyDescent="0.2">
      <c r="M5122" s="27"/>
    </row>
    <row r="5123" spans="13:13" x14ac:dyDescent="0.2">
      <c r="M5123" s="27"/>
    </row>
    <row r="5124" spans="13:13" x14ac:dyDescent="0.2">
      <c r="M5124" s="27"/>
    </row>
    <row r="5125" spans="13:13" x14ac:dyDescent="0.2">
      <c r="M5125" s="27"/>
    </row>
    <row r="5126" spans="13:13" x14ac:dyDescent="0.2">
      <c r="M5126" s="27"/>
    </row>
    <row r="5127" spans="13:13" x14ac:dyDescent="0.2">
      <c r="M5127" s="27"/>
    </row>
    <row r="5128" spans="13:13" x14ac:dyDescent="0.2">
      <c r="M5128" s="27"/>
    </row>
    <row r="5129" spans="13:13" x14ac:dyDescent="0.2">
      <c r="M5129" s="27"/>
    </row>
    <row r="5130" spans="13:13" x14ac:dyDescent="0.2">
      <c r="M5130" s="27"/>
    </row>
    <row r="5131" spans="13:13" x14ac:dyDescent="0.2">
      <c r="M5131" s="27"/>
    </row>
    <row r="5132" spans="13:13" x14ac:dyDescent="0.2">
      <c r="M5132" s="27"/>
    </row>
    <row r="5133" spans="13:13" x14ac:dyDescent="0.2">
      <c r="M5133" s="27"/>
    </row>
    <row r="5134" spans="13:13" x14ac:dyDescent="0.2">
      <c r="M5134" s="27"/>
    </row>
    <row r="5135" spans="13:13" x14ac:dyDescent="0.2">
      <c r="M5135" s="27"/>
    </row>
    <row r="5136" spans="13:13" x14ac:dyDescent="0.2">
      <c r="M5136" s="27"/>
    </row>
    <row r="5137" spans="13:13" x14ac:dyDescent="0.2">
      <c r="M5137" s="27"/>
    </row>
    <row r="5138" spans="13:13" x14ac:dyDescent="0.2">
      <c r="M5138" s="27"/>
    </row>
    <row r="5139" spans="13:13" x14ac:dyDescent="0.2">
      <c r="M5139" s="27"/>
    </row>
    <row r="5140" spans="13:13" x14ac:dyDescent="0.2">
      <c r="M5140" s="27"/>
    </row>
    <row r="5141" spans="13:13" x14ac:dyDescent="0.2">
      <c r="M5141" s="27"/>
    </row>
    <row r="5142" spans="13:13" x14ac:dyDescent="0.2">
      <c r="M5142" s="27"/>
    </row>
    <row r="5143" spans="13:13" x14ac:dyDescent="0.2">
      <c r="M5143" s="27"/>
    </row>
    <row r="5144" spans="13:13" x14ac:dyDescent="0.2">
      <c r="M5144" s="27"/>
    </row>
    <row r="5145" spans="13:13" x14ac:dyDescent="0.2">
      <c r="M5145" s="27"/>
    </row>
    <row r="5146" spans="13:13" x14ac:dyDescent="0.2">
      <c r="M5146" s="27"/>
    </row>
    <row r="5147" spans="13:13" x14ac:dyDescent="0.2">
      <c r="M5147" s="27"/>
    </row>
    <row r="5148" spans="13:13" x14ac:dyDescent="0.2">
      <c r="M5148" s="27"/>
    </row>
    <row r="5149" spans="13:13" x14ac:dyDescent="0.2">
      <c r="M5149" s="27"/>
    </row>
    <row r="5150" spans="13:13" x14ac:dyDescent="0.2">
      <c r="M5150" s="27"/>
    </row>
    <row r="5151" spans="13:13" x14ac:dyDescent="0.2">
      <c r="M5151" s="27"/>
    </row>
    <row r="5152" spans="13:13" x14ac:dyDescent="0.2">
      <c r="M5152" s="27"/>
    </row>
    <row r="5153" spans="13:13" x14ac:dyDescent="0.2">
      <c r="M5153" s="27"/>
    </row>
    <row r="5154" spans="13:13" x14ac:dyDescent="0.2">
      <c r="M5154" s="27"/>
    </row>
    <row r="5155" spans="13:13" x14ac:dyDescent="0.2">
      <c r="M5155" s="27"/>
    </row>
    <row r="5156" spans="13:13" x14ac:dyDescent="0.2">
      <c r="M5156" s="27"/>
    </row>
    <row r="5157" spans="13:13" x14ac:dyDescent="0.2">
      <c r="M5157" s="27"/>
    </row>
    <row r="5158" spans="13:13" x14ac:dyDescent="0.2">
      <c r="M5158" s="27"/>
    </row>
    <row r="5159" spans="13:13" x14ac:dyDescent="0.2">
      <c r="M5159" s="27"/>
    </row>
    <row r="5160" spans="13:13" x14ac:dyDescent="0.2">
      <c r="M5160" s="27"/>
    </row>
    <row r="5161" spans="13:13" x14ac:dyDescent="0.2">
      <c r="M5161" s="27"/>
    </row>
    <row r="5162" spans="13:13" x14ac:dyDescent="0.2">
      <c r="M5162" s="27"/>
    </row>
    <row r="5163" spans="13:13" x14ac:dyDescent="0.2">
      <c r="M5163" s="27"/>
    </row>
    <row r="5164" spans="13:13" x14ac:dyDescent="0.2">
      <c r="M5164" s="27"/>
    </row>
    <row r="5165" spans="13:13" x14ac:dyDescent="0.2">
      <c r="M5165" s="27"/>
    </row>
    <row r="5166" spans="13:13" x14ac:dyDescent="0.2">
      <c r="M5166" s="27"/>
    </row>
    <row r="5167" spans="13:13" x14ac:dyDescent="0.2">
      <c r="M5167" s="27"/>
    </row>
    <row r="5168" spans="13:13" x14ac:dyDescent="0.2">
      <c r="M5168" s="27"/>
    </row>
    <row r="5169" spans="13:13" x14ac:dyDescent="0.2">
      <c r="M5169" s="27"/>
    </row>
    <row r="5170" spans="13:13" x14ac:dyDescent="0.2">
      <c r="M5170" s="27"/>
    </row>
    <row r="5171" spans="13:13" x14ac:dyDescent="0.2">
      <c r="M5171" s="27"/>
    </row>
    <row r="5172" spans="13:13" x14ac:dyDescent="0.2">
      <c r="M5172" s="27"/>
    </row>
    <row r="5173" spans="13:13" x14ac:dyDescent="0.2">
      <c r="M5173" s="27"/>
    </row>
    <row r="5174" spans="13:13" x14ac:dyDescent="0.2">
      <c r="M5174" s="27"/>
    </row>
    <row r="5175" spans="13:13" x14ac:dyDescent="0.2">
      <c r="M5175" s="27"/>
    </row>
    <row r="5176" spans="13:13" x14ac:dyDescent="0.2">
      <c r="M5176" s="27"/>
    </row>
    <row r="5177" spans="13:13" x14ac:dyDescent="0.2">
      <c r="M5177" s="27"/>
    </row>
    <row r="5178" spans="13:13" x14ac:dyDescent="0.2">
      <c r="M5178" s="27"/>
    </row>
    <row r="5179" spans="13:13" x14ac:dyDescent="0.2">
      <c r="M5179" s="27"/>
    </row>
    <row r="5180" spans="13:13" x14ac:dyDescent="0.2">
      <c r="M5180" s="27"/>
    </row>
    <row r="5181" spans="13:13" x14ac:dyDescent="0.2">
      <c r="M5181" s="27"/>
    </row>
    <row r="5182" spans="13:13" x14ac:dyDescent="0.2">
      <c r="M5182" s="27"/>
    </row>
    <row r="5183" spans="13:13" x14ac:dyDescent="0.2">
      <c r="M5183" s="27"/>
    </row>
    <row r="5184" spans="13:13" x14ac:dyDescent="0.2">
      <c r="M5184" s="27"/>
    </row>
    <row r="5185" spans="13:13" x14ac:dyDescent="0.2">
      <c r="M5185" s="27"/>
    </row>
    <row r="5186" spans="13:13" x14ac:dyDescent="0.2">
      <c r="M5186" s="27"/>
    </row>
    <row r="5187" spans="13:13" x14ac:dyDescent="0.2">
      <c r="M5187" s="27"/>
    </row>
    <row r="5188" spans="13:13" x14ac:dyDescent="0.2">
      <c r="M5188" s="27"/>
    </row>
    <row r="5189" spans="13:13" x14ac:dyDescent="0.2">
      <c r="M5189" s="27"/>
    </row>
    <row r="5190" spans="13:13" x14ac:dyDescent="0.2">
      <c r="M5190" s="27"/>
    </row>
    <row r="5191" spans="13:13" x14ac:dyDescent="0.2">
      <c r="M5191" s="27"/>
    </row>
    <row r="5192" spans="13:13" x14ac:dyDescent="0.2">
      <c r="M5192" s="27"/>
    </row>
    <row r="5193" spans="13:13" x14ac:dyDescent="0.2">
      <c r="M5193" s="27"/>
    </row>
    <row r="5194" spans="13:13" x14ac:dyDescent="0.2">
      <c r="M5194" s="27"/>
    </row>
    <row r="5195" spans="13:13" x14ac:dyDescent="0.2">
      <c r="M5195" s="27"/>
    </row>
    <row r="5196" spans="13:13" x14ac:dyDescent="0.2">
      <c r="M5196" s="27"/>
    </row>
    <row r="5197" spans="13:13" x14ac:dyDescent="0.2">
      <c r="M5197" s="27"/>
    </row>
    <row r="5198" spans="13:13" x14ac:dyDescent="0.2">
      <c r="M5198" s="27"/>
    </row>
    <row r="5199" spans="13:13" x14ac:dyDescent="0.2">
      <c r="M5199" s="27"/>
    </row>
    <row r="5200" spans="13:13" x14ac:dyDescent="0.2">
      <c r="M5200" s="27"/>
    </row>
    <row r="5201" spans="13:13" x14ac:dyDescent="0.2">
      <c r="M5201" s="27"/>
    </row>
    <row r="5202" spans="13:13" x14ac:dyDescent="0.2">
      <c r="M5202" s="27"/>
    </row>
    <row r="5203" spans="13:13" x14ac:dyDescent="0.2">
      <c r="M5203" s="27"/>
    </row>
    <row r="5204" spans="13:13" x14ac:dyDescent="0.2">
      <c r="M5204" s="27"/>
    </row>
    <row r="5205" spans="13:13" x14ac:dyDescent="0.2">
      <c r="M5205" s="27"/>
    </row>
    <row r="5206" spans="13:13" x14ac:dyDescent="0.2">
      <c r="M5206" s="27"/>
    </row>
    <row r="5207" spans="13:13" x14ac:dyDescent="0.2">
      <c r="M5207" s="27"/>
    </row>
    <row r="5208" spans="13:13" x14ac:dyDescent="0.2">
      <c r="M5208" s="27"/>
    </row>
    <row r="5209" spans="13:13" x14ac:dyDescent="0.2">
      <c r="M5209" s="27"/>
    </row>
    <row r="5210" spans="13:13" x14ac:dyDescent="0.2">
      <c r="M5210" s="27"/>
    </row>
    <row r="5211" spans="13:13" x14ac:dyDescent="0.2">
      <c r="M5211" s="27"/>
    </row>
    <row r="5212" spans="13:13" x14ac:dyDescent="0.2">
      <c r="M5212" s="27"/>
    </row>
    <row r="5213" spans="13:13" x14ac:dyDescent="0.2">
      <c r="M5213" s="27"/>
    </row>
    <row r="5214" spans="13:13" x14ac:dyDescent="0.2">
      <c r="M5214" s="27"/>
    </row>
    <row r="5215" spans="13:13" x14ac:dyDescent="0.2">
      <c r="M5215" s="27"/>
    </row>
    <row r="5216" spans="13:13" x14ac:dyDescent="0.2">
      <c r="M5216" s="27"/>
    </row>
    <row r="5217" spans="13:13" x14ac:dyDescent="0.2">
      <c r="M5217" s="27"/>
    </row>
    <row r="5218" spans="13:13" x14ac:dyDescent="0.2">
      <c r="M5218" s="27"/>
    </row>
    <row r="5219" spans="13:13" x14ac:dyDescent="0.2">
      <c r="M5219" s="27"/>
    </row>
    <row r="5220" spans="13:13" x14ac:dyDescent="0.2">
      <c r="M5220" s="27"/>
    </row>
    <row r="5221" spans="13:13" x14ac:dyDescent="0.2">
      <c r="M5221" s="27"/>
    </row>
    <row r="5222" spans="13:13" x14ac:dyDescent="0.2">
      <c r="M5222" s="27"/>
    </row>
    <row r="5223" spans="13:13" x14ac:dyDescent="0.2">
      <c r="M5223" s="27"/>
    </row>
    <row r="5224" spans="13:13" x14ac:dyDescent="0.2">
      <c r="M5224" s="27"/>
    </row>
    <row r="5225" spans="13:13" x14ac:dyDescent="0.2">
      <c r="M5225" s="27"/>
    </row>
    <row r="5226" spans="13:13" x14ac:dyDescent="0.2">
      <c r="M5226" s="27"/>
    </row>
    <row r="5227" spans="13:13" x14ac:dyDescent="0.2">
      <c r="M5227" s="27"/>
    </row>
    <row r="5228" spans="13:13" x14ac:dyDescent="0.2">
      <c r="M5228" s="27"/>
    </row>
    <row r="5229" spans="13:13" x14ac:dyDescent="0.2">
      <c r="M5229" s="27"/>
    </row>
    <row r="5230" spans="13:13" x14ac:dyDescent="0.2">
      <c r="M5230" s="27"/>
    </row>
    <row r="5231" spans="13:13" x14ac:dyDescent="0.2">
      <c r="M5231" s="27"/>
    </row>
    <row r="5232" spans="13:13" x14ac:dyDescent="0.2">
      <c r="M5232" s="27"/>
    </row>
    <row r="5233" spans="13:13" x14ac:dyDescent="0.2">
      <c r="M5233" s="27"/>
    </row>
    <row r="5234" spans="13:13" x14ac:dyDescent="0.2">
      <c r="M5234" s="27"/>
    </row>
    <row r="5235" spans="13:13" x14ac:dyDescent="0.2">
      <c r="M5235" s="27"/>
    </row>
    <row r="5236" spans="13:13" x14ac:dyDescent="0.2">
      <c r="M5236" s="27"/>
    </row>
    <row r="5237" spans="13:13" x14ac:dyDescent="0.2">
      <c r="M5237" s="27"/>
    </row>
    <row r="5238" spans="13:13" x14ac:dyDescent="0.2">
      <c r="M5238" s="27"/>
    </row>
    <row r="5239" spans="13:13" x14ac:dyDescent="0.2">
      <c r="M5239" s="27"/>
    </row>
    <row r="5240" spans="13:13" x14ac:dyDescent="0.2">
      <c r="M5240" s="27"/>
    </row>
    <row r="5241" spans="13:13" x14ac:dyDescent="0.2">
      <c r="M5241" s="27"/>
    </row>
    <row r="5242" spans="13:13" x14ac:dyDescent="0.2">
      <c r="M5242" s="27"/>
    </row>
    <row r="5243" spans="13:13" x14ac:dyDescent="0.2">
      <c r="M5243" s="27"/>
    </row>
    <row r="5244" spans="13:13" x14ac:dyDescent="0.2">
      <c r="M5244" s="27"/>
    </row>
    <row r="5245" spans="13:13" x14ac:dyDescent="0.2">
      <c r="M5245" s="27"/>
    </row>
    <row r="5246" spans="13:13" x14ac:dyDescent="0.2">
      <c r="M5246" s="27"/>
    </row>
    <row r="5247" spans="13:13" x14ac:dyDescent="0.2">
      <c r="M5247" s="27"/>
    </row>
    <row r="5248" spans="13:13" x14ac:dyDescent="0.2">
      <c r="M5248" s="27"/>
    </row>
    <row r="5249" spans="13:13" x14ac:dyDescent="0.2">
      <c r="M5249" s="27"/>
    </row>
    <row r="5250" spans="13:13" x14ac:dyDescent="0.2">
      <c r="M5250" s="27"/>
    </row>
    <row r="5251" spans="13:13" x14ac:dyDescent="0.2">
      <c r="M5251" s="27"/>
    </row>
    <row r="5252" spans="13:13" x14ac:dyDescent="0.2">
      <c r="M5252" s="27"/>
    </row>
    <row r="5253" spans="13:13" x14ac:dyDescent="0.2">
      <c r="M5253" s="27"/>
    </row>
    <row r="5254" spans="13:13" x14ac:dyDescent="0.2">
      <c r="M5254" s="27"/>
    </row>
    <row r="5255" spans="13:13" x14ac:dyDescent="0.2">
      <c r="M5255" s="27"/>
    </row>
    <row r="5256" spans="13:13" x14ac:dyDescent="0.2">
      <c r="M5256" s="27"/>
    </row>
    <row r="5257" spans="13:13" x14ac:dyDescent="0.2">
      <c r="M5257" s="27"/>
    </row>
    <row r="5258" spans="13:13" x14ac:dyDescent="0.2">
      <c r="M5258" s="27"/>
    </row>
    <row r="5259" spans="13:13" x14ac:dyDescent="0.2">
      <c r="M5259" s="27"/>
    </row>
    <row r="5260" spans="13:13" x14ac:dyDescent="0.2">
      <c r="M5260" s="27"/>
    </row>
    <row r="5261" spans="13:13" x14ac:dyDescent="0.2">
      <c r="M5261" s="27"/>
    </row>
    <row r="5262" spans="13:13" x14ac:dyDescent="0.2">
      <c r="M5262" s="27"/>
    </row>
    <row r="5263" spans="13:13" x14ac:dyDescent="0.2">
      <c r="M5263" s="27"/>
    </row>
    <row r="5264" spans="13:13" x14ac:dyDescent="0.2">
      <c r="M5264" s="27"/>
    </row>
    <row r="5265" spans="13:13" x14ac:dyDescent="0.2">
      <c r="M5265" s="27"/>
    </row>
    <row r="5266" spans="13:13" x14ac:dyDescent="0.2">
      <c r="M5266" s="27"/>
    </row>
    <row r="5267" spans="13:13" x14ac:dyDescent="0.2">
      <c r="M5267" s="27"/>
    </row>
    <row r="5268" spans="13:13" x14ac:dyDescent="0.2">
      <c r="M5268" s="27"/>
    </row>
    <row r="5269" spans="13:13" x14ac:dyDescent="0.2">
      <c r="M5269" s="27"/>
    </row>
    <row r="5270" spans="13:13" x14ac:dyDescent="0.2">
      <c r="M5270" s="27"/>
    </row>
    <row r="5271" spans="13:13" x14ac:dyDescent="0.2">
      <c r="M5271" s="27"/>
    </row>
    <row r="5272" spans="13:13" x14ac:dyDescent="0.2">
      <c r="M5272" s="27"/>
    </row>
    <row r="5273" spans="13:13" x14ac:dyDescent="0.2">
      <c r="M5273" s="27"/>
    </row>
    <row r="5274" spans="13:13" x14ac:dyDescent="0.2">
      <c r="M5274" s="27"/>
    </row>
    <row r="5275" spans="13:13" x14ac:dyDescent="0.2">
      <c r="M5275" s="27"/>
    </row>
    <row r="5276" spans="13:13" x14ac:dyDescent="0.2">
      <c r="M5276" s="27"/>
    </row>
    <row r="5277" spans="13:13" x14ac:dyDescent="0.2">
      <c r="M5277" s="27"/>
    </row>
    <row r="5278" spans="13:13" x14ac:dyDescent="0.2">
      <c r="M5278" s="27"/>
    </row>
    <row r="5279" spans="13:13" x14ac:dyDescent="0.2">
      <c r="M5279" s="27"/>
    </row>
    <row r="5280" spans="13:13" x14ac:dyDescent="0.2">
      <c r="M5280" s="27"/>
    </row>
    <row r="5281" spans="13:13" x14ac:dyDescent="0.2">
      <c r="M5281" s="27"/>
    </row>
    <row r="5282" spans="13:13" x14ac:dyDescent="0.2">
      <c r="M5282" s="27"/>
    </row>
    <row r="5283" spans="13:13" x14ac:dyDescent="0.2">
      <c r="M5283" s="27"/>
    </row>
    <row r="5284" spans="13:13" x14ac:dyDescent="0.2">
      <c r="M5284" s="27"/>
    </row>
    <row r="5285" spans="13:13" x14ac:dyDescent="0.2">
      <c r="M5285" s="27"/>
    </row>
    <row r="5286" spans="13:13" x14ac:dyDescent="0.2">
      <c r="M5286" s="27"/>
    </row>
    <row r="5287" spans="13:13" x14ac:dyDescent="0.2">
      <c r="M5287" s="27"/>
    </row>
    <row r="5288" spans="13:13" x14ac:dyDescent="0.2">
      <c r="M5288" s="27"/>
    </row>
    <row r="5289" spans="13:13" x14ac:dyDescent="0.2">
      <c r="M5289" s="27"/>
    </row>
    <row r="5290" spans="13:13" x14ac:dyDescent="0.2">
      <c r="M5290" s="27"/>
    </row>
    <row r="5291" spans="13:13" x14ac:dyDescent="0.2">
      <c r="M5291" s="27"/>
    </row>
    <row r="5292" spans="13:13" x14ac:dyDescent="0.2">
      <c r="M5292" s="27"/>
    </row>
    <row r="5293" spans="13:13" x14ac:dyDescent="0.2">
      <c r="M5293" s="27"/>
    </row>
    <row r="5294" spans="13:13" x14ac:dyDescent="0.2">
      <c r="M5294" s="27"/>
    </row>
    <row r="5295" spans="13:13" x14ac:dyDescent="0.2">
      <c r="M5295" s="27"/>
    </row>
    <row r="5296" spans="13:13" x14ac:dyDescent="0.2">
      <c r="M5296" s="27"/>
    </row>
    <row r="5297" spans="13:13" x14ac:dyDescent="0.2">
      <c r="M5297" s="27"/>
    </row>
    <row r="5298" spans="13:13" x14ac:dyDescent="0.2">
      <c r="M5298" s="27"/>
    </row>
    <row r="5299" spans="13:13" x14ac:dyDescent="0.2">
      <c r="M5299" s="27"/>
    </row>
    <row r="5300" spans="13:13" x14ac:dyDescent="0.2">
      <c r="M5300" s="27"/>
    </row>
    <row r="5301" spans="13:13" x14ac:dyDescent="0.2">
      <c r="M5301" s="27"/>
    </row>
    <row r="5302" spans="13:13" x14ac:dyDescent="0.2">
      <c r="M5302" s="27"/>
    </row>
    <row r="5303" spans="13:13" x14ac:dyDescent="0.2">
      <c r="M5303" s="27"/>
    </row>
    <row r="5304" spans="13:13" x14ac:dyDescent="0.2">
      <c r="M5304" s="27"/>
    </row>
    <row r="5305" spans="13:13" x14ac:dyDescent="0.2">
      <c r="M5305" s="27"/>
    </row>
    <row r="5306" spans="13:13" x14ac:dyDescent="0.2">
      <c r="M5306" s="27"/>
    </row>
    <row r="5307" spans="13:13" x14ac:dyDescent="0.2">
      <c r="M5307" s="27"/>
    </row>
    <row r="5308" spans="13:13" x14ac:dyDescent="0.2">
      <c r="M5308" s="27"/>
    </row>
    <row r="5309" spans="13:13" x14ac:dyDescent="0.2">
      <c r="M5309" s="27"/>
    </row>
    <row r="5310" spans="13:13" x14ac:dyDescent="0.2">
      <c r="M5310" s="27"/>
    </row>
    <row r="5311" spans="13:13" x14ac:dyDescent="0.2">
      <c r="M5311" s="27"/>
    </row>
    <row r="5312" spans="13:13" x14ac:dyDescent="0.2">
      <c r="M5312" s="27"/>
    </row>
    <row r="5313" spans="13:13" x14ac:dyDescent="0.2">
      <c r="M5313" s="27"/>
    </row>
    <row r="5314" spans="13:13" x14ac:dyDescent="0.2">
      <c r="M5314" s="27"/>
    </row>
    <row r="5315" spans="13:13" x14ac:dyDescent="0.2">
      <c r="M5315" s="27"/>
    </row>
    <row r="5316" spans="13:13" x14ac:dyDescent="0.2">
      <c r="M5316" s="27"/>
    </row>
    <row r="5317" spans="13:13" x14ac:dyDescent="0.2">
      <c r="M5317" s="27"/>
    </row>
    <row r="5318" spans="13:13" x14ac:dyDescent="0.2">
      <c r="M5318" s="27"/>
    </row>
    <row r="5319" spans="13:13" x14ac:dyDescent="0.2">
      <c r="M5319" s="27"/>
    </row>
    <row r="5320" spans="13:13" x14ac:dyDescent="0.2">
      <c r="M5320" s="27"/>
    </row>
    <row r="5321" spans="13:13" x14ac:dyDescent="0.2">
      <c r="M5321" s="27"/>
    </row>
    <row r="5322" spans="13:13" x14ac:dyDescent="0.2">
      <c r="M5322" s="27"/>
    </row>
    <row r="5323" spans="13:13" x14ac:dyDescent="0.2">
      <c r="M5323" s="27"/>
    </row>
    <row r="5324" spans="13:13" x14ac:dyDescent="0.2">
      <c r="M5324" s="27"/>
    </row>
    <row r="5325" spans="13:13" x14ac:dyDescent="0.2">
      <c r="M5325" s="27"/>
    </row>
    <row r="5326" spans="13:13" x14ac:dyDescent="0.2">
      <c r="M5326" s="27"/>
    </row>
    <row r="5327" spans="13:13" x14ac:dyDescent="0.2">
      <c r="M5327" s="27"/>
    </row>
    <row r="5328" spans="13:13" x14ac:dyDescent="0.2">
      <c r="M5328" s="27"/>
    </row>
    <row r="5329" spans="13:13" x14ac:dyDescent="0.2">
      <c r="M5329" s="27"/>
    </row>
    <row r="5330" spans="13:13" x14ac:dyDescent="0.2">
      <c r="M5330" s="27"/>
    </row>
    <row r="5331" spans="13:13" x14ac:dyDescent="0.2">
      <c r="M5331" s="27"/>
    </row>
    <row r="5332" spans="13:13" x14ac:dyDescent="0.2">
      <c r="M5332" s="27"/>
    </row>
    <row r="5333" spans="13:13" x14ac:dyDescent="0.2">
      <c r="M5333" s="27"/>
    </row>
    <row r="5334" spans="13:13" x14ac:dyDescent="0.2">
      <c r="M5334" s="27"/>
    </row>
    <row r="5335" spans="13:13" x14ac:dyDescent="0.2">
      <c r="M5335" s="27"/>
    </row>
    <row r="5336" spans="13:13" x14ac:dyDescent="0.2">
      <c r="M5336" s="27"/>
    </row>
    <row r="5337" spans="13:13" x14ac:dyDescent="0.2">
      <c r="M5337" s="27"/>
    </row>
    <row r="5338" spans="13:13" x14ac:dyDescent="0.2">
      <c r="M5338" s="27"/>
    </row>
    <row r="5339" spans="13:13" x14ac:dyDescent="0.2">
      <c r="M5339" s="27"/>
    </row>
    <row r="5340" spans="13:13" x14ac:dyDescent="0.2">
      <c r="M5340" s="27"/>
    </row>
    <row r="5341" spans="13:13" x14ac:dyDescent="0.2">
      <c r="M5341" s="27"/>
    </row>
    <row r="5342" spans="13:13" x14ac:dyDescent="0.2">
      <c r="M5342" s="27"/>
    </row>
    <row r="5343" spans="13:13" x14ac:dyDescent="0.2">
      <c r="M5343" s="27"/>
    </row>
    <row r="5344" spans="13:13" x14ac:dyDescent="0.2">
      <c r="M5344" s="27"/>
    </row>
    <row r="5345" spans="13:13" x14ac:dyDescent="0.2">
      <c r="M5345" s="27"/>
    </row>
    <row r="5346" spans="13:13" x14ac:dyDescent="0.2">
      <c r="M5346" s="27"/>
    </row>
    <row r="5347" spans="13:13" x14ac:dyDescent="0.2">
      <c r="M5347" s="27"/>
    </row>
    <row r="5348" spans="13:13" x14ac:dyDescent="0.2">
      <c r="M5348" s="27"/>
    </row>
    <row r="5349" spans="13:13" x14ac:dyDescent="0.2">
      <c r="M5349" s="27"/>
    </row>
    <row r="5350" spans="13:13" x14ac:dyDescent="0.2">
      <c r="M5350" s="27"/>
    </row>
    <row r="5351" spans="13:13" x14ac:dyDescent="0.2">
      <c r="M5351" s="27"/>
    </row>
    <row r="5352" spans="13:13" x14ac:dyDescent="0.2">
      <c r="M5352" s="27"/>
    </row>
    <row r="5353" spans="13:13" x14ac:dyDescent="0.2">
      <c r="M5353" s="27"/>
    </row>
    <row r="5354" spans="13:13" x14ac:dyDescent="0.2">
      <c r="M5354" s="27"/>
    </row>
    <row r="5355" spans="13:13" x14ac:dyDescent="0.2">
      <c r="M5355" s="27"/>
    </row>
    <row r="5356" spans="13:13" x14ac:dyDescent="0.2">
      <c r="M5356" s="27"/>
    </row>
    <row r="5357" spans="13:13" x14ac:dyDescent="0.2">
      <c r="M5357" s="27"/>
    </row>
    <row r="5358" spans="13:13" x14ac:dyDescent="0.2">
      <c r="M5358" s="27"/>
    </row>
    <row r="5359" spans="13:13" x14ac:dyDescent="0.2">
      <c r="M5359" s="27"/>
    </row>
    <row r="5360" spans="13:13" x14ac:dyDescent="0.2">
      <c r="M5360" s="27"/>
    </row>
    <row r="5361" spans="13:13" x14ac:dyDescent="0.2">
      <c r="M5361" s="27"/>
    </row>
    <row r="5362" spans="13:13" x14ac:dyDescent="0.2">
      <c r="M5362" s="27"/>
    </row>
    <row r="5363" spans="13:13" x14ac:dyDescent="0.2">
      <c r="M5363" s="27"/>
    </row>
    <row r="5364" spans="13:13" x14ac:dyDescent="0.2">
      <c r="M5364" s="27"/>
    </row>
    <row r="5365" spans="13:13" x14ac:dyDescent="0.2">
      <c r="M5365" s="27"/>
    </row>
    <row r="5366" spans="13:13" x14ac:dyDescent="0.2">
      <c r="M5366" s="27"/>
    </row>
    <row r="5367" spans="13:13" x14ac:dyDescent="0.2">
      <c r="M5367" s="27"/>
    </row>
    <row r="5368" spans="13:13" x14ac:dyDescent="0.2">
      <c r="M5368" s="27"/>
    </row>
    <row r="5369" spans="13:13" x14ac:dyDescent="0.2">
      <c r="M5369" s="27"/>
    </row>
    <row r="5370" spans="13:13" x14ac:dyDescent="0.2">
      <c r="M5370" s="27"/>
    </row>
    <row r="5371" spans="13:13" x14ac:dyDescent="0.2">
      <c r="M5371" s="27"/>
    </row>
    <row r="5372" spans="13:13" x14ac:dyDescent="0.2">
      <c r="M5372" s="27"/>
    </row>
    <row r="5373" spans="13:13" x14ac:dyDescent="0.2">
      <c r="M5373" s="27"/>
    </row>
    <row r="5374" spans="13:13" x14ac:dyDescent="0.2">
      <c r="M5374" s="27"/>
    </row>
    <row r="5375" spans="13:13" x14ac:dyDescent="0.2">
      <c r="M5375" s="27"/>
    </row>
    <row r="5376" spans="13:13" x14ac:dyDescent="0.2">
      <c r="M5376" s="27"/>
    </row>
    <row r="5377" spans="13:13" x14ac:dyDescent="0.2">
      <c r="M5377" s="27"/>
    </row>
    <row r="5378" spans="13:13" x14ac:dyDescent="0.2">
      <c r="M5378" s="27"/>
    </row>
    <row r="5379" spans="13:13" x14ac:dyDescent="0.2">
      <c r="M5379" s="27"/>
    </row>
    <row r="5380" spans="13:13" x14ac:dyDescent="0.2">
      <c r="M5380" s="27"/>
    </row>
    <row r="5381" spans="13:13" x14ac:dyDescent="0.2">
      <c r="M5381" s="27"/>
    </row>
    <row r="5382" spans="13:13" x14ac:dyDescent="0.2">
      <c r="M5382" s="27"/>
    </row>
    <row r="5383" spans="13:13" x14ac:dyDescent="0.2">
      <c r="M5383" s="27"/>
    </row>
    <row r="5384" spans="13:13" x14ac:dyDescent="0.2">
      <c r="M5384" s="27"/>
    </row>
    <row r="5385" spans="13:13" x14ac:dyDescent="0.2">
      <c r="M5385" s="27"/>
    </row>
    <row r="5386" spans="13:13" x14ac:dyDescent="0.2">
      <c r="M5386" s="27"/>
    </row>
    <row r="5387" spans="13:13" x14ac:dyDescent="0.2">
      <c r="M5387" s="27"/>
    </row>
    <row r="5388" spans="13:13" x14ac:dyDescent="0.2">
      <c r="M5388" s="27"/>
    </row>
    <row r="5389" spans="13:13" x14ac:dyDescent="0.2">
      <c r="M5389" s="27"/>
    </row>
    <row r="5390" spans="13:13" x14ac:dyDescent="0.2">
      <c r="M5390" s="27"/>
    </row>
    <row r="5391" spans="13:13" x14ac:dyDescent="0.2">
      <c r="M5391" s="27"/>
    </row>
    <row r="5392" spans="13:13" x14ac:dyDescent="0.2">
      <c r="M5392" s="27"/>
    </row>
    <row r="5393" spans="13:13" x14ac:dyDescent="0.2">
      <c r="M5393" s="27"/>
    </row>
    <row r="5394" spans="13:13" x14ac:dyDescent="0.2">
      <c r="M5394" s="27"/>
    </row>
    <row r="5395" spans="13:13" x14ac:dyDescent="0.2">
      <c r="M5395" s="27"/>
    </row>
    <row r="5396" spans="13:13" x14ac:dyDescent="0.2">
      <c r="M5396" s="27"/>
    </row>
    <row r="5397" spans="13:13" x14ac:dyDescent="0.2">
      <c r="M5397" s="27"/>
    </row>
    <row r="5398" spans="13:13" x14ac:dyDescent="0.2">
      <c r="M5398" s="27"/>
    </row>
    <row r="5399" spans="13:13" x14ac:dyDescent="0.2">
      <c r="M5399" s="27"/>
    </row>
    <row r="5400" spans="13:13" x14ac:dyDescent="0.2">
      <c r="M5400" s="27"/>
    </row>
    <row r="5401" spans="13:13" x14ac:dyDescent="0.2">
      <c r="M5401" s="27"/>
    </row>
    <row r="5402" spans="13:13" x14ac:dyDescent="0.2">
      <c r="M5402" s="27"/>
    </row>
    <row r="5403" spans="13:13" x14ac:dyDescent="0.2">
      <c r="M5403" s="27"/>
    </row>
    <row r="5404" spans="13:13" x14ac:dyDescent="0.2">
      <c r="M5404" s="27"/>
    </row>
    <row r="5405" spans="13:13" x14ac:dyDescent="0.2">
      <c r="M5405" s="27"/>
    </row>
    <row r="5406" spans="13:13" x14ac:dyDescent="0.2">
      <c r="M5406" s="27"/>
    </row>
    <row r="5407" spans="13:13" x14ac:dyDescent="0.2">
      <c r="M5407" s="27"/>
    </row>
    <row r="5408" spans="13:13" x14ac:dyDescent="0.2">
      <c r="M5408" s="27"/>
    </row>
    <row r="5409" spans="13:13" x14ac:dyDescent="0.2">
      <c r="M5409" s="27"/>
    </row>
    <row r="5410" spans="13:13" x14ac:dyDescent="0.2">
      <c r="M5410" s="27"/>
    </row>
    <row r="5411" spans="13:13" x14ac:dyDescent="0.2">
      <c r="M5411" s="27"/>
    </row>
    <row r="5412" spans="13:13" x14ac:dyDescent="0.2">
      <c r="M5412" s="27"/>
    </row>
    <row r="5413" spans="13:13" x14ac:dyDescent="0.2">
      <c r="M5413" s="27"/>
    </row>
    <row r="5414" spans="13:13" x14ac:dyDescent="0.2">
      <c r="M5414" s="27"/>
    </row>
    <row r="5415" spans="13:13" x14ac:dyDescent="0.2">
      <c r="M5415" s="27"/>
    </row>
    <row r="5416" spans="13:13" x14ac:dyDescent="0.2">
      <c r="M5416" s="27"/>
    </row>
    <row r="5417" spans="13:13" x14ac:dyDescent="0.2">
      <c r="M5417" s="27"/>
    </row>
    <row r="5418" spans="13:13" x14ac:dyDescent="0.2">
      <c r="M5418" s="27"/>
    </row>
    <row r="5419" spans="13:13" x14ac:dyDescent="0.2">
      <c r="M5419" s="27"/>
    </row>
    <row r="5420" spans="13:13" x14ac:dyDescent="0.2">
      <c r="M5420" s="27"/>
    </row>
    <row r="5421" spans="13:13" x14ac:dyDescent="0.2">
      <c r="M5421" s="27"/>
    </row>
    <row r="5422" spans="13:13" x14ac:dyDescent="0.2">
      <c r="M5422" s="27"/>
    </row>
    <row r="5423" spans="13:13" x14ac:dyDescent="0.2">
      <c r="M5423" s="27"/>
    </row>
    <row r="5424" spans="13:13" x14ac:dyDescent="0.2">
      <c r="M5424" s="27"/>
    </row>
    <row r="5425" spans="13:13" x14ac:dyDescent="0.2">
      <c r="M5425" s="27"/>
    </row>
    <row r="5426" spans="13:13" x14ac:dyDescent="0.2">
      <c r="M5426" s="27"/>
    </row>
    <row r="5427" spans="13:13" x14ac:dyDescent="0.2">
      <c r="M5427" s="27"/>
    </row>
    <row r="5428" spans="13:13" x14ac:dyDescent="0.2">
      <c r="M5428" s="27"/>
    </row>
    <row r="5429" spans="13:13" x14ac:dyDescent="0.2">
      <c r="M5429" s="27"/>
    </row>
    <row r="5430" spans="13:13" x14ac:dyDescent="0.2">
      <c r="M5430" s="27"/>
    </row>
    <row r="5431" spans="13:13" x14ac:dyDescent="0.2">
      <c r="M5431" s="27"/>
    </row>
    <row r="5432" spans="13:13" x14ac:dyDescent="0.2">
      <c r="M5432" s="27"/>
    </row>
    <row r="5433" spans="13:13" x14ac:dyDescent="0.2">
      <c r="M5433" s="27"/>
    </row>
    <row r="5434" spans="13:13" x14ac:dyDescent="0.2">
      <c r="M5434" s="27"/>
    </row>
    <row r="5435" spans="13:13" x14ac:dyDescent="0.2">
      <c r="M5435" s="27"/>
    </row>
    <row r="5436" spans="13:13" x14ac:dyDescent="0.2">
      <c r="M5436" s="27"/>
    </row>
    <row r="5437" spans="13:13" x14ac:dyDescent="0.2">
      <c r="M5437" s="27"/>
    </row>
    <row r="5438" spans="13:13" x14ac:dyDescent="0.2">
      <c r="M5438" s="27"/>
    </row>
    <row r="5439" spans="13:13" x14ac:dyDescent="0.2">
      <c r="M5439" s="27"/>
    </row>
    <row r="5440" spans="13:13" x14ac:dyDescent="0.2">
      <c r="M5440" s="27"/>
    </row>
    <row r="5441" spans="13:13" x14ac:dyDescent="0.2">
      <c r="M5441" s="27"/>
    </row>
    <row r="5442" spans="13:13" x14ac:dyDescent="0.2">
      <c r="M5442" s="27"/>
    </row>
    <row r="5443" spans="13:13" x14ac:dyDescent="0.2">
      <c r="M5443" s="27"/>
    </row>
    <row r="5444" spans="13:13" x14ac:dyDescent="0.2">
      <c r="M5444" s="27"/>
    </row>
    <row r="5445" spans="13:13" x14ac:dyDescent="0.2">
      <c r="M5445" s="27"/>
    </row>
    <row r="5446" spans="13:13" x14ac:dyDescent="0.2">
      <c r="M5446" s="27"/>
    </row>
    <row r="5447" spans="13:13" x14ac:dyDescent="0.2">
      <c r="M5447" s="27"/>
    </row>
    <row r="5448" spans="13:13" x14ac:dyDescent="0.2">
      <c r="M5448" s="27"/>
    </row>
    <row r="5449" spans="13:13" x14ac:dyDescent="0.2">
      <c r="M5449" s="27"/>
    </row>
    <row r="5450" spans="13:13" x14ac:dyDescent="0.2">
      <c r="M5450" s="27"/>
    </row>
    <row r="5451" spans="13:13" x14ac:dyDescent="0.2">
      <c r="M5451" s="27"/>
    </row>
    <row r="5452" spans="13:13" x14ac:dyDescent="0.2">
      <c r="M5452" s="27"/>
    </row>
    <row r="5453" spans="13:13" x14ac:dyDescent="0.2">
      <c r="M5453" s="27"/>
    </row>
    <row r="5454" spans="13:13" x14ac:dyDescent="0.2">
      <c r="M5454" s="27"/>
    </row>
    <row r="5455" spans="13:13" x14ac:dyDescent="0.2">
      <c r="M5455" s="27"/>
    </row>
    <row r="5456" spans="13:13" x14ac:dyDescent="0.2">
      <c r="M5456" s="27"/>
    </row>
    <row r="5457" spans="13:13" x14ac:dyDescent="0.2">
      <c r="M5457" s="27"/>
    </row>
    <row r="5458" spans="13:13" x14ac:dyDescent="0.2">
      <c r="M5458" s="27"/>
    </row>
    <row r="5459" spans="13:13" x14ac:dyDescent="0.2">
      <c r="M5459" s="27"/>
    </row>
    <row r="5460" spans="13:13" x14ac:dyDescent="0.2">
      <c r="M5460" s="27"/>
    </row>
    <row r="5461" spans="13:13" x14ac:dyDescent="0.2">
      <c r="M5461" s="27"/>
    </row>
    <row r="5462" spans="13:13" x14ac:dyDescent="0.2">
      <c r="M5462" s="27"/>
    </row>
    <row r="5463" spans="13:13" x14ac:dyDescent="0.2">
      <c r="M5463" s="27"/>
    </row>
    <row r="5464" spans="13:13" x14ac:dyDescent="0.2">
      <c r="M5464" s="27"/>
    </row>
    <row r="5465" spans="13:13" x14ac:dyDescent="0.2">
      <c r="M5465" s="27"/>
    </row>
    <row r="5466" spans="13:13" x14ac:dyDescent="0.2">
      <c r="M5466" s="27"/>
    </row>
    <row r="5467" spans="13:13" x14ac:dyDescent="0.2">
      <c r="M5467" s="27"/>
    </row>
    <row r="5468" spans="13:13" x14ac:dyDescent="0.2">
      <c r="M5468" s="27"/>
    </row>
    <row r="5469" spans="13:13" x14ac:dyDescent="0.2">
      <c r="M5469" s="27"/>
    </row>
    <row r="5470" spans="13:13" x14ac:dyDescent="0.2">
      <c r="M5470" s="27"/>
    </row>
    <row r="5471" spans="13:13" x14ac:dyDescent="0.2">
      <c r="M5471" s="27"/>
    </row>
    <row r="5472" spans="13:13" x14ac:dyDescent="0.2">
      <c r="M5472" s="27"/>
    </row>
    <row r="5473" spans="13:13" x14ac:dyDescent="0.2">
      <c r="M5473" s="27"/>
    </row>
    <row r="5474" spans="13:13" x14ac:dyDescent="0.2">
      <c r="M5474" s="27"/>
    </row>
    <row r="5475" spans="13:13" x14ac:dyDescent="0.2">
      <c r="M5475" s="27"/>
    </row>
    <row r="5476" spans="13:13" x14ac:dyDescent="0.2">
      <c r="M5476" s="27"/>
    </row>
    <row r="5477" spans="13:13" x14ac:dyDescent="0.2">
      <c r="M5477" s="27"/>
    </row>
    <row r="5478" spans="13:13" x14ac:dyDescent="0.2">
      <c r="M5478" s="27"/>
    </row>
    <row r="5479" spans="13:13" x14ac:dyDescent="0.2">
      <c r="M5479" s="27"/>
    </row>
    <row r="5480" spans="13:13" x14ac:dyDescent="0.2">
      <c r="M5480" s="27"/>
    </row>
    <row r="5481" spans="13:13" x14ac:dyDescent="0.2">
      <c r="M5481" s="27"/>
    </row>
    <row r="5482" spans="13:13" x14ac:dyDescent="0.2">
      <c r="M5482" s="27"/>
    </row>
    <row r="5483" spans="13:13" x14ac:dyDescent="0.2">
      <c r="M5483" s="27"/>
    </row>
    <row r="5484" spans="13:13" x14ac:dyDescent="0.2">
      <c r="M5484" s="27"/>
    </row>
    <row r="5485" spans="13:13" x14ac:dyDescent="0.2">
      <c r="M5485" s="27"/>
    </row>
    <row r="5486" spans="13:13" x14ac:dyDescent="0.2">
      <c r="M5486" s="27"/>
    </row>
    <row r="5487" spans="13:13" x14ac:dyDescent="0.2">
      <c r="M5487" s="27"/>
    </row>
    <row r="5488" spans="13:13" x14ac:dyDescent="0.2">
      <c r="M5488" s="27"/>
    </row>
    <row r="5489" spans="13:13" x14ac:dyDescent="0.2">
      <c r="M5489" s="27"/>
    </row>
    <row r="5490" spans="13:13" x14ac:dyDescent="0.2">
      <c r="M5490" s="27"/>
    </row>
    <row r="5491" spans="13:13" x14ac:dyDescent="0.2">
      <c r="M5491" s="27"/>
    </row>
    <row r="5492" spans="13:13" x14ac:dyDescent="0.2">
      <c r="M5492" s="27"/>
    </row>
    <row r="5493" spans="13:13" x14ac:dyDescent="0.2">
      <c r="M5493" s="27"/>
    </row>
    <row r="5494" spans="13:13" x14ac:dyDescent="0.2">
      <c r="M5494" s="27"/>
    </row>
    <row r="5495" spans="13:13" x14ac:dyDescent="0.2">
      <c r="M5495" s="27"/>
    </row>
    <row r="5496" spans="13:13" x14ac:dyDescent="0.2">
      <c r="M5496" s="27"/>
    </row>
    <row r="5497" spans="13:13" x14ac:dyDescent="0.2">
      <c r="M5497" s="27"/>
    </row>
    <row r="5498" spans="13:13" x14ac:dyDescent="0.2">
      <c r="M5498" s="27"/>
    </row>
    <row r="5499" spans="13:13" x14ac:dyDescent="0.2">
      <c r="M5499" s="27"/>
    </row>
    <row r="5500" spans="13:13" x14ac:dyDescent="0.2">
      <c r="M5500" s="27"/>
    </row>
    <row r="5501" spans="13:13" x14ac:dyDescent="0.2">
      <c r="M5501" s="27"/>
    </row>
    <row r="5502" spans="13:13" x14ac:dyDescent="0.2">
      <c r="M5502" s="27"/>
    </row>
    <row r="5503" spans="13:13" x14ac:dyDescent="0.2">
      <c r="M5503" s="27"/>
    </row>
    <row r="5504" spans="13:13" x14ac:dyDescent="0.2">
      <c r="M5504" s="27"/>
    </row>
    <row r="5505" spans="13:13" x14ac:dyDescent="0.2">
      <c r="M5505" s="27"/>
    </row>
    <row r="5506" spans="13:13" x14ac:dyDescent="0.2">
      <c r="M5506" s="27"/>
    </row>
    <row r="5507" spans="13:13" x14ac:dyDescent="0.2">
      <c r="M5507" s="27"/>
    </row>
    <row r="5508" spans="13:13" x14ac:dyDescent="0.2">
      <c r="M5508" s="27"/>
    </row>
    <row r="5509" spans="13:13" x14ac:dyDescent="0.2">
      <c r="M5509" s="27"/>
    </row>
    <row r="5510" spans="13:13" x14ac:dyDescent="0.2">
      <c r="M5510" s="27"/>
    </row>
    <row r="5511" spans="13:13" x14ac:dyDescent="0.2">
      <c r="M5511" s="27"/>
    </row>
    <row r="5512" spans="13:13" x14ac:dyDescent="0.2">
      <c r="M5512" s="27"/>
    </row>
    <row r="5513" spans="13:13" x14ac:dyDescent="0.2">
      <c r="M5513" s="27"/>
    </row>
    <row r="5514" spans="13:13" x14ac:dyDescent="0.2">
      <c r="M5514" s="27"/>
    </row>
    <row r="5515" spans="13:13" x14ac:dyDescent="0.2">
      <c r="M5515" s="27"/>
    </row>
    <row r="5516" spans="13:13" x14ac:dyDescent="0.2">
      <c r="M5516" s="27"/>
    </row>
    <row r="5517" spans="13:13" x14ac:dyDescent="0.2">
      <c r="M5517" s="27"/>
    </row>
    <row r="5518" spans="13:13" x14ac:dyDescent="0.2">
      <c r="M5518" s="27"/>
    </row>
    <row r="5519" spans="13:13" x14ac:dyDescent="0.2">
      <c r="M5519" s="27"/>
    </row>
    <row r="5520" spans="13:13" x14ac:dyDescent="0.2">
      <c r="M5520" s="27"/>
    </row>
    <row r="5521" spans="13:13" x14ac:dyDescent="0.2">
      <c r="M5521" s="27"/>
    </row>
    <row r="5522" spans="13:13" x14ac:dyDescent="0.2">
      <c r="M5522" s="27"/>
    </row>
    <row r="5523" spans="13:13" x14ac:dyDescent="0.2">
      <c r="M5523" s="27"/>
    </row>
    <row r="5524" spans="13:13" x14ac:dyDescent="0.2">
      <c r="M5524" s="27"/>
    </row>
    <row r="5525" spans="13:13" x14ac:dyDescent="0.2">
      <c r="M5525" s="27"/>
    </row>
    <row r="5526" spans="13:13" x14ac:dyDescent="0.2">
      <c r="M5526" s="27"/>
    </row>
    <row r="5527" spans="13:13" x14ac:dyDescent="0.2">
      <c r="M5527" s="27"/>
    </row>
    <row r="5528" spans="13:13" x14ac:dyDescent="0.2">
      <c r="M5528" s="27"/>
    </row>
    <row r="5529" spans="13:13" x14ac:dyDescent="0.2">
      <c r="M5529" s="27"/>
    </row>
    <row r="5530" spans="13:13" x14ac:dyDescent="0.2">
      <c r="M5530" s="27"/>
    </row>
    <row r="5531" spans="13:13" x14ac:dyDescent="0.2">
      <c r="M5531" s="27"/>
    </row>
    <row r="5532" spans="13:13" x14ac:dyDescent="0.2">
      <c r="M5532" s="27"/>
    </row>
    <row r="5533" spans="13:13" x14ac:dyDescent="0.2">
      <c r="M5533" s="27"/>
    </row>
    <row r="5534" spans="13:13" x14ac:dyDescent="0.2">
      <c r="M5534" s="27"/>
    </row>
    <row r="5535" spans="13:13" x14ac:dyDescent="0.2">
      <c r="M5535" s="27"/>
    </row>
    <row r="5536" spans="13:13" x14ac:dyDescent="0.2">
      <c r="M5536" s="27"/>
    </row>
    <row r="5537" spans="13:13" x14ac:dyDescent="0.2">
      <c r="M5537" s="27"/>
    </row>
    <row r="5538" spans="13:13" x14ac:dyDescent="0.2">
      <c r="M5538" s="27"/>
    </row>
    <row r="5539" spans="13:13" x14ac:dyDescent="0.2">
      <c r="M5539" s="27"/>
    </row>
    <row r="5540" spans="13:13" x14ac:dyDescent="0.2">
      <c r="M5540" s="27"/>
    </row>
    <row r="5541" spans="13:13" x14ac:dyDescent="0.2">
      <c r="M5541" s="27"/>
    </row>
    <row r="5542" spans="13:13" x14ac:dyDescent="0.2">
      <c r="M5542" s="27"/>
    </row>
    <row r="5543" spans="13:13" x14ac:dyDescent="0.2">
      <c r="M5543" s="27"/>
    </row>
    <row r="5544" spans="13:13" x14ac:dyDescent="0.2">
      <c r="M5544" s="27"/>
    </row>
    <row r="5545" spans="13:13" x14ac:dyDescent="0.2">
      <c r="M5545" s="27"/>
    </row>
    <row r="5546" spans="13:13" x14ac:dyDescent="0.2">
      <c r="M5546" s="27"/>
    </row>
    <row r="5547" spans="13:13" x14ac:dyDescent="0.2">
      <c r="M5547" s="27"/>
    </row>
    <row r="5548" spans="13:13" x14ac:dyDescent="0.2">
      <c r="M5548" s="27"/>
    </row>
    <row r="5549" spans="13:13" x14ac:dyDescent="0.2">
      <c r="M5549" s="27"/>
    </row>
    <row r="5550" spans="13:13" x14ac:dyDescent="0.2">
      <c r="M5550" s="27"/>
    </row>
    <row r="5551" spans="13:13" x14ac:dyDescent="0.2">
      <c r="M5551" s="27"/>
    </row>
    <row r="5552" spans="13:13" x14ac:dyDescent="0.2">
      <c r="M5552" s="27"/>
    </row>
    <row r="5553" spans="13:13" x14ac:dyDescent="0.2">
      <c r="M5553" s="27"/>
    </row>
    <row r="5554" spans="13:13" x14ac:dyDescent="0.2">
      <c r="M5554" s="27"/>
    </row>
    <row r="5555" spans="13:13" x14ac:dyDescent="0.2">
      <c r="M5555" s="27"/>
    </row>
    <row r="5556" spans="13:13" x14ac:dyDescent="0.2">
      <c r="M5556" s="27"/>
    </row>
    <row r="5557" spans="13:13" x14ac:dyDescent="0.2">
      <c r="M5557" s="27"/>
    </row>
    <row r="5558" spans="13:13" x14ac:dyDescent="0.2">
      <c r="M5558" s="27"/>
    </row>
    <row r="5559" spans="13:13" x14ac:dyDescent="0.2">
      <c r="M5559" s="27"/>
    </row>
    <row r="5560" spans="13:13" x14ac:dyDescent="0.2">
      <c r="M5560" s="27"/>
    </row>
    <row r="5561" spans="13:13" x14ac:dyDescent="0.2">
      <c r="M5561" s="27"/>
    </row>
    <row r="5562" spans="13:13" x14ac:dyDescent="0.2">
      <c r="M5562" s="27"/>
    </row>
    <row r="5563" spans="13:13" x14ac:dyDescent="0.2">
      <c r="M5563" s="27"/>
    </row>
    <row r="5564" spans="13:13" x14ac:dyDescent="0.2">
      <c r="M5564" s="27"/>
    </row>
    <row r="5565" spans="13:13" x14ac:dyDescent="0.2">
      <c r="M5565" s="27"/>
    </row>
    <row r="5566" spans="13:13" x14ac:dyDescent="0.2">
      <c r="M5566" s="27"/>
    </row>
    <row r="5567" spans="13:13" x14ac:dyDescent="0.2">
      <c r="M5567" s="27"/>
    </row>
    <row r="5568" spans="13:13" x14ac:dyDescent="0.2">
      <c r="M5568" s="27"/>
    </row>
    <row r="5569" spans="13:13" x14ac:dyDescent="0.2">
      <c r="M5569" s="27"/>
    </row>
    <row r="5570" spans="13:13" x14ac:dyDescent="0.2">
      <c r="M5570" s="27"/>
    </row>
    <row r="5571" spans="13:13" x14ac:dyDescent="0.2">
      <c r="M5571" s="27"/>
    </row>
    <row r="5572" spans="13:13" x14ac:dyDescent="0.2">
      <c r="M5572" s="27"/>
    </row>
    <row r="5573" spans="13:13" x14ac:dyDescent="0.2">
      <c r="M5573" s="27"/>
    </row>
    <row r="5574" spans="13:13" x14ac:dyDescent="0.2">
      <c r="M5574" s="27"/>
    </row>
    <row r="5575" spans="13:13" x14ac:dyDescent="0.2">
      <c r="M5575" s="27"/>
    </row>
    <row r="5576" spans="13:13" x14ac:dyDescent="0.2">
      <c r="M5576" s="27"/>
    </row>
    <row r="5577" spans="13:13" x14ac:dyDescent="0.2">
      <c r="M5577" s="27"/>
    </row>
    <row r="5578" spans="13:13" x14ac:dyDescent="0.2">
      <c r="M5578" s="27"/>
    </row>
    <row r="5579" spans="13:13" x14ac:dyDescent="0.2">
      <c r="M5579" s="27"/>
    </row>
    <row r="5580" spans="13:13" x14ac:dyDescent="0.2">
      <c r="M5580" s="27"/>
    </row>
    <row r="5581" spans="13:13" x14ac:dyDescent="0.2">
      <c r="M5581" s="27"/>
    </row>
    <row r="5582" spans="13:13" x14ac:dyDescent="0.2">
      <c r="M5582" s="27"/>
    </row>
    <row r="5583" spans="13:13" x14ac:dyDescent="0.2">
      <c r="M5583" s="27"/>
    </row>
    <row r="5584" spans="13:13" x14ac:dyDescent="0.2">
      <c r="M5584" s="27"/>
    </row>
    <row r="5585" spans="13:13" x14ac:dyDescent="0.2">
      <c r="M5585" s="27"/>
    </row>
    <row r="5586" spans="13:13" x14ac:dyDescent="0.2">
      <c r="M5586" s="27"/>
    </row>
    <row r="5587" spans="13:13" x14ac:dyDescent="0.2">
      <c r="M5587" s="27"/>
    </row>
    <row r="5588" spans="13:13" x14ac:dyDescent="0.2">
      <c r="M5588" s="27"/>
    </row>
    <row r="5589" spans="13:13" x14ac:dyDescent="0.2">
      <c r="M5589" s="27"/>
    </row>
    <row r="5590" spans="13:13" x14ac:dyDescent="0.2">
      <c r="M5590" s="27"/>
    </row>
    <row r="5591" spans="13:13" x14ac:dyDescent="0.2">
      <c r="M5591" s="27"/>
    </row>
    <row r="5592" spans="13:13" x14ac:dyDescent="0.2">
      <c r="M5592" s="27"/>
    </row>
    <row r="5593" spans="13:13" x14ac:dyDescent="0.2">
      <c r="M5593" s="27"/>
    </row>
    <row r="5594" spans="13:13" x14ac:dyDescent="0.2">
      <c r="M5594" s="27"/>
    </row>
    <row r="5595" spans="13:13" x14ac:dyDescent="0.2">
      <c r="M5595" s="27"/>
    </row>
    <row r="5596" spans="13:13" x14ac:dyDescent="0.2">
      <c r="M5596" s="27"/>
    </row>
    <row r="5597" spans="13:13" x14ac:dyDescent="0.2">
      <c r="M5597" s="27"/>
    </row>
    <row r="5598" spans="13:13" x14ac:dyDescent="0.2">
      <c r="M5598" s="27"/>
    </row>
    <row r="5599" spans="13:13" x14ac:dyDescent="0.2">
      <c r="M5599" s="27"/>
    </row>
    <row r="5600" spans="13:13" x14ac:dyDescent="0.2">
      <c r="M5600" s="27"/>
    </row>
    <row r="5601" spans="13:13" x14ac:dyDescent="0.2">
      <c r="M5601" s="27"/>
    </row>
    <row r="5602" spans="13:13" x14ac:dyDescent="0.2">
      <c r="M5602" s="27"/>
    </row>
    <row r="5603" spans="13:13" x14ac:dyDescent="0.2">
      <c r="M5603" s="27"/>
    </row>
    <row r="5604" spans="13:13" x14ac:dyDescent="0.2">
      <c r="M5604" s="27"/>
    </row>
    <row r="5605" spans="13:13" x14ac:dyDescent="0.2">
      <c r="M5605" s="27"/>
    </row>
    <row r="5606" spans="13:13" x14ac:dyDescent="0.2">
      <c r="M5606" s="27"/>
    </row>
    <row r="5607" spans="13:13" x14ac:dyDescent="0.2">
      <c r="M5607" s="27"/>
    </row>
    <row r="5608" spans="13:13" x14ac:dyDescent="0.2">
      <c r="M5608" s="27"/>
    </row>
    <row r="5609" spans="13:13" x14ac:dyDescent="0.2">
      <c r="M5609" s="27"/>
    </row>
    <row r="5610" spans="13:13" x14ac:dyDescent="0.2">
      <c r="M5610" s="27"/>
    </row>
    <row r="5611" spans="13:13" x14ac:dyDescent="0.2">
      <c r="M5611" s="27"/>
    </row>
    <row r="5612" spans="13:13" x14ac:dyDescent="0.2">
      <c r="M5612" s="27"/>
    </row>
    <row r="5613" spans="13:13" x14ac:dyDescent="0.2">
      <c r="M5613" s="27"/>
    </row>
    <row r="5614" spans="13:13" x14ac:dyDescent="0.2">
      <c r="M5614" s="27"/>
    </row>
    <row r="5615" spans="13:13" x14ac:dyDescent="0.2">
      <c r="M5615" s="27"/>
    </row>
    <row r="5616" spans="13:13" x14ac:dyDescent="0.2">
      <c r="M5616" s="27"/>
    </row>
    <row r="5617" spans="13:13" x14ac:dyDescent="0.2">
      <c r="M5617" s="27"/>
    </row>
    <row r="5618" spans="13:13" x14ac:dyDescent="0.2">
      <c r="M5618" s="27"/>
    </row>
    <row r="5619" spans="13:13" x14ac:dyDescent="0.2">
      <c r="M5619" s="27"/>
    </row>
    <row r="5620" spans="13:13" x14ac:dyDescent="0.2">
      <c r="M5620" s="27"/>
    </row>
    <row r="5621" spans="13:13" x14ac:dyDescent="0.2">
      <c r="M5621" s="27"/>
    </row>
    <row r="5622" spans="13:13" x14ac:dyDescent="0.2">
      <c r="M5622" s="27"/>
    </row>
    <row r="5623" spans="13:13" x14ac:dyDescent="0.2">
      <c r="M5623" s="27"/>
    </row>
    <row r="5624" spans="13:13" x14ac:dyDescent="0.2">
      <c r="M5624" s="27"/>
    </row>
    <row r="5625" spans="13:13" x14ac:dyDescent="0.2">
      <c r="M5625" s="27"/>
    </row>
    <row r="5626" spans="13:13" x14ac:dyDescent="0.2">
      <c r="M5626" s="27"/>
    </row>
    <row r="5627" spans="13:13" x14ac:dyDescent="0.2">
      <c r="M5627" s="27"/>
    </row>
    <row r="5628" spans="13:13" x14ac:dyDescent="0.2">
      <c r="M5628" s="27"/>
    </row>
    <row r="5629" spans="13:13" x14ac:dyDescent="0.2">
      <c r="M5629" s="27"/>
    </row>
    <row r="5630" spans="13:13" x14ac:dyDescent="0.2">
      <c r="M5630" s="27"/>
    </row>
    <row r="5631" spans="13:13" x14ac:dyDescent="0.2">
      <c r="M5631" s="27"/>
    </row>
    <row r="5632" spans="13:13" x14ac:dyDescent="0.2">
      <c r="M5632" s="27"/>
    </row>
    <row r="5633" spans="13:13" x14ac:dyDescent="0.2">
      <c r="M5633" s="27"/>
    </row>
    <row r="5634" spans="13:13" x14ac:dyDescent="0.2">
      <c r="M5634" s="27"/>
    </row>
    <row r="5635" spans="13:13" x14ac:dyDescent="0.2">
      <c r="M5635" s="27"/>
    </row>
    <row r="5636" spans="13:13" x14ac:dyDescent="0.2">
      <c r="M5636" s="27"/>
    </row>
    <row r="5637" spans="13:13" x14ac:dyDescent="0.2">
      <c r="M5637" s="27"/>
    </row>
    <row r="5638" spans="13:13" x14ac:dyDescent="0.2">
      <c r="M5638" s="27"/>
    </row>
    <row r="5639" spans="13:13" x14ac:dyDescent="0.2">
      <c r="M5639" s="27"/>
    </row>
    <row r="5640" spans="13:13" x14ac:dyDescent="0.2">
      <c r="M5640" s="27"/>
    </row>
    <row r="5641" spans="13:13" x14ac:dyDescent="0.2">
      <c r="M5641" s="27"/>
    </row>
    <row r="5642" spans="13:13" x14ac:dyDescent="0.2">
      <c r="M5642" s="27"/>
    </row>
    <row r="5643" spans="13:13" x14ac:dyDescent="0.2">
      <c r="M5643" s="27"/>
    </row>
    <row r="5644" spans="13:13" x14ac:dyDescent="0.2">
      <c r="M5644" s="27"/>
    </row>
    <row r="5645" spans="13:13" x14ac:dyDescent="0.2">
      <c r="M5645" s="27"/>
    </row>
    <row r="5646" spans="13:13" x14ac:dyDescent="0.2">
      <c r="M5646" s="27"/>
    </row>
    <row r="5647" spans="13:13" x14ac:dyDescent="0.2">
      <c r="M5647" s="27"/>
    </row>
    <row r="5648" spans="13:13" x14ac:dyDescent="0.2">
      <c r="M5648" s="27"/>
    </row>
    <row r="5649" spans="13:13" x14ac:dyDescent="0.2">
      <c r="M5649" s="27"/>
    </row>
    <row r="5650" spans="13:13" x14ac:dyDescent="0.2">
      <c r="M5650" s="27"/>
    </row>
    <row r="5651" spans="13:13" x14ac:dyDescent="0.2">
      <c r="M5651" s="27"/>
    </row>
    <row r="5652" spans="13:13" x14ac:dyDescent="0.2">
      <c r="M5652" s="27"/>
    </row>
    <row r="5653" spans="13:13" x14ac:dyDescent="0.2">
      <c r="M5653" s="27"/>
    </row>
    <row r="5654" spans="13:13" x14ac:dyDescent="0.2">
      <c r="M5654" s="27"/>
    </row>
    <row r="5655" spans="13:13" x14ac:dyDescent="0.2">
      <c r="M5655" s="27"/>
    </row>
    <row r="5656" spans="13:13" x14ac:dyDescent="0.2">
      <c r="M5656" s="27"/>
    </row>
    <row r="5657" spans="13:13" x14ac:dyDescent="0.2">
      <c r="M5657" s="27"/>
    </row>
    <row r="5658" spans="13:13" x14ac:dyDescent="0.2">
      <c r="M5658" s="27"/>
    </row>
    <row r="5659" spans="13:13" x14ac:dyDescent="0.2">
      <c r="M5659" s="27"/>
    </row>
    <row r="5660" spans="13:13" x14ac:dyDescent="0.2">
      <c r="M5660" s="27"/>
    </row>
    <row r="5661" spans="13:13" x14ac:dyDescent="0.2">
      <c r="M5661" s="27"/>
    </row>
    <row r="5662" spans="13:13" x14ac:dyDescent="0.2">
      <c r="M5662" s="27"/>
    </row>
    <row r="5663" spans="13:13" x14ac:dyDescent="0.2">
      <c r="M5663" s="27"/>
    </row>
    <row r="5664" spans="13:13" x14ac:dyDescent="0.2">
      <c r="M5664" s="27"/>
    </row>
    <row r="5665" spans="13:13" x14ac:dyDescent="0.2">
      <c r="M5665" s="27"/>
    </row>
    <row r="5666" spans="13:13" x14ac:dyDescent="0.2">
      <c r="M5666" s="27"/>
    </row>
    <row r="5667" spans="13:13" x14ac:dyDescent="0.2">
      <c r="M5667" s="27"/>
    </row>
    <row r="5668" spans="13:13" x14ac:dyDescent="0.2">
      <c r="M5668" s="27"/>
    </row>
    <row r="5669" spans="13:13" x14ac:dyDescent="0.2">
      <c r="M5669" s="27"/>
    </row>
    <row r="5670" spans="13:13" x14ac:dyDescent="0.2">
      <c r="M5670" s="27"/>
    </row>
    <row r="5671" spans="13:13" x14ac:dyDescent="0.2">
      <c r="M5671" s="27"/>
    </row>
    <row r="5672" spans="13:13" x14ac:dyDescent="0.2">
      <c r="M5672" s="27"/>
    </row>
    <row r="5673" spans="13:13" x14ac:dyDescent="0.2">
      <c r="M5673" s="27"/>
    </row>
    <row r="5674" spans="13:13" x14ac:dyDescent="0.2">
      <c r="M5674" s="27"/>
    </row>
    <row r="5675" spans="13:13" x14ac:dyDescent="0.2">
      <c r="M5675" s="27"/>
    </row>
    <row r="5676" spans="13:13" x14ac:dyDescent="0.2">
      <c r="M5676" s="27"/>
    </row>
    <row r="5677" spans="13:13" x14ac:dyDescent="0.2">
      <c r="M5677" s="27"/>
    </row>
    <row r="5678" spans="13:13" x14ac:dyDescent="0.2">
      <c r="M5678" s="27"/>
    </row>
    <row r="5679" spans="13:13" x14ac:dyDescent="0.2">
      <c r="M5679" s="27"/>
    </row>
    <row r="5680" spans="13:13" x14ac:dyDescent="0.2">
      <c r="M5680" s="27"/>
    </row>
    <row r="5681" spans="13:13" x14ac:dyDescent="0.2">
      <c r="M5681" s="27"/>
    </row>
    <row r="5682" spans="13:13" x14ac:dyDescent="0.2">
      <c r="M5682" s="27"/>
    </row>
    <row r="5683" spans="13:13" x14ac:dyDescent="0.2">
      <c r="M5683" s="27"/>
    </row>
    <row r="5684" spans="13:13" x14ac:dyDescent="0.2">
      <c r="M5684" s="27"/>
    </row>
    <row r="5685" spans="13:13" x14ac:dyDescent="0.2">
      <c r="M5685" s="27"/>
    </row>
    <row r="5686" spans="13:13" x14ac:dyDescent="0.2">
      <c r="M5686" s="27"/>
    </row>
    <row r="5687" spans="13:13" x14ac:dyDescent="0.2">
      <c r="M5687" s="27"/>
    </row>
    <row r="5688" spans="13:13" x14ac:dyDescent="0.2">
      <c r="M5688" s="27"/>
    </row>
    <row r="5689" spans="13:13" x14ac:dyDescent="0.2">
      <c r="M5689" s="27"/>
    </row>
    <row r="5690" spans="13:13" x14ac:dyDescent="0.2">
      <c r="M5690" s="27"/>
    </row>
    <row r="5691" spans="13:13" x14ac:dyDescent="0.2">
      <c r="M5691" s="27"/>
    </row>
    <row r="5692" spans="13:13" x14ac:dyDescent="0.2">
      <c r="M5692" s="27"/>
    </row>
    <row r="5693" spans="13:13" x14ac:dyDescent="0.2">
      <c r="M5693" s="27"/>
    </row>
    <row r="5694" spans="13:13" x14ac:dyDescent="0.2">
      <c r="M5694" s="27"/>
    </row>
    <row r="5695" spans="13:13" x14ac:dyDescent="0.2">
      <c r="M5695" s="27"/>
    </row>
    <row r="5696" spans="13:13" x14ac:dyDescent="0.2">
      <c r="M5696" s="27"/>
    </row>
    <row r="5697" spans="13:13" x14ac:dyDescent="0.2">
      <c r="M5697" s="27"/>
    </row>
    <row r="5698" spans="13:13" x14ac:dyDescent="0.2">
      <c r="M5698" s="27"/>
    </row>
    <row r="5699" spans="13:13" x14ac:dyDescent="0.2">
      <c r="M5699" s="27"/>
    </row>
    <row r="5700" spans="13:13" x14ac:dyDescent="0.2">
      <c r="M5700" s="27"/>
    </row>
    <row r="5701" spans="13:13" x14ac:dyDescent="0.2">
      <c r="M5701" s="27"/>
    </row>
    <row r="5702" spans="13:13" x14ac:dyDescent="0.2">
      <c r="M5702" s="27"/>
    </row>
    <row r="5703" spans="13:13" x14ac:dyDescent="0.2">
      <c r="M5703" s="27"/>
    </row>
    <row r="5704" spans="13:13" x14ac:dyDescent="0.2">
      <c r="M5704" s="27"/>
    </row>
    <row r="5705" spans="13:13" x14ac:dyDescent="0.2">
      <c r="M5705" s="27"/>
    </row>
    <row r="5706" spans="13:13" x14ac:dyDescent="0.2">
      <c r="M5706" s="27"/>
    </row>
    <row r="5707" spans="13:13" x14ac:dyDescent="0.2">
      <c r="M5707" s="27"/>
    </row>
    <row r="5708" spans="13:13" x14ac:dyDescent="0.2">
      <c r="M5708" s="27"/>
    </row>
    <row r="5709" spans="13:13" x14ac:dyDescent="0.2">
      <c r="M5709" s="27"/>
    </row>
    <row r="5710" spans="13:13" x14ac:dyDescent="0.2">
      <c r="M5710" s="27"/>
    </row>
    <row r="5711" spans="13:13" x14ac:dyDescent="0.2">
      <c r="M5711" s="27"/>
    </row>
    <row r="5712" spans="13:13" x14ac:dyDescent="0.2">
      <c r="M5712" s="27"/>
    </row>
    <row r="5713" spans="13:13" x14ac:dyDescent="0.2">
      <c r="M5713" s="27"/>
    </row>
    <row r="5714" spans="13:13" x14ac:dyDescent="0.2">
      <c r="M5714" s="27"/>
    </row>
    <row r="5715" spans="13:13" x14ac:dyDescent="0.2">
      <c r="M5715" s="27"/>
    </row>
    <row r="5716" spans="13:13" x14ac:dyDescent="0.2">
      <c r="M5716" s="27"/>
    </row>
    <row r="5717" spans="13:13" x14ac:dyDescent="0.2">
      <c r="M5717" s="27"/>
    </row>
    <row r="5718" spans="13:13" x14ac:dyDescent="0.2">
      <c r="M5718" s="27"/>
    </row>
    <row r="5719" spans="13:13" x14ac:dyDescent="0.2">
      <c r="M5719" s="27"/>
    </row>
    <row r="5720" spans="13:13" x14ac:dyDescent="0.2">
      <c r="M5720" s="27"/>
    </row>
    <row r="5721" spans="13:13" x14ac:dyDescent="0.2">
      <c r="M5721" s="27"/>
    </row>
    <row r="5722" spans="13:13" x14ac:dyDescent="0.2">
      <c r="M5722" s="27"/>
    </row>
    <row r="5723" spans="13:13" x14ac:dyDescent="0.2">
      <c r="M5723" s="27"/>
    </row>
    <row r="5724" spans="13:13" x14ac:dyDescent="0.2">
      <c r="M5724" s="27"/>
    </row>
    <row r="5725" spans="13:13" x14ac:dyDescent="0.2">
      <c r="M5725" s="27"/>
    </row>
    <row r="5726" spans="13:13" x14ac:dyDescent="0.2">
      <c r="M5726" s="27"/>
    </row>
    <row r="5727" spans="13:13" x14ac:dyDescent="0.2">
      <c r="M5727" s="27"/>
    </row>
    <row r="5728" spans="13:13" x14ac:dyDescent="0.2">
      <c r="M5728" s="27"/>
    </row>
    <row r="5729" spans="13:13" x14ac:dyDescent="0.2">
      <c r="M5729" s="27"/>
    </row>
    <row r="5730" spans="13:13" x14ac:dyDescent="0.2">
      <c r="M5730" s="27"/>
    </row>
    <row r="5731" spans="13:13" x14ac:dyDescent="0.2">
      <c r="M5731" s="27"/>
    </row>
    <row r="5732" spans="13:13" x14ac:dyDescent="0.2">
      <c r="M5732" s="27"/>
    </row>
    <row r="5733" spans="13:13" x14ac:dyDescent="0.2">
      <c r="M5733" s="27"/>
    </row>
    <row r="5734" spans="13:13" x14ac:dyDescent="0.2">
      <c r="M5734" s="27"/>
    </row>
    <row r="5735" spans="13:13" x14ac:dyDescent="0.2">
      <c r="M5735" s="27"/>
    </row>
    <row r="5736" spans="13:13" x14ac:dyDescent="0.2">
      <c r="M5736" s="27"/>
    </row>
    <row r="5737" spans="13:13" x14ac:dyDescent="0.2">
      <c r="M5737" s="27"/>
    </row>
    <row r="5738" spans="13:13" x14ac:dyDescent="0.2">
      <c r="M5738" s="27"/>
    </row>
    <row r="5739" spans="13:13" x14ac:dyDescent="0.2">
      <c r="M5739" s="27"/>
    </row>
    <row r="5740" spans="13:13" x14ac:dyDescent="0.2">
      <c r="M5740" s="27"/>
    </row>
    <row r="5741" spans="13:13" x14ac:dyDescent="0.2">
      <c r="M5741" s="27"/>
    </row>
    <row r="5742" spans="13:13" x14ac:dyDescent="0.2">
      <c r="M5742" s="27"/>
    </row>
    <row r="5743" spans="13:13" x14ac:dyDescent="0.2">
      <c r="M5743" s="27"/>
    </row>
    <row r="5744" spans="13:13" x14ac:dyDescent="0.2">
      <c r="M5744" s="27"/>
    </row>
    <row r="5745" spans="13:13" x14ac:dyDescent="0.2">
      <c r="M5745" s="27"/>
    </row>
    <row r="5746" spans="13:13" x14ac:dyDescent="0.2">
      <c r="M5746" s="27"/>
    </row>
    <row r="5747" spans="13:13" x14ac:dyDescent="0.2">
      <c r="M5747" s="27"/>
    </row>
    <row r="5748" spans="13:13" x14ac:dyDescent="0.2">
      <c r="M5748" s="27"/>
    </row>
    <row r="5749" spans="13:13" x14ac:dyDescent="0.2">
      <c r="M5749" s="27"/>
    </row>
    <row r="5750" spans="13:13" x14ac:dyDescent="0.2">
      <c r="M5750" s="27"/>
    </row>
    <row r="5751" spans="13:13" x14ac:dyDescent="0.2">
      <c r="M5751" s="27"/>
    </row>
    <row r="5752" spans="13:13" x14ac:dyDescent="0.2">
      <c r="M5752" s="27"/>
    </row>
    <row r="5753" spans="13:13" x14ac:dyDescent="0.2">
      <c r="M5753" s="27"/>
    </row>
    <row r="5754" spans="13:13" x14ac:dyDescent="0.2">
      <c r="M5754" s="27"/>
    </row>
    <row r="5755" spans="13:13" x14ac:dyDescent="0.2">
      <c r="M5755" s="27"/>
    </row>
    <row r="5756" spans="13:13" x14ac:dyDescent="0.2">
      <c r="M5756" s="27"/>
    </row>
    <row r="5757" spans="13:13" x14ac:dyDescent="0.2">
      <c r="M5757" s="27"/>
    </row>
    <row r="5758" spans="13:13" x14ac:dyDescent="0.2">
      <c r="M5758" s="27"/>
    </row>
    <row r="5759" spans="13:13" x14ac:dyDescent="0.2">
      <c r="M5759" s="27"/>
    </row>
    <row r="5760" spans="13:13" x14ac:dyDescent="0.2">
      <c r="M5760" s="27"/>
    </row>
    <row r="5761" spans="13:13" x14ac:dyDescent="0.2">
      <c r="M5761" s="27"/>
    </row>
    <row r="5762" spans="13:13" x14ac:dyDescent="0.2">
      <c r="M5762" s="27"/>
    </row>
    <row r="5763" spans="13:13" x14ac:dyDescent="0.2">
      <c r="M5763" s="27"/>
    </row>
    <row r="5764" spans="13:13" x14ac:dyDescent="0.2">
      <c r="M5764" s="27"/>
    </row>
    <row r="5765" spans="13:13" x14ac:dyDescent="0.2">
      <c r="M5765" s="27"/>
    </row>
    <row r="5766" spans="13:13" x14ac:dyDescent="0.2">
      <c r="M5766" s="27"/>
    </row>
    <row r="5767" spans="13:13" x14ac:dyDescent="0.2">
      <c r="M5767" s="27"/>
    </row>
    <row r="5768" spans="13:13" x14ac:dyDescent="0.2">
      <c r="M5768" s="27"/>
    </row>
    <row r="5769" spans="13:13" x14ac:dyDescent="0.2">
      <c r="M5769" s="27"/>
    </row>
    <row r="5770" spans="13:13" x14ac:dyDescent="0.2">
      <c r="M5770" s="27"/>
    </row>
    <row r="5771" spans="13:13" x14ac:dyDescent="0.2">
      <c r="M5771" s="27"/>
    </row>
    <row r="5772" spans="13:13" x14ac:dyDescent="0.2">
      <c r="M5772" s="27"/>
    </row>
    <row r="5773" spans="13:13" x14ac:dyDescent="0.2">
      <c r="M5773" s="27"/>
    </row>
    <row r="5774" spans="13:13" x14ac:dyDescent="0.2">
      <c r="M5774" s="27"/>
    </row>
    <row r="5775" spans="13:13" x14ac:dyDescent="0.2">
      <c r="M5775" s="27"/>
    </row>
    <row r="5776" spans="13:13" x14ac:dyDescent="0.2">
      <c r="M5776" s="27"/>
    </row>
    <row r="5777" spans="13:13" x14ac:dyDescent="0.2">
      <c r="M5777" s="27"/>
    </row>
    <row r="5778" spans="13:13" x14ac:dyDescent="0.2">
      <c r="M5778" s="27"/>
    </row>
    <row r="5779" spans="13:13" x14ac:dyDescent="0.2">
      <c r="M5779" s="27"/>
    </row>
    <row r="5780" spans="13:13" x14ac:dyDescent="0.2">
      <c r="M5780" s="27"/>
    </row>
    <row r="5781" spans="13:13" x14ac:dyDescent="0.2">
      <c r="M5781" s="27"/>
    </row>
    <row r="5782" spans="13:13" x14ac:dyDescent="0.2">
      <c r="M5782" s="27"/>
    </row>
    <row r="5783" spans="13:13" x14ac:dyDescent="0.2">
      <c r="M5783" s="27"/>
    </row>
    <row r="5784" spans="13:13" x14ac:dyDescent="0.2">
      <c r="M5784" s="27"/>
    </row>
    <row r="5785" spans="13:13" x14ac:dyDescent="0.2">
      <c r="M5785" s="27"/>
    </row>
    <row r="5786" spans="13:13" x14ac:dyDescent="0.2">
      <c r="M5786" s="27"/>
    </row>
    <row r="5787" spans="13:13" x14ac:dyDescent="0.2">
      <c r="M5787" s="27"/>
    </row>
    <row r="5788" spans="13:13" x14ac:dyDescent="0.2">
      <c r="M5788" s="27"/>
    </row>
    <row r="5789" spans="13:13" x14ac:dyDescent="0.2">
      <c r="M5789" s="27"/>
    </row>
    <row r="5790" spans="13:13" x14ac:dyDescent="0.2">
      <c r="M5790" s="27"/>
    </row>
    <row r="5791" spans="13:13" x14ac:dyDescent="0.2">
      <c r="M5791" s="27"/>
    </row>
    <row r="5792" spans="13:13" x14ac:dyDescent="0.2">
      <c r="M5792" s="27"/>
    </row>
    <row r="5793" spans="13:13" x14ac:dyDescent="0.2">
      <c r="M5793" s="27"/>
    </row>
    <row r="5794" spans="13:13" x14ac:dyDescent="0.2">
      <c r="M5794" s="27"/>
    </row>
    <row r="5795" spans="13:13" x14ac:dyDescent="0.2">
      <c r="M5795" s="27"/>
    </row>
    <row r="5796" spans="13:13" x14ac:dyDescent="0.2">
      <c r="M5796" s="27"/>
    </row>
    <row r="5797" spans="13:13" x14ac:dyDescent="0.2">
      <c r="M5797" s="27"/>
    </row>
    <row r="5798" spans="13:13" x14ac:dyDescent="0.2">
      <c r="M5798" s="27"/>
    </row>
    <row r="5799" spans="13:13" x14ac:dyDescent="0.2">
      <c r="M5799" s="27"/>
    </row>
    <row r="5800" spans="13:13" x14ac:dyDescent="0.2">
      <c r="M5800" s="27"/>
    </row>
    <row r="5801" spans="13:13" x14ac:dyDescent="0.2">
      <c r="M5801" s="27"/>
    </row>
    <row r="5802" spans="13:13" x14ac:dyDescent="0.2">
      <c r="M5802" s="27"/>
    </row>
    <row r="5803" spans="13:13" x14ac:dyDescent="0.2">
      <c r="M5803" s="27"/>
    </row>
    <row r="5804" spans="13:13" x14ac:dyDescent="0.2">
      <c r="M5804" s="27"/>
    </row>
    <row r="5805" spans="13:13" x14ac:dyDescent="0.2">
      <c r="M5805" s="27"/>
    </row>
    <row r="5806" spans="13:13" x14ac:dyDescent="0.2">
      <c r="M5806" s="27"/>
    </row>
    <row r="5807" spans="13:13" x14ac:dyDescent="0.2">
      <c r="M5807" s="27"/>
    </row>
    <row r="5808" spans="13:13" x14ac:dyDescent="0.2">
      <c r="M5808" s="27"/>
    </row>
    <row r="5809" spans="13:13" x14ac:dyDescent="0.2">
      <c r="M5809" s="27"/>
    </row>
    <row r="5810" spans="13:13" x14ac:dyDescent="0.2">
      <c r="M5810" s="27"/>
    </row>
    <row r="5811" spans="13:13" x14ac:dyDescent="0.2">
      <c r="M5811" s="27"/>
    </row>
    <row r="5812" spans="13:13" x14ac:dyDescent="0.2">
      <c r="M5812" s="27"/>
    </row>
    <row r="5813" spans="13:13" x14ac:dyDescent="0.2">
      <c r="M5813" s="27"/>
    </row>
    <row r="5814" spans="13:13" x14ac:dyDescent="0.2">
      <c r="M5814" s="27"/>
    </row>
    <row r="5815" spans="13:13" x14ac:dyDescent="0.2">
      <c r="M5815" s="27"/>
    </row>
    <row r="5816" spans="13:13" x14ac:dyDescent="0.2">
      <c r="M5816" s="27"/>
    </row>
    <row r="5817" spans="13:13" x14ac:dyDescent="0.2">
      <c r="M5817" s="27"/>
    </row>
    <row r="5818" spans="13:13" x14ac:dyDescent="0.2">
      <c r="M5818" s="27"/>
    </row>
    <row r="5819" spans="13:13" x14ac:dyDescent="0.2">
      <c r="M5819" s="27"/>
    </row>
    <row r="5820" spans="13:13" x14ac:dyDescent="0.2">
      <c r="M5820" s="27"/>
    </row>
    <row r="5821" spans="13:13" x14ac:dyDescent="0.2">
      <c r="M5821" s="27"/>
    </row>
    <row r="5822" spans="13:13" x14ac:dyDescent="0.2">
      <c r="M5822" s="27"/>
    </row>
    <row r="5823" spans="13:13" x14ac:dyDescent="0.2">
      <c r="M5823" s="27"/>
    </row>
    <row r="5824" spans="13:13" x14ac:dyDescent="0.2">
      <c r="M5824" s="27"/>
    </row>
    <row r="5825" spans="13:13" x14ac:dyDescent="0.2">
      <c r="M5825" s="27"/>
    </row>
    <row r="5826" spans="13:13" x14ac:dyDescent="0.2">
      <c r="M5826" s="27"/>
    </row>
    <row r="5827" spans="13:13" x14ac:dyDescent="0.2">
      <c r="M5827" s="27"/>
    </row>
    <row r="5828" spans="13:13" x14ac:dyDescent="0.2">
      <c r="M5828" s="27"/>
    </row>
    <row r="5829" spans="13:13" x14ac:dyDescent="0.2">
      <c r="M5829" s="27"/>
    </row>
    <row r="5830" spans="13:13" x14ac:dyDescent="0.2">
      <c r="M5830" s="27"/>
    </row>
    <row r="5831" spans="13:13" x14ac:dyDescent="0.2">
      <c r="M5831" s="27"/>
    </row>
    <row r="5832" spans="13:13" x14ac:dyDescent="0.2">
      <c r="M5832" s="27"/>
    </row>
    <row r="5833" spans="13:13" x14ac:dyDescent="0.2">
      <c r="M5833" s="27"/>
    </row>
    <row r="5834" spans="13:13" x14ac:dyDescent="0.2">
      <c r="M5834" s="27"/>
    </row>
    <row r="5835" spans="13:13" x14ac:dyDescent="0.2">
      <c r="M5835" s="27"/>
    </row>
    <row r="5836" spans="13:13" x14ac:dyDescent="0.2">
      <c r="M5836" s="27"/>
    </row>
    <row r="5837" spans="13:13" x14ac:dyDescent="0.2">
      <c r="M5837" s="27"/>
    </row>
    <row r="5838" spans="13:13" x14ac:dyDescent="0.2">
      <c r="M5838" s="27"/>
    </row>
    <row r="5839" spans="13:13" x14ac:dyDescent="0.2">
      <c r="M5839" s="27"/>
    </row>
    <row r="5840" spans="13:13" x14ac:dyDescent="0.2">
      <c r="M5840" s="27"/>
    </row>
    <row r="5841" spans="13:13" x14ac:dyDescent="0.2">
      <c r="M5841" s="27"/>
    </row>
    <row r="5842" spans="13:13" x14ac:dyDescent="0.2">
      <c r="M5842" s="27"/>
    </row>
    <row r="5843" spans="13:13" x14ac:dyDescent="0.2">
      <c r="M5843" s="27"/>
    </row>
    <row r="5844" spans="13:13" x14ac:dyDescent="0.2">
      <c r="M5844" s="27"/>
    </row>
    <row r="5845" spans="13:13" x14ac:dyDescent="0.2">
      <c r="M5845" s="27"/>
    </row>
    <row r="5846" spans="13:13" x14ac:dyDescent="0.2">
      <c r="M5846" s="27"/>
    </row>
    <row r="5847" spans="13:13" x14ac:dyDescent="0.2">
      <c r="M5847" s="27"/>
    </row>
    <row r="5848" spans="13:13" x14ac:dyDescent="0.2">
      <c r="M5848" s="27"/>
    </row>
    <row r="5849" spans="13:13" x14ac:dyDescent="0.2">
      <c r="M5849" s="27"/>
    </row>
    <row r="5850" spans="13:13" x14ac:dyDescent="0.2">
      <c r="M5850" s="27"/>
    </row>
    <row r="5851" spans="13:13" x14ac:dyDescent="0.2">
      <c r="M5851" s="27"/>
    </row>
    <row r="5852" spans="13:13" x14ac:dyDescent="0.2">
      <c r="M5852" s="27"/>
    </row>
    <row r="5853" spans="13:13" x14ac:dyDescent="0.2">
      <c r="M5853" s="27"/>
    </row>
    <row r="5854" spans="13:13" x14ac:dyDescent="0.2">
      <c r="M5854" s="27"/>
    </row>
    <row r="5855" spans="13:13" x14ac:dyDescent="0.2">
      <c r="M5855" s="27"/>
    </row>
    <row r="5856" spans="13:13" x14ac:dyDescent="0.2">
      <c r="M5856" s="27"/>
    </row>
    <row r="5857" spans="13:13" x14ac:dyDescent="0.2">
      <c r="M5857" s="27"/>
    </row>
    <row r="5858" spans="13:13" x14ac:dyDescent="0.2">
      <c r="M5858" s="27"/>
    </row>
    <row r="5859" spans="13:13" x14ac:dyDescent="0.2">
      <c r="M5859" s="27"/>
    </row>
    <row r="5860" spans="13:13" x14ac:dyDescent="0.2">
      <c r="M5860" s="27"/>
    </row>
    <row r="5861" spans="13:13" x14ac:dyDescent="0.2">
      <c r="M5861" s="27"/>
    </row>
    <row r="5862" spans="13:13" x14ac:dyDescent="0.2">
      <c r="M5862" s="27"/>
    </row>
    <row r="5863" spans="13:13" x14ac:dyDescent="0.2">
      <c r="M5863" s="27"/>
    </row>
    <row r="5864" spans="13:13" x14ac:dyDescent="0.2">
      <c r="M5864" s="27"/>
    </row>
    <row r="5865" spans="13:13" x14ac:dyDescent="0.2">
      <c r="M5865" s="27"/>
    </row>
    <row r="5866" spans="13:13" x14ac:dyDescent="0.2">
      <c r="M5866" s="27"/>
    </row>
    <row r="5867" spans="13:13" x14ac:dyDescent="0.2">
      <c r="M5867" s="27"/>
    </row>
    <row r="5868" spans="13:13" x14ac:dyDescent="0.2">
      <c r="M5868" s="27"/>
    </row>
    <row r="5869" spans="13:13" x14ac:dyDescent="0.2">
      <c r="M5869" s="27"/>
    </row>
    <row r="5870" spans="13:13" x14ac:dyDescent="0.2">
      <c r="M5870" s="27"/>
    </row>
    <row r="5871" spans="13:13" x14ac:dyDescent="0.2">
      <c r="M5871" s="27"/>
    </row>
    <row r="5872" spans="13:13" x14ac:dyDescent="0.2">
      <c r="M5872" s="27"/>
    </row>
    <row r="5873" spans="13:13" x14ac:dyDescent="0.2">
      <c r="M5873" s="27"/>
    </row>
    <row r="5874" spans="13:13" x14ac:dyDescent="0.2">
      <c r="M5874" s="27"/>
    </row>
    <row r="5875" spans="13:13" x14ac:dyDescent="0.2">
      <c r="M5875" s="27"/>
    </row>
    <row r="5876" spans="13:13" x14ac:dyDescent="0.2">
      <c r="M5876" s="27"/>
    </row>
    <row r="5877" spans="13:13" x14ac:dyDescent="0.2">
      <c r="M5877" s="27"/>
    </row>
    <row r="5878" spans="13:13" x14ac:dyDescent="0.2">
      <c r="M5878" s="27"/>
    </row>
    <row r="5879" spans="13:13" x14ac:dyDescent="0.2">
      <c r="M5879" s="27"/>
    </row>
    <row r="5880" spans="13:13" x14ac:dyDescent="0.2">
      <c r="M5880" s="27"/>
    </row>
    <row r="5881" spans="13:13" x14ac:dyDescent="0.2">
      <c r="M5881" s="27"/>
    </row>
    <row r="5882" spans="13:13" x14ac:dyDescent="0.2">
      <c r="M5882" s="27"/>
    </row>
    <row r="5883" spans="13:13" x14ac:dyDescent="0.2">
      <c r="M5883" s="27"/>
    </row>
    <row r="5884" spans="13:13" x14ac:dyDescent="0.2">
      <c r="M5884" s="27"/>
    </row>
    <row r="5885" spans="13:13" x14ac:dyDescent="0.2">
      <c r="M5885" s="27"/>
    </row>
    <row r="5886" spans="13:13" x14ac:dyDescent="0.2">
      <c r="M5886" s="27"/>
    </row>
    <row r="5887" spans="13:13" x14ac:dyDescent="0.2">
      <c r="M5887" s="27"/>
    </row>
    <row r="5888" spans="13:13" x14ac:dyDescent="0.2">
      <c r="M5888" s="27"/>
    </row>
    <row r="5889" spans="13:13" x14ac:dyDescent="0.2">
      <c r="M5889" s="27"/>
    </row>
    <row r="5890" spans="13:13" x14ac:dyDescent="0.2">
      <c r="M5890" s="27"/>
    </row>
    <row r="5891" spans="13:13" x14ac:dyDescent="0.2">
      <c r="M5891" s="27"/>
    </row>
    <row r="5892" spans="13:13" x14ac:dyDescent="0.2">
      <c r="M5892" s="27"/>
    </row>
    <row r="5893" spans="13:13" x14ac:dyDescent="0.2">
      <c r="M5893" s="27"/>
    </row>
    <row r="5894" spans="13:13" x14ac:dyDescent="0.2">
      <c r="M5894" s="27"/>
    </row>
    <row r="5895" spans="13:13" x14ac:dyDescent="0.2">
      <c r="M5895" s="27"/>
    </row>
    <row r="5896" spans="13:13" x14ac:dyDescent="0.2">
      <c r="M5896" s="27"/>
    </row>
    <row r="5897" spans="13:13" x14ac:dyDescent="0.2">
      <c r="M5897" s="27"/>
    </row>
    <row r="5898" spans="13:13" x14ac:dyDescent="0.2">
      <c r="M5898" s="27"/>
    </row>
    <row r="5899" spans="13:13" x14ac:dyDescent="0.2">
      <c r="M5899" s="27"/>
    </row>
    <row r="5900" spans="13:13" x14ac:dyDescent="0.2">
      <c r="M5900" s="27"/>
    </row>
    <row r="5901" spans="13:13" x14ac:dyDescent="0.2">
      <c r="M5901" s="27"/>
    </row>
    <row r="5902" spans="13:13" x14ac:dyDescent="0.2">
      <c r="M5902" s="27"/>
    </row>
    <row r="5903" spans="13:13" x14ac:dyDescent="0.2">
      <c r="M5903" s="27"/>
    </row>
    <row r="5904" spans="13:13" x14ac:dyDescent="0.2">
      <c r="M5904" s="27"/>
    </row>
    <row r="5905" spans="13:13" x14ac:dyDescent="0.2">
      <c r="M5905" s="27"/>
    </row>
    <row r="5906" spans="13:13" x14ac:dyDescent="0.2">
      <c r="M5906" s="27"/>
    </row>
    <row r="5907" spans="13:13" x14ac:dyDescent="0.2">
      <c r="M5907" s="27"/>
    </row>
    <row r="5908" spans="13:13" x14ac:dyDescent="0.2">
      <c r="M5908" s="27"/>
    </row>
    <row r="5909" spans="13:13" x14ac:dyDescent="0.2">
      <c r="M5909" s="27"/>
    </row>
    <row r="5910" spans="13:13" x14ac:dyDescent="0.2">
      <c r="M5910" s="27"/>
    </row>
    <row r="5911" spans="13:13" x14ac:dyDescent="0.2">
      <c r="M5911" s="27"/>
    </row>
    <row r="5912" spans="13:13" x14ac:dyDescent="0.2">
      <c r="M5912" s="27"/>
    </row>
    <row r="5913" spans="13:13" x14ac:dyDescent="0.2">
      <c r="M5913" s="27"/>
    </row>
    <row r="5914" spans="13:13" x14ac:dyDescent="0.2">
      <c r="M5914" s="27"/>
    </row>
    <row r="5915" spans="13:13" x14ac:dyDescent="0.2">
      <c r="M5915" s="27"/>
    </row>
    <row r="5916" spans="13:13" x14ac:dyDescent="0.2">
      <c r="M5916" s="27"/>
    </row>
    <row r="5917" spans="13:13" x14ac:dyDescent="0.2">
      <c r="M5917" s="27"/>
    </row>
    <row r="5918" spans="13:13" x14ac:dyDescent="0.2">
      <c r="M5918" s="27"/>
    </row>
    <row r="5919" spans="13:13" x14ac:dyDescent="0.2">
      <c r="M5919" s="27"/>
    </row>
    <row r="5920" spans="13:13" x14ac:dyDescent="0.2">
      <c r="M5920" s="27"/>
    </row>
    <row r="5921" spans="13:13" x14ac:dyDescent="0.2">
      <c r="M5921" s="27"/>
    </row>
    <row r="5922" spans="13:13" x14ac:dyDescent="0.2">
      <c r="M5922" s="27"/>
    </row>
    <row r="5923" spans="13:13" x14ac:dyDescent="0.2">
      <c r="M5923" s="27"/>
    </row>
    <row r="5924" spans="13:13" x14ac:dyDescent="0.2">
      <c r="M5924" s="27"/>
    </row>
    <row r="5925" spans="13:13" x14ac:dyDescent="0.2">
      <c r="M5925" s="27"/>
    </row>
    <row r="5926" spans="13:13" x14ac:dyDescent="0.2">
      <c r="M5926" s="27"/>
    </row>
    <row r="5927" spans="13:13" x14ac:dyDescent="0.2">
      <c r="M5927" s="27"/>
    </row>
    <row r="5928" spans="13:13" x14ac:dyDescent="0.2">
      <c r="M5928" s="27"/>
    </row>
    <row r="5929" spans="13:13" x14ac:dyDescent="0.2">
      <c r="M5929" s="27"/>
    </row>
    <row r="5930" spans="13:13" x14ac:dyDescent="0.2">
      <c r="M5930" s="27"/>
    </row>
    <row r="5931" spans="13:13" x14ac:dyDescent="0.2">
      <c r="M5931" s="27"/>
    </row>
    <row r="5932" spans="13:13" x14ac:dyDescent="0.2">
      <c r="M5932" s="27"/>
    </row>
    <row r="5933" spans="13:13" x14ac:dyDescent="0.2">
      <c r="M5933" s="27"/>
    </row>
    <row r="5934" spans="13:13" x14ac:dyDescent="0.2">
      <c r="M5934" s="27"/>
    </row>
    <row r="5935" spans="13:13" x14ac:dyDescent="0.2">
      <c r="M5935" s="27"/>
    </row>
    <row r="5936" spans="13:13" x14ac:dyDescent="0.2">
      <c r="M5936" s="27"/>
    </row>
    <row r="5937" spans="13:13" x14ac:dyDescent="0.2">
      <c r="M5937" s="27"/>
    </row>
    <row r="5938" spans="13:13" x14ac:dyDescent="0.2">
      <c r="M5938" s="27"/>
    </row>
    <row r="5939" spans="13:13" x14ac:dyDescent="0.2">
      <c r="M5939" s="27"/>
    </row>
    <row r="5940" spans="13:13" x14ac:dyDescent="0.2">
      <c r="M5940" s="27"/>
    </row>
    <row r="5941" spans="13:13" x14ac:dyDescent="0.2">
      <c r="M5941" s="27"/>
    </row>
    <row r="5942" spans="13:13" x14ac:dyDescent="0.2">
      <c r="M5942" s="27"/>
    </row>
    <row r="5943" spans="13:13" x14ac:dyDescent="0.2">
      <c r="M5943" s="27"/>
    </row>
    <row r="5944" spans="13:13" x14ac:dyDescent="0.2">
      <c r="M5944" s="27"/>
    </row>
    <row r="5945" spans="13:13" x14ac:dyDescent="0.2">
      <c r="M5945" s="27"/>
    </row>
    <row r="5946" spans="13:13" x14ac:dyDescent="0.2">
      <c r="M5946" s="27"/>
    </row>
    <row r="5947" spans="13:13" x14ac:dyDescent="0.2">
      <c r="M5947" s="27"/>
    </row>
    <row r="5948" spans="13:13" x14ac:dyDescent="0.2">
      <c r="M5948" s="27"/>
    </row>
    <row r="5949" spans="13:13" x14ac:dyDescent="0.2">
      <c r="M5949" s="27"/>
    </row>
    <row r="5950" spans="13:13" x14ac:dyDescent="0.2">
      <c r="M5950" s="27"/>
    </row>
    <row r="5951" spans="13:13" x14ac:dyDescent="0.2">
      <c r="M5951" s="27"/>
    </row>
    <row r="5952" spans="13:13" x14ac:dyDescent="0.2">
      <c r="M5952" s="27"/>
    </row>
    <row r="5953" spans="13:13" x14ac:dyDescent="0.2">
      <c r="M5953" s="27"/>
    </row>
    <row r="5954" spans="13:13" x14ac:dyDescent="0.2">
      <c r="M5954" s="27"/>
    </row>
    <row r="5955" spans="13:13" x14ac:dyDescent="0.2">
      <c r="M5955" s="27"/>
    </row>
    <row r="5956" spans="13:13" x14ac:dyDescent="0.2">
      <c r="M5956" s="27"/>
    </row>
    <row r="5957" spans="13:13" x14ac:dyDescent="0.2">
      <c r="M5957" s="27"/>
    </row>
    <row r="5958" spans="13:13" x14ac:dyDescent="0.2">
      <c r="M5958" s="27"/>
    </row>
    <row r="5959" spans="13:13" x14ac:dyDescent="0.2">
      <c r="M5959" s="27"/>
    </row>
    <row r="5960" spans="13:13" x14ac:dyDescent="0.2">
      <c r="M5960" s="27"/>
    </row>
    <row r="5961" spans="13:13" x14ac:dyDescent="0.2">
      <c r="M5961" s="27"/>
    </row>
    <row r="5962" spans="13:13" x14ac:dyDescent="0.2">
      <c r="M5962" s="27"/>
    </row>
    <row r="5963" spans="13:13" x14ac:dyDescent="0.2">
      <c r="M5963" s="27"/>
    </row>
    <row r="5964" spans="13:13" x14ac:dyDescent="0.2">
      <c r="M5964" s="27"/>
    </row>
    <row r="5965" spans="13:13" x14ac:dyDescent="0.2">
      <c r="M5965" s="27"/>
    </row>
    <row r="5966" spans="13:13" x14ac:dyDescent="0.2">
      <c r="M5966" s="27"/>
    </row>
    <row r="5967" spans="13:13" x14ac:dyDescent="0.2">
      <c r="M5967" s="27"/>
    </row>
    <row r="5968" spans="13:13" x14ac:dyDescent="0.2">
      <c r="M5968" s="27"/>
    </row>
    <row r="5969" spans="13:13" x14ac:dyDescent="0.2">
      <c r="M5969" s="27"/>
    </row>
    <row r="5970" spans="13:13" x14ac:dyDescent="0.2">
      <c r="M5970" s="27"/>
    </row>
    <row r="5971" spans="13:13" x14ac:dyDescent="0.2">
      <c r="M5971" s="27"/>
    </row>
    <row r="5972" spans="13:13" x14ac:dyDescent="0.2">
      <c r="M5972" s="27"/>
    </row>
    <row r="5973" spans="13:13" x14ac:dyDescent="0.2">
      <c r="M5973" s="27"/>
    </row>
    <row r="5974" spans="13:13" x14ac:dyDescent="0.2">
      <c r="M5974" s="27"/>
    </row>
    <row r="5975" spans="13:13" x14ac:dyDescent="0.2">
      <c r="M5975" s="27"/>
    </row>
    <row r="5976" spans="13:13" x14ac:dyDescent="0.2">
      <c r="M5976" s="27"/>
    </row>
    <row r="5977" spans="13:13" x14ac:dyDescent="0.2">
      <c r="M5977" s="27"/>
    </row>
    <row r="5978" spans="13:13" x14ac:dyDescent="0.2">
      <c r="M5978" s="27"/>
    </row>
    <row r="5979" spans="13:13" x14ac:dyDescent="0.2">
      <c r="M5979" s="27"/>
    </row>
    <row r="5980" spans="13:13" x14ac:dyDescent="0.2">
      <c r="M5980" s="27"/>
    </row>
    <row r="5981" spans="13:13" x14ac:dyDescent="0.2">
      <c r="M5981" s="27"/>
    </row>
    <row r="5982" spans="13:13" x14ac:dyDescent="0.2">
      <c r="M5982" s="27"/>
    </row>
    <row r="5983" spans="13:13" x14ac:dyDescent="0.2">
      <c r="M5983" s="27"/>
    </row>
    <row r="5984" spans="13:13" x14ac:dyDescent="0.2">
      <c r="M5984" s="27"/>
    </row>
    <row r="5985" spans="13:13" x14ac:dyDescent="0.2">
      <c r="M5985" s="27"/>
    </row>
    <row r="5986" spans="13:13" x14ac:dyDescent="0.2">
      <c r="M5986" s="27"/>
    </row>
    <row r="5987" spans="13:13" x14ac:dyDescent="0.2">
      <c r="M5987" s="27"/>
    </row>
    <row r="5988" spans="13:13" x14ac:dyDescent="0.2">
      <c r="M5988" s="27"/>
    </row>
    <row r="5989" spans="13:13" x14ac:dyDescent="0.2">
      <c r="M5989" s="27"/>
    </row>
    <row r="5990" spans="13:13" x14ac:dyDescent="0.2">
      <c r="M5990" s="27"/>
    </row>
    <row r="5991" spans="13:13" x14ac:dyDescent="0.2">
      <c r="M5991" s="27"/>
    </row>
    <row r="5992" spans="13:13" x14ac:dyDescent="0.2">
      <c r="M5992" s="27"/>
    </row>
    <row r="5993" spans="13:13" x14ac:dyDescent="0.2">
      <c r="M5993" s="27"/>
    </row>
    <row r="5994" spans="13:13" x14ac:dyDescent="0.2">
      <c r="M5994" s="27"/>
    </row>
    <row r="5995" spans="13:13" x14ac:dyDescent="0.2">
      <c r="M5995" s="27"/>
    </row>
    <row r="5996" spans="13:13" x14ac:dyDescent="0.2">
      <c r="M5996" s="27"/>
    </row>
    <row r="5997" spans="13:13" x14ac:dyDescent="0.2">
      <c r="M5997" s="27"/>
    </row>
    <row r="5998" spans="13:13" x14ac:dyDescent="0.2">
      <c r="M5998" s="27"/>
    </row>
    <row r="5999" spans="13:13" x14ac:dyDescent="0.2">
      <c r="M5999" s="27"/>
    </row>
    <row r="6000" spans="13:13" x14ac:dyDescent="0.2">
      <c r="M6000" s="27"/>
    </row>
    <row r="6001" spans="13:13" x14ac:dyDescent="0.2">
      <c r="M6001" s="27"/>
    </row>
    <row r="6002" spans="13:13" x14ac:dyDescent="0.2">
      <c r="M6002" s="27"/>
    </row>
    <row r="6003" spans="13:13" x14ac:dyDescent="0.2">
      <c r="M6003" s="27"/>
    </row>
    <row r="6004" spans="13:13" x14ac:dyDescent="0.2">
      <c r="M6004" s="27"/>
    </row>
    <row r="6005" spans="13:13" x14ac:dyDescent="0.2">
      <c r="M6005" s="27"/>
    </row>
    <row r="6006" spans="13:13" x14ac:dyDescent="0.2">
      <c r="M6006" s="27"/>
    </row>
    <row r="6007" spans="13:13" x14ac:dyDescent="0.2">
      <c r="M6007" s="27"/>
    </row>
    <row r="6008" spans="13:13" x14ac:dyDescent="0.2">
      <c r="M6008" s="27"/>
    </row>
    <row r="6009" spans="13:13" x14ac:dyDescent="0.2">
      <c r="M6009" s="27"/>
    </row>
    <row r="6010" spans="13:13" x14ac:dyDescent="0.2">
      <c r="M6010" s="27"/>
    </row>
    <row r="6011" spans="13:13" x14ac:dyDescent="0.2">
      <c r="M6011" s="27"/>
    </row>
    <row r="6012" spans="13:13" x14ac:dyDescent="0.2">
      <c r="M6012" s="27"/>
    </row>
    <row r="6013" spans="13:13" x14ac:dyDescent="0.2">
      <c r="M6013" s="27"/>
    </row>
    <row r="6014" spans="13:13" x14ac:dyDescent="0.2">
      <c r="M6014" s="27"/>
    </row>
    <row r="6015" spans="13:13" x14ac:dyDescent="0.2">
      <c r="M6015" s="27"/>
    </row>
    <row r="6016" spans="13:13" x14ac:dyDescent="0.2">
      <c r="M6016" s="27"/>
    </row>
    <row r="6017" spans="13:13" x14ac:dyDescent="0.2">
      <c r="M6017" s="27"/>
    </row>
    <row r="6018" spans="13:13" x14ac:dyDescent="0.2">
      <c r="M6018" s="27"/>
    </row>
    <row r="6019" spans="13:13" x14ac:dyDescent="0.2">
      <c r="M6019" s="27"/>
    </row>
    <row r="6020" spans="13:13" x14ac:dyDescent="0.2">
      <c r="M6020" s="27"/>
    </row>
    <row r="6021" spans="13:13" x14ac:dyDescent="0.2">
      <c r="M6021" s="27"/>
    </row>
    <row r="6022" spans="13:13" x14ac:dyDescent="0.2">
      <c r="M6022" s="27"/>
    </row>
    <row r="6023" spans="13:13" x14ac:dyDescent="0.2">
      <c r="M6023" s="27"/>
    </row>
    <row r="6024" spans="13:13" x14ac:dyDescent="0.2">
      <c r="M6024" s="27"/>
    </row>
    <row r="6025" spans="13:13" x14ac:dyDescent="0.2">
      <c r="M6025" s="27"/>
    </row>
    <row r="6026" spans="13:13" x14ac:dyDescent="0.2">
      <c r="M6026" s="27"/>
    </row>
    <row r="6027" spans="13:13" x14ac:dyDescent="0.2">
      <c r="M6027" s="27"/>
    </row>
    <row r="6028" spans="13:13" x14ac:dyDescent="0.2">
      <c r="M6028" s="27"/>
    </row>
    <row r="6029" spans="13:13" x14ac:dyDescent="0.2">
      <c r="M6029" s="27"/>
    </row>
    <row r="6030" spans="13:13" x14ac:dyDescent="0.2">
      <c r="M6030" s="27"/>
    </row>
    <row r="6031" spans="13:13" x14ac:dyDescent="0.2">
      <c r="M6031" s="27"/>
    </row>
    <row r="6032" spans="13:13" x14ac:dyDescent="0.2">
      <c r="M6032" s="27"/>
    </row>
    <row r="6033" spans="13:13" x14ac:dyDescent="0.2">
      <c r="M6033" s="27"/>
    </row>
    <row r="6034" spans="13:13" x14ac:dyDescent="0.2">
      <c r="M6034" s="27"/>
    </row>
    <row r="6035" spans="13:13" x14ac:dyDescent="0.2">
      <c r="M6035" s="27"/>
    </row>
    <row r="6036" spans="13:13" x14ac:dyDescent="0.2">
      <c r="M6036" s="27"/>
    </row>
    <row r="6037" spans="13:13" x14ac:dyDescent="0.2">
      <c r="M6037" s="27"/>
    </row>
    <row r="6038" spans="13:13" x14ac:dyDescent="0.2">
      <c r="M6038" s="27"/>
    </row>
    <row r="6039" spans="13:13" x14ac:dyDescent="0.2">
      <c r="M6039" s="27"/>
    </row>
    <row r="6040" spans="13:13" x14ac:dyDescent="0.2">
      <c r="M6040" s="27"/>
    </row>
    <row r="6041" spans="13:13" x14ac:dyDescent="0.2">
      <c r="M6041" s="27"/>
    </row>
    <row r="6042" spans="13:13" x14ac:dyDescent="0.2">
      <c r="M6042" s="27"/>
    </row>
    <row r="6043" spans="13:13" x14ac:dyDescent="0.2">
      <c r="M6043" s="27"/>
    </row>
    <row r="6044" spans="13:13" x14ac:dyDescent="0.2">
      <c r="M6044" s="27"/>
    </row>
    <row r="6045" spans="13:13" x14ac:dyDescent="0.2">
      <c r="M6045" s="27"/>
    </row>
    <row r="6046" spans="13:13" x14ac:dyDescent="0.2">
      <c r="M6046" s="27"/>
    </row>
    <row r="6047" spans="13:13" x14ac:dyDescent="0.2">
      <c r="M6047" s="27"/>
    </row>
    <row r="6048" spans="13:13" x14ac:dyDescent="0.2">
      <c r="M6048" s="27"/>
    </row>
    <row r="6049" spans="13:13" x14ac:dyDescent="0.2">
      <c r="M6049" s="27"/>
    </row>
    <row r="6050" spans="13:13" x14ac:dyDescent="0.2">
      <c r="M6050" s="27"/>
    </row>
    <row r="6051" spans="13:13" x14ac:dyDescent="0.2">
      <c r="M6051" s="27"/>
    </row>
    <row r="6052" spans="13:13" x14ac:dyDescent="0.2">
      <c r="M6052" s="27"/>
    </row>
    <row r="6053" spans="13:13" x14ac:dyDescent="0.2">
      <c r="M6053" s="27"/>
    </row>
    <row r="6054" spans="13:13" x14ac:dyDescent="0.2">
      <c r="M6054" s="27"/>
    </row>
    <row r="6055" spans="13:13" x14ac:dyDescent="0.2">
      <c r="M6055" s="27"/>
    </row>
    <row r="6056" spans="13:13" x14ac:dyDescent="0.2">
      <c r="M6056" s="27"/>
    </row>
    <row r="6057" spans="13:13" x14ac:dyDescent="0.2">
      <c r="M6057" s="27"/>
    </row>
    <row r="6058" spans="13:13" x14ac:dyDescent="0.2">
      <c r="M6058" s="27"/>
    </row>
    <row r="6059" spans="13:13" x14ac:dyDescent="0.2">
      <c r="M6059" s="27"/>
    </row>
    <row r="6060" spans="13:13" x14ac:dyDescent="0.2">
      <c r="M6060" s="27"/>
    </row>
    <row r="6061" spans="13:13" x14ac:dyDescent="0.2">
      <c r="M6061" s="27"/>
    </row>
    <row r="6062" spans="13:13" x14ac:dyDescent="0.2">
      <c r="M6062" s="27"/>
    </row>
    <row r="6063" spans="13:13" x14ac:dyDescent="0.2">
      <c r="M6063" s="27"/>
    </row>
    <row r="6064" spans="13:13" x14ac:dyDescent="0.2">
      <c r="M6064" s="27"/>
    </row>
    <row r="6065" spans="13:13" x14ac:dyDescent="0.2">
      <c r="M6065" s="27"/>
    </row>
    <row r="6066" spans="13:13" x14ac:dyDescent="0.2">
      <c r="M6066" s="27"/>
    </row>
    <row r="6067" spans="13:13" x14ac:dyDescent="0.2">
      <c r="M6067" s="27"/>
    </row>
    <row r="6068" spans="13:13" x14ac:dyDescent="0.2">
      <c r="M6068" s="27"/>
    </row>
    <row r="6069" spans="13:13" x14ac:dyDescent="0.2">
      <c r="M6069" s="27"/>
    </row>
    <row r="6070" spans="13:13" x14ac:dyDescent="0.2">
      <c r="M6070" s="27"/>
    </row>
    <row r="6071" spans="13:13" x14ac:dyDescent="0.2">
      <c r="M6071" s="27"/>
    </row>
    <row r="6072" spans="13:13" x14ac:dyDescent="0.2">
      <c r="M6072" s="27"/>
    </row>
    <row r="6073" spans="13:13" x14ac:dyDescent="0.2">
      <c r="M6073" s="27"/>
    </row>
    <row r="6074" spans="13:13" x14ac:dyDescent="0.2">
      <c r="M6074" s="27"/>
    </row>
    <row r="6075" spans="13:13" x14ac:dyDescent="0.2">
      <c r="M6075" s="27"/>
    </row>
    <row r="6076" spans="13:13" x14ac:dyDescent="0.2">
      <c r="M6076" s="27"/>
    </row>
    <row r="6077" spans="13:13" x14ac:dyDescent="0.2">
      <c r="M6077" s="27"/>
    </row>
    <row r="6078" spans="13:13" x14ac:dyDescent="0.2">
      <c r="M6078" s="27"/>
    </row>
    <row r="6079" spans="13:13" x14ac:dyDescent="0.2">
      <c r="M6079" s="27"/>
    </row>
    <row r="6080" spans="13:13" x14ac:dyDescent="0.2">
      <c r="M6080" s="27"/>
    </row>
    <row r="6081" spans="13:13" x14ac:dyDescent="0.2">
      <c r="M6081" s="27"/>
    </row>
    <row r="6082" spans="13:13" x14ac:dyDescent="0.2">
      <c r="M6082" s="27"/>
    </row>
    <row r="6083" spans="13:13" x14ac:dyDescent="0.2">
      <c r="M6083" s="27"/>
    </row>
    <row r="6084" spans="13:13" x14ac:dyDescent="0.2">
      <c r="M6084" s="27"/>
    </row>
    <row r="6085" spans="13:13" x14ac:dyDescent="0.2">
      <c r="M6085" s="27"/>
    </row>
    <row r="6086" spans="13:13" x14ac:dyDescent="0.2">
      <c r="M6086" s="27"/>
    </row>
    <row r="6087" spans="13:13" x14ac:dyDescent="0.2">
      <c r="M6087" s="27"/>
    </row>
    <row r="6088" spans="13:13" x14ac:dyDescent="0.2">
      <c r="M6088" s="27"/>
    </row>
    <row r="6089" spans="13:13" x14ac:dyDescent="0.2">
      <c r="M6089" s="27"/>
    </row>
    <row r="6090" spans="13:13" x14ac:dyDescent="0.2">
      <c r="M6090" s="27"/>
    </row>
    <row r="6091" spans="13:13" x14ac:dyDescent="0.2">
      <c r="M6091" s="27"/>
    </row>
    <row r="6092" spans="13:13" x14ac:dyDescent="0.2">
      <c r="M6092" s="27"/>
    </row>
    <row r="6093" spans="13:13" x14ac:dyDescent="0.2">
      <c r="M6093" s="27"/>
    </row>
    <row r="6094" spans="13:13" x14ac:dyDescent="0.2">
      <c r="M6094" s="27"/>
    </row>
    <row r="6095" spans="13:13" x14ac:dyDescent="0.2">
      <c r="M6095" s="27"/>
    </row>
    <row r="6096" spans="13:13" x14ac:dyDescent="0.2">
      <c r="M6096" s="27"/>
    </row>
    <row r="6097" spans="13:13" x14ac:dyDescent="0.2">
      <c r="M6097" s="27"/>
    </row>
    <row r="6098" spans="13:13" x14ac:dyDescent="0.2">
      <c r="M6098" s="27"/>
    </row>
    <row r="6099" spans="13:13" x14ac:dyDescent="0.2">
      <c r="M6099" s="27"/>
    </row>
    <row r="6100" spans="13:13" x14ac:dyDescent="0.2">
      <c r="M6100" s="27"/>
    </row>
    <row r="6101" spans="13:13" x14ac:dyDescent="0.2">
      <c r="M6101" s="27"/>
    </row>
    <row r="6102" spans="13:13" x14ac:dyDescent="0.2">
      <c r="M6102" s="27"/>
    </row>
    <row r="6103" spans="13:13" x14ac:dyDescent="0.2">
      <c r="M6103" s="27"/>
    </row>
    <row r="6104" spans="13:13" x14ac:dyDescent="0.2">
      <c r="M6104" s="27"/>
    </row>
    <row r="6105" spans="13:13" x14ac:dyDescent="0.2">
      <c r="M6105" s="27"/>
    </row>
    <row r="6106" spans="13:13" x14ac:dyDescent="0.2">
      <c r="M6106" s="27"/>
    </row>
    <row r="6107" spans="13:13" x14ac:dyDescent="0.2">
      <c r="M6107" s="27"/>
    </row>
    <row r="6108" spans="13:13" x14ac:dyDescent="0.2">
      <c r="M6108" s="27"/>
    </row>
    <row r="6109" spans="13:13" x14ac:dyDescent="0.2">
      <c r="M6109" s="27"/>
    </row>
    <row r="6110" spans="13:13" x14ac:dyDescent="0.2">
      <c r="M6110" s="27"/>
    </row>
    <row r="6111" spans="13:13" x14ac:dyDescent="0.2">
      <c r="M6111" s="27"/>
    </row>
    <row r="6112" spans="13:13" x14ac:dyDescent="0.2">
      <c r="M6112" s="27"/>
    </row>
    <row r="6113" spans="13:13" x14ac:dyDescent="0.2">
      <c r="M6113" s="27"/>
    </row>
    <row r="6114" spans="13:13" x14ac:dyDescent="0.2">
      <c r="M6114" s="27"/>
    </row>
    <row r="6115" spans="13:13" x14ac:dyDescent="0.2">
      <c r="M6115" s="27"/>
    </row>
    <row r="6116" spans="13:13" x14ac:dyDescent="0.2">
      <c r="M6116" s="27"/>
    </row>
    <row r="6117" spans="13:13" x14ac:dyDescent="0.2">
      <c r="M6117" s="27"/>
    </row>
    <row r="6118" spans="13:13" x14ac:dyDescent="0.2">
      <c r="M6118" s="27"/>
    </row>
    <row r="6119" spans="13:13" x14ac:dyDescent="0.2">
      <c r="M6119" s="27"/>
    </row>
    <row r="6120" spans="13:13" x14ac:dyDescent="0.2">
      <c r="M6120" s="27"/>
    </row>
    <row r="6121" spans="13:13" x14ac:dyDescent="0.2">
      <c r="M6121" s="27"/>
    </row>
    <row r="6122" spans="13:13" x14ac:dyDescent="0.2">
      <c r="M6122" s="27"/>
    </row>
    <row r="6123" spans="13:13" x14ac:dyDescent="0.2">
      <c r="M6123" s="27"/>
    </row>
    <row r="6124" spans="13:13" x14ac:dyDescent="0.2">
      <c r="M6124" s="27"/>
    </row>
    <row r="6125" spans="13:13" x14ac:dyDescent="0.2">
      <c r="M6125" s="27"/>
    </row>
    <row r="6126" spans="13:13" x14ac:dyDescent="0.2">
      <c r="M6126" s="27"/>
    </row>
    <row r="6127" spans="13:13" x14ac:dyDescent="0.2">
      <c r="M6127" s="27"/>
    </row>
    <row r="6128" spans="13:13" x14ac:dyDescent="0.2">
      <c r="M6128" s="27"/>
    </row>
    <row r="6129" spans="13:13" x14ac:dyDescent="0.2">
      <c r="M6129" s="27"/>
    </row>
    <row r="6130" spans="13:13" x14ac:dyDescent="0.2">
      <c r="M6130" s="27"/>
    </row>
    <row r="6131" spans="13:13" x14ac:dyDescent="0.2">
      <c r="M6131" s="27"/>
    </row>
    <row r="6132" spans="13:13" x14ac:dyDescent="0.2">
      <c r="M6132" s="27"/>
    </row>
    <row r="6133" spans="13:13" x14ac:dyDescent="0.2">
      <c r="M6133" s="27"/>
    </row>
    <row r="6134" spans="13:13" x14ac:dyDescent="0.2">
      <c r="M6134" s="27"/>
    </row>
    <row r="6135" spans="13:13" x14ac:dyDescent="0.2">
      <c r="M6135" s="27"/>
    </row>
    <row r="6136" spans="13:13" x14ac:dyDescent="0.2">
      <c r="M6136" s="27"/>
    </row>
    <row r="6137" spans="13:13" x14ac:dyDescent="0.2">
      <c r="M6137" s="27"/>
    </row>
    <row r="6138" spans="13:13" x14ac:dyDescent="0.2">
      <c r="M6138" s="27"/>
    </row>
    <row r="6139" spans="13:13" x14ac:dyDescent="0.2">
      <c r="M6139" s="27"/>
    </row>
    <row r="6140" spans="13:13" x14ac:dyDescent="0.2">
      <c r="M6140" s="27"/>
    </row>
    <row r="6141" spans="13:13" x14ac:dyDescent="0.2">
      <c r="M6141" s="27"/>
    </row>
    <row r="6142" spans="13:13" x14ac:dyDescent="0.2">
      <c r="M6142" s="27"/>
    </row>
    <row r="6143" spans="13:13" x14ac:dyDescent="0.2">
      <c r="M6143" s="27"/>
    </row>
    <row r="6144" spans="13:13" x14ac:dyDescent="0.2">
      <c r="M6144" s="27"/>
    </row>
    <row r="6145" spans="13:13" x14ac:dyDescent="0.2">
      <c r="M6145" s="27"/>
    </row>
    <row r="6146" spans="13:13" x14ac:dyDescent="0.2">
      <c r="M6146" s="27"/>
    </row>
    <row r="6147" spans="13:13" x14ac:dyDescent="0.2">
      <c r="M6147" s="27"/>
    </row>
    <row r="6148" spans="13:13" x14ac:dyDescent="0.2">
      <c r="M6148" s="27"/>
    </row>
    <row r="6149" spans="13:13" x14ac:dyDescent="0.2">
      <c r="M6149" s="27"/>
    </row>
    <row r="6150" spans="13:13" x14ac:dyDescent="0.2">
      <c r="M6150" s="27"/>
    </row>
    <row r="6151" spans="13:13" x14ac:dyDescent="0.2">
      <c r="M6151" s="27"/>
    </row>
    <row r="6152" spans="13:13" x14ac:dyDescent="0.2">
      <c r="M6152" s="27"/>
    </row>
    <row r="6153" spans="13:13" x14ac:dyDescent="0.2">
      <c r="M6153" s="27"/>
    </row>
    <row r="6154" spans="13:13" x14ac:dyDescent="0.2">
      <c r="M6154" s="27"/>
    </row>
    <row r="6155" spans="13:13" x14ac:dyDescent="0.2">
      <c r="M6155" s="27"/>
    </row>
    <row r="6156" spans="13:13" x14ac:dyDescent="0.2">
      <c r="M6156" s="27"/>
    </row>
    <row r="6157" spans="13:13" x14ac:dyDescent="0.2">
      <c r="M6157" s="27"/>
    </row>
    <row r="6158" spans="13:13" x14ac:dyDescent="0.2">
      <c r="M6158" s="27"/>
    </row>
    <row r="6159" spans="13:13" x14ac:dyDescent="0.2">
      <c r="M6159" s="27"/>
    </row>
    <row r="6160" spans="13:13" x14ac:dyDescent="0.2">
      <c r="M6160" s="27"/>
    </row>
    <row r="6161" spans="13:13" x14ac:dyDescent="0.2">
      <c r="M6161" s="27"/>
    </row>
    <row r="6162" spans="13:13" x14ac:dyDescent="0.2">
      <c r="M6162" s="27"/>
    </row>
    <row r="6163" spans="13:13" x14ac:dyDescent="0.2">
      <c r="M6163" s="27"/>
    </row>
    <row r="6164" spans="13:13" x14ac:dyDescent="0.2">
      <c r="M6164" s="27"/>
    </row>
    <row r="6165" spans="13:13" x14ac:dyDescent="0.2">
      <c r="M6165" s="27"/>
    </row>
    <row r="6166" spans="13:13" x14ac:dyDescent="0.2">
      <c r="M6166" s="27"/>
    </row>
    <row r="6167" spans="13:13" x14ac:dyDescent="0.2">
      <c r="M6167" s="27"/>
    </row>
    <row r="6168" spans="13:13" x14ac:dyDescent="0.2">
      <c r="M6168" s="27"/>
    </row>
    <row r="6169" spans="13:13" x14ac:dyDescent="0.2">
      <c r="M6169" s="27"/>
    </row>
    <row r="6170" spans="13:13" x14ac:dyDescent="0.2">
      <c r="M6170" s="27"/>
    </row>
    <row r="6171" spans="13:13" x14ac:dyDescent="0.2">
      <c r="M6171" s="27"/>
    </row>
    <row r="6172" spans="13:13" x14ac:dyDescent="0.2">
      <c r="M6172" s="27"/>
    </row>
    <row r="6173" spans="13:13" x14ac:dyDescent="0.2">
      <c r="M6173" s="27"/>
    </row>
    <row r="6174" spans="13:13" x14ac:dyDescent="0.2">
      <c r="M6174" s="27"/>
    </row>
    <row r="6175" spans="13:13" x14ac:dyDescent="0.2">
      <c r="M6175" s="27"/>
    </row>
    <row r="6176" spans="13:13" x14ac:dyDescent="0.2">
      <c r="M6176" s="27"/>
    </row>
    <row r="6177" spans="13:13" x14ac:dyDescent="0.2">
      <c r="M6177" s="27"/>
    </row>
    <row r="6178" spans="13:13" x14ac:dyDescent="0.2">
      <c r="M6178" s="27"/>
    </row>
    <row r="6179" spans="13:13" x14ac:dyDescent="0.2">
      <c r="M6179" s="27"/>
    </row>
    <row r="6180" spans="13:13" x14ac:dyDescent="0.2">
      <c r="M6180" s="27"/>
    </row>
    <row r="6181" spans="13:13" x14ac:dyDescent="0.2">
      <c r="M6181" s="27"/>
    </row>
    <row r="6182" spans="13:13" x14ac:dyDescent="0.2">
      <c r="M6182" s="27"/>
    </row>
    <row r="6183" spans="13:13" x14ac:dyDescent="0.2">
      <c r="M6183" s="27"/>
    </row>
    <row r="6184" spans="13:13" x14ac:dyDescent="0.2">
      <c r="M6184" s="27"/>
    </row>
    <row r="6185" spans="13:13" x14ac:dyDescent="0.2">
      <c r="M6185" s="27"/>
    </row>
    <row r="6186" spans="13:13" x14ac:dyDescent="0.2">
      <c r="M6186" s="27"/>
    </row>
    <row r="6187" spans="13:13" x14ac:dyDescent="0.2">
      <c r="M6187" s="27"/>
    </row>
    <row r="6188" spans="13:13" x14ac:dyDescent="0.2">
      <c r="M6188" s="27"/>
    </row>
    <row r="6189" spans="13:13" x14ac:dyDescent="0.2">
      <c r="M6189" s="27"/>
    </row>
    <row r="6190" spans="13:13" x14ac:dyDescent="0.2">
      <c r="M6190" s="27"/>
    </row>
    <row r="6191" spans="13:13" x14ac:dyDescent="0.2">
      <c r="M6191" s="27"/>
    </row>
    <row r="6192" spans="13:13" x14ac:dyDescent="0.2">
      <c r="M6192" s="27"/>
    </row>
    <row r="6193" spans="13:13" x14ac:dyDescent="0.2">
      <c r="M6193" s="27"/>
    </row>
    <row r="6194" spans="13:13" x14ac:dyDescent="0.2">
      <c r="M6194" s="27"/>
    </row>
    <row r="6195" spans="13:13" x14ac:dyDescent="0.2">
      <c r="M6195" s="27"/>
    </row>
    <row r="6196" spans="13:13" x14ac:dyDescent="0.2">
      <c r="M6196" s="27"/>
    </row>
    <row r="6197" spans="13:13" x14ac:dyDescent="0.2">
      <c r="M6197" s="27"/>
    </row>
    <row r="6198" spans="13:13" x14ac:dyDescent="0.2">
      <c r="M6198" s="27"/>
    </row>
    <row r="6199" spans="13:13" x14ac:dyDescent="0.2">
      <c r="M6199" s="27"/>
    </row>
    <row r="6200" spans="13:13" x14ac:dyDescent="0.2">
      <c r="M6200" s="27"/>
    </row>
    <row r="6201" spans="13:13" x14ac:dyDescent="0.2">
      <c r="M6201" s="27"/>
    </row>
    <row r="6202" spans="13:13" x14ac:dyDescent="0.2">
      <c r="M6202" s="27"/>
    </row>
    <row r="6203" spans="13:13" x14ac:dyDescent="0.2">
      <c r="M6203" s="27"/>
    </row>
    <row r="6204" spans="13:13" x14ac:dyDescent="0.2">
      <c r="M6204" s="27"/>
    </row>
    <row r="6205" spans="13:13" x14ac:dyDescent="0.2">
      <c r="M6205" s="27"/>
    </row>
    <row r="6206" spans="13:13" x14ac:dyDescent="0.2">
      <c r="M6206" s="27"/>
    </row>
    <row r="6207" spans="13:13" x14ac:dyDescent="0.2">
      <c r="M6207" s="27"/>
    </row>
    <row r="6208" spans="13:13" x14ac:dyDescent="0.2">
      <c r="M6208" s="27"/>
    </row>
    <row r="6209" spans="13:13" x14ac:dyDescent="0.2">
      <c r="M6209" s="27"/>
    </row>
    <row r="6210" spans="13:13" x14ac:dyDescent="0.2">
      <c r="M6210" s="27"/>
    </row>
    <row r="6211" spans="13:13" x14ac:dyDescent="0.2">
      <c r="M6211" s="27"/>
    </row>
    <row r="6212" spans="13:13" x14ac:dyDescent="0.2">
      <c r="M6212" s="27"/>
    </row>
    <row r="6213" spans="13:13" x14ac:dyDescent="0.2">
      <c r="M6213" s="27"/>
    </row>
    <row r="6214" spans="13:13" x14ac:dyDescent="0.2">
      <c r="M6214" s="27"/>
    </row>
    <row r="6215" spans="13:13" x14ac:dyDescent="0.2">
      <c r="M6215" s="27"/>
    </row>
    <row r="6216" spans="13:13" x14ac:dyDescent="0.2">
      <c r="M6216" s="27"/>
    </row>
    <row r="6217" spans="13:13" x14ac:dyDescent="0.2">
      <c r="M6217" s="27"/>
    </row>
    <row r="6218" spans="13:13" x14ac:dyDescent="0.2">
      <c r="M6218" s="27"/>
    </row>
    <row r="6219" spans="13:13" x14ac:dyDescent="0.2">
      <c r="M6219" s="27"/>
    </row>
    <row r="6220" spans="13:13" x14ac:dyDescent="0.2">
      <c r="M6220" s="27"/>
    </row>
    <row r="6221" spans="13:13" x14ac:dyDescent="0.2">
      <c r="M6221" s="27"/>
    </row>
    <row r="6222" spans="13:13" x14ac:dyDescent="0.2">
      <c r="M6222" s="27"/>
    </row>
    <row r="6223" spans="13:13" x14ac:dyDescent="0.2">
      <c r="M6223" s="27"/>
    </row>
    <row r="6224" spans="13:13" x14ac:dyDescent="0.2">
      <c r="M6224" s="27"/>
    </row>
    <row r="6225" spans="13:13" x14ac:dyDescent="0.2">
      <c r="M6225" s="27"/>
    </row>
    <row r="6226" spans="13:13" x14ac:dyDescent="0.2">
      <c r="M6226" s="27"/>
    </row>
    <row r="6227" spans="13:13" x14ac:dyDescent="0.2">
      <c r="M6227" s="27"/>
    </row>
    <row r="6228" spans="13:13" x14ac:dyDescent="0.2">
      <c r="M6228" s="27"/>
    </row>
    <row r="6229" spans="13:13" x14ac:dyDescent="0.2">
      <c r="M6229" s="27"/>
    </row>
    <row r="6230" spans="13:13" x14ac:dyDescent="0.2">
      <c r="M6230" s="27"/>
    </row>
    <row r="6231" spans="13:13" x14ac:dyDescent="0.2">
      <c r="M6231" s="27"/>
    </row>
    <row r="6232" spans="13:13" x14ac:dyDescent="0.2">
      <c r="M6232" s="27"/>
    </row>
    <row r="6233" spans="13:13" x14ac:dyDescent="0.2">
      <c r="M6233" s="27"/>
    </row>
    <row r="6234" spans="13:13" x14ac:dyDescent="0.2">
      <c r="M6234" s="27"/>
    </row>
    <row r="6235" spans="13:13" x14ac:dyDescent="0.2">
      <c r="M6235" s="27"/>
    </row>
    <row r="6236" spans="13:13" x14ac:dyDescent="0.2">
      <c r="M6236" s="27"/>
    </row>
    <row r="6237" spans="13:13" x14ac:dyDescent="0.2">
      <c r="M6237" s="27"/>
    </row>
    <row r="6238" spans="13:13" x14ac:dyDescent="0.2">
      <c r="M6238" s="27"/>
    </row>
    <row r="6239" spans="13:13" x14ac:dyDescent="0.2">
      <c r="M6239" s="27"/>
    </row>
    <row r="6240" spans="13:13" x14ac:dyDescent="0.2">
      <c r="M6240" s="27"/>
    </row>
    <row r="6241" spans="13:13" x14ac:dyDescent="0.2">
      <c r="M6241" s="27"/>
    </row>
    <row r="6242" spans="13:13" x14ac:dyDescent="0.2">
      <c r="M6242" s="27"/>
    </row>
    <row r="6243" spans="13:13" x14ac:dyDescent="0.2">
      <c r="M6243" s="27"/>
    </row>
    <row r="6244" spans="13:13" x14ac:dyDescent="0.2">
      <c r="M6244" s="27"/>
    </row>
    <row r="6245" spans="13:13" x14ac:dyDescent="0.2">
      <c r="M6245" s="27"/>
    </row>
    <row r="6246" spans="13:13" x14ac:dyDescent="0.2">
      <c r="M6246" s="27"/>
    </row>
    <row r="6247" spans="13:13" x14ac:dyDescent="0.2">
      <c r="M6247" s="27"/>
    </row>
    <row r="6248" spans="13:13" x14ac:dyDescent="0.2">
      <c r="M6248" s="27"/>
    </row>
    <row r="6249" spans="13:13" x14ac:dyDescent="0.2">
      <c r="M6249" s="27"/>
    </row>
    <row r="6250" spans="13:13" x14ac:dyDescent="0.2">
      <c r="M6250" s="27"/>
    </row>
    <row r="6251" spans="13:13" x14ac:dyDescent="0.2">
      <c r="M6251" s="27"/>
    </row>
    <row r="6252" spans="13:13" x14ac:dyDescent="0.2">
      <c r="M6252" s="27"/>
    </row>
    <row r="6253" spans="13:13" x14ac:dyDescent="0.2">
      <c r="M6253" s="27"/>
    </row>
    <row r="6254" spans="13:13" x14ac:dyDescent="0.2">
      <c r="M6254" s="27"/>
    </row>
    <row r="6255" spans="13:13" x14ac:dyDescent="0.2">
      <c r="M6255" s="27"/>
    </row>
    <row r="6256" spans="13:13" x14ac:dyDescent="0.2">
      <c r="M6256" s="27"/>
    </row>
    <row r="6257" spans="13:13" x14ac:dyDescent="0.2">
      <c r="M6257" s="27"/>
    </row>
    <row r="6258" spans="13:13" x14ac:dyDescent="0.2">
      <c r="M6258" s="27"/>
    </row>
    <row r="6259" spans="13:13" x14ac:dyDescent="0.2">
      <c r="M6259" s="27"/>
    </row>
    <row r="6260" spans="13:13" x14ac:dyDescent="0.2">
      <c r="M6260" s="27"/>
    </row>
    <row r="6261" spans="13:13" x14ac:dyDescent="0.2">
      <c r="M6261" s="27"/>
    </row>
    <row r="6262" spans="13:13" x14ac:dyDescent="0.2">
      <c r="M6262" s="27"/>
    </row>
    <row r="6263" spans="13:13" x14ac:dyDescent="0.2">
      <c r="M6263" s="27"/>
    </row>
    <row r="6264" spans="13:13" x14ac:dyDescent="0.2">
      <c r="M6264" s="27"/>
    </row>
    <row r="6265" spans="13:13" x14ac:dyDescent="0.2">
      <c r="M6265" s="27"/>
    </row>
    <row r="6266" spans="13:13" x14ac:dyDescent="0.2">
      <c r="M6266" s="27"/>
    </row>
    <row r="6267" spans="13:13" x14ac:dyDescent="0.2">
      <c r="M6267" s="27"/>
    </row>
    <row r="6268" spans="13:13" x14ac:dyDescent="0.2">
      <c r="M6268" s="27"/>
    </row>
    <row r="6269" spans="13:13" x14ac:dyDescent="0.2">
      <c r="M6269" s="27"/>
    </row>
    <row r="6270" spans="13:13" x14ac:dyDescent="0.2">
      <c r="M6270" s="27"/>
    </row>
    <row r="6271" spans="13:13" x14ac:dyDescent="0.2">
      <c r="M6271" s="27"/>
    </row>
    <row r="6272" spans="13:13" x14ac:dyDescent="0.2">
      <c r="M6272" s="27"/>
    </row>
    <row r="6273" spans="13:13" x14ac:dyDescent="0.2">
      <c r="M6273" s="27"/>
    </row>
    <row r="6274" spans="13:13" x14ac:dyDescent="0.2">
      <c r="M6274" s="27"/>
    </row>
    <row r="6275" spans="13:13" x14ac:dyDescent="0.2">
      <c r="M6275" s="27"/>
    </row>
    <row r="6276" spans="13:13" x14ac:dyDescent="0.2">
      <c r="M6276" s="27"/>
    </row>
    <row r="6277" spans="13:13" x14ac:dyDescent="0.2">
      <c r="M6277" s="27"/>
    </row>
    <row r="6278" spans="13:13" x14ac:dyDescent="0.2">
      <c r="M6278" s="27"/>
    </row>
    <row r="6279" spans="13:13" x14ac:dyDescent="0.2">
      <c r="M6279" s="27"/>
    </row>
    <row r="6280" spans="13:13" x14ac:dyDescent="0.2">
      <c r="M6280" s="27"/>
    </row>
    <row r="6281" spans="13:13" x14ac:dyDescent="0.2">
      <c r="M6281" s="27"/>
    </row>
    <row r="6282" spans="13:13" x14ac:dyDescent="0.2">
      <c r="M6282" s="27"/>
    </row>
    <row r="6283" spans="13:13" x14ac:dyDescent="0.2">
      <c r="M6283" s="27"/>
    </row>
    <row r="6284" spans="13:13" x14ac:dyDescent="0.2">
      <c r="M6284" s="27"/>
    </row>
    <row r="6285" spans="13:13" x14ac:dyDescent="0.2">
      <c r="M6285" s="27"/>
    </row>
    <row r="6286" spans="13:13" x14ac:dyDescent="0.2">
      <c r="M6286" s="27"/>
    </row>
    <row r="6287" spans="13:13" x14ac:dyDescent="0.2">
      <c r="M6287" s="27"/>
    </row>
    <row r="6288" spans="13:13" x14ac:dyDescent="0.2">
      <c r="M6288" s="27"/>
    </row>
    <row r="6289" spans="13:13" x14ac:dyDescent="0.2">
      <c r="M6289" s="27"/>
    </row>
    <row r="6290" spans="13:13" x14ac:dyDescent="0.2">
      <c r="M6290" s="27"/>
    </row>
    <row r="6291" spans="13:13" x14ac:dyDescent="0.2">
      <c r="M6291" s="27"/>
    </row>
    <row r="6292" spans="13:13" x14ac:dyDescent="0.2">
      <c r="M6292" s="27"/>
    </row>
    <row r="6293" spans="13:13" x14ac:dyDescent="0.2">
      <c r="M6293" s="27"/>
    </row>
    <row r="6294" spans="13:13" x14ac:dyDescent="0.2">
      <c r="M6294" s="27"/>
    </row>
    <row r="6295" spans="13:13" x14ac:dyDescent="0.2">
      <c r="M6295" s="27"/>
    </row>
    <row r="6296" spans="13:13" x14ac:dyDescent="0.2">
      <c r="M6296" s="27"/>
    </row>
    <row r="6297" spans="13:13" x14ac:dyDescent="0.2">
      <c r="M6297" s="27"/>
    </row>
    <row r="6298" spans="13:13" x14ac:dyDescent="0.2">
      <c r="M6298" s="27"/>
    </row>
    <row r="6299" spans="13:13" x14ac:dyDescent="0.2">
      <c r="M6299" s="27"/>
    </row>
    <row r="6300" spans="13:13" x14ac:dyDescent="0.2">
      <c r="M6300" s="27"/>
    </row>
    <row r="6301" spans="13:13" x14ac:dyDescent="0.2">
      <c r="M6301" s="27"/>
    </row>
    <row r="6302" spans="13:13" x14ac:dyDescent="0.2">
      <c r="M6302" s="27"/>
    </row>
    <row r="6303" spans="13:13" x14ac:dyDescent="0.2">
      <c r="M6303" s="27"/>
    </row>
    <row r="6304" spans="13:13" x14ac:dyDescent="0.2">
      <c r="M6304" s="27"/>
    </row>
    <row r="6305" spans="13:13" x14ac:dyDescent="0.2">
      <c r="M6305" s="27"/>
    </row>
    <row r="6306" spans="13:13" x14ac:dyDescent="0.2">
      <c r="M6306" s="27"/>
    </row>
    <row r="6307" spans="13:13" x14ac:dyDescent="0.2">
      <c r="M6307" s="27"/>
    </row>
    <row r="6308" spans="13:13" x14ac:dyDescent="0.2">
      <c r="M6308" s="27"/>
    </row>
    <row r="6309" spans="13:13" x14ac:dyDescent="0.2">
      <c r="M6309" s="27"/>
    </row>
    <row r="6310" spans="13:13" x14ac:dyDescent="0.2">
      <c r="M6310" s="27"/>
    </row>
    <row r="6311" spans="13:13" x14ac:dyDescent="0.2">
      <c r="M6311" s="27"/>
    </row>
    <row r="6312" spans="13:13" x14ac:dyDescent="0.2">
      <c r="M6312" s="27"/>
    </row>
    <row r="6313" spans="13:13" x14ac:dyDescent="0.2">
      <c r="M6313" s="27"/>
    </row>
    <row r="6314" spans="13:13" x14ac:dyDescent="0.2">
      <c r="M6314" s="27"/>
    </row>
    <row r="6315" spans="13:13" x14ac:dyDescent="0.2">
      <c r="M6315" s="27"/>
    </row>
    <row r="6316" spans="13:13" x14ac:dyDescent="0.2">
      <c r="M6316" s="27"/>
    </row>
    <row r="6317" spans="13:13" x14ac:dyDescent="0.2">
      <c r="M6317" s="27"/>
    </row>
    <row r="6318" spans="13:13" x14ac:dyDescent="0.2">
      <c r="M6318" s="27"/>
    </row>
    <row r="6319" spans="13:13" x14ac:dyDescent="0.2">
      <c r="M6319" s="27"/>
    </row>
    <row r="6320" spans="13:13" x14ac:dyDescent="0.2">
      <c r="M6320" s="27"/>
    </row>
    <row r="6321" spans="13:13" x14ac:dyDescent="0.2">
      <c r="M6321" s="27"/>
    </row>
    <row r="6322" spans="13:13" x14ac:dyDescent="0.2">
      <c r="M6322" s="27"/>
    </row>
    <row r="6323" spans="13:13" x14ac:dyDescent="0.2">
      <c r="M6323" s="27"/>
    </row>
    <row r="6324" spans="13:13" x14ac:dyDescent="0.2">
      <c r="M6324" s="27"/>
    </row>
    <row r="6325" spans="13:13" x14ac:dyDescent="0.2">
      <c r="M6325" s="27"/>
    </row>
    <row r="6326" spans="13:13" x14ac:dyDescent="0.2">
      <c r="M6326" s="27"/>
    </row>
    <row r="6327" spans="13:13" x14ac:dyDescent="0.2">
      <c r="M6327" s="27"/>
    </row>
    <row r="6328" spans="13:13" x14ac:dyDescent="0.2">
      <c r="M6328" s="27"/>
    </row>
    <row r="6329" spans="13:13" x14ac:dyDescent="0.2">
      <c r="M6329" s="27"/>
    </row>
    <row r="6330" spans="13:13" x14ac:dyDescent="0.2">
      <c r="M6330" s="27"/>
    </row>
    <row r="6331" spans="13:13" x14ac:dyDescent="0.2">
      <c r="M6331" s="27"/>
    </row>
    <row r="6332" spans="13:13" x14ac:dyDescent="0.2">
      <c r="M6332" s="27"/>
    </row>
    <row r="6333" spans="13:13" x14ac:dyDescent="0.2">
      <c r="M6333" s="27"/>
    </row>
    <row r="6334" spans="13:13" x14ac:dyDescent="0.2">
      <c r="M6334" s="27"/>
    </row>
    <row r="6335" spans="13:13" x14ac:dyDescent="0.2">
      <c r="M6335" s="27"/>
    </row>
    <row r="6336" spans="13:13" x14ac:dyDescent="0.2">
      <c r="M6336" s="27"/>
    </row>
    <row r="6337" spans="13:13" x14ac:dyDescent="0.2">
      <c r="M6337" s="27"/>
    </row>
    <row r="6338" spans="13:13" x14ac:dyDescent="0.2">
      <c r="M6338" s="27"/>
    </row>
    <row r="6339" spans="13:13" x14ac:dyDescent="0.2">
      <c r="M6339" s="27"/>
    </row>
    <row r="6340" spans="13:13" x14ac:dyDescent="0.2">
      <c r="M6340" s="27"/>
    </row>
    <row r="6341" spans="13:13" x14ac:dyDescent="0.2">
      <c r="M6341" s="27"/>
    </row>
    <row r="6342" spans="13:13" x14ac:dyDescent="0.2">
      <c r="M6342" s="27"/>
    </row>
    <row r="6343" spans="13:13" x14ac:dyDescent="0.2">
      <c r="M6343" s="27"/>
    </row>
    <row r="6344" spans="13:13" x14ac:dyDescent="0.2">
      <c r="M6344" s="27"/>
    </row>
    <row r="6345" spans="13:13" x14ac:dyDescent="0.2">
      <c r="M6345" s="27"/>
    </row>
    <row r="6346" spans="13:13" x14ac:dyDescent="0.2">
      <c r="M6346" s="27"/>
    </row>
    <row r="6347" spans="13:13" x14ac:dyDescent="0.2">
      <c r="M6347" s="27"/>
    </row>
    <row r="6348" spans="13:13" x14ac:dyDescent="0.2">
      <c r="M6348" s="27"/>
    </row>
    <row r="6349" spans="13:13" x14ac:dyDescent="0.2">
      <c r="M6349" s="27"/>
    </row>
    <row r="6350" spans="13:13" x14ac:dyDescent="0.2">
      <c r="M6350" s="27"/>
    </row>
    <row r="6351" spans="13:13" x14ac:dyDescent="0.2">
      <c r="M6351" s="27"/>
    </row>
    <row r="6352" spans="13:13" x14ac:dyDescent="0.2">
      <c r="M6352" s="27"/>
    </row>
    <row r="6353" spans="13:13" x14ac:dyDescent="0.2">
      <c r="M6353" s="27"/>
    </row>
    <row r="6354" spans="13:13" x14ac:dyDescent="0.2">
      <c r="M6354" s="27"/>
    </row>
    <row r="6355" spans="13:13" x14ac:dyDescent="0.2">
      <c r="M6355" s="27"/>
    </row>
    <row r="6356" spans="13:13" x14ac:dyDescent="0.2">
      <c r="M6356" s="27"/>
    </row>
    <row r="6357" spans="13:13" x14ac:dyDescent="0.2">
      <c r="M6357" s="27"/>
    </row>
    <row r="6358" spans="13:13" x14ac:dyDescent="0.2">
      <c r="M6358" s="27"/>
    </row>
    <row r="6359" spans="13:13" x14ac:dyDescent="0.2">
      <c r="M6359" s="27"/>
    </row>
    <row r="6360" spans="13:13" x14ac:dyDescent="0.2">
      <c r="M6360" s="27"/>
    </row>
    <row r="6361" spans="13:13" x14ac:dyDescent="0.2">
      <c r="M6361" s="27"/>
    </row>
    <row r="6362" spans="13:13" x14ac:dyDescent="0.2">
      <c r="M6362" s="27"/>
    </row>
    <row r="6363" spans="13:13" x14ac:dyDescent="0.2">
      <c r="M6363" s="27"/>
    </row>
    <row r="6364" spans="13:13" x14ac:dyDescent="0.2">
      <c r="M6364" s="27"/>
    </row>
    <row r="6365" spans="13:13" x14ac:dyDescent="0.2">
      <c r="M6365" s="27"/>
    </row>
    <row r="6366" spans="13:13" x14ac:dyDescent="0.2">
      <c r="M6366" s="27"/>
    </row>
    <row r="6367" spans="13:13" x14ac:dyDescent="0.2">
      <c r="M6367" s="27"/>
    </row>
    <row r="6368" spans="13:13" x14ac:dyDescent="0.2">
      <c r="M6368" s="27"/>
    </row>
    <row r="6369" spans="13:13" x14ac:dyDescent="0.2">
      <c r="M6369" s="27"/>
    </row>
    <row r="6370" spans="13:13" x14ac:dyDescent="0.2">
      <c r="M6370" s="27"/>
    </row>
    <row r="6371" spans="13:13" x14ac:dyDescent="0.2">
      <c r="M6371" s="27"/>
    </row>
    <row r="6372" spans="13:13" x14ac:dyDescent="0.2">
      <c r="M6372" s="27"/>
    </row>
    <row r="6373" spans="13:13" x14ac:dyDescent="0.2">
      <c r="M6373" s="27"/>
    </row>
    <row r="6374" spans="13:13" x14ac:dyDescent="0.2">
      <c r="M6374" s="27"/>
    </row>
    <row r="6375" spans="13:13" x14ac:dyDescent="0.2">
      <c r="M6375" s="27"/>
    </row>
    <row r="6376" spans="13:13" x14ac:dyDescent="0.2">
      <c r="M6376" s="27"/>
    </row>
    <row r="6377" spans="13:13" x14ac:dyDescent="0.2">
      <c r="M6377" s="27"/>
    </row>
    <row r="6378" spans="13:13" x14ac:dyDescent="0.2">
      <c r="M6378" s="27"/>
    </row>
    <row r="6379" spans="13:13" x14ac:dyDescent="0.2">
      <c r="M6379" s="27"/>
    </row>
    <row r="6380" spans="13:13" x14ac:dyDescent="0.2">
      <c r="M6380" s="27"/>
    </row>
    <row r="6381" spans="13:13" x14ac:dyDescent="0.2">
      <c r="M6381" s="27"/>
    </row>
    <row r="6382" spans="13:13" x14ac:dyDescent="0.2">
      <c r="M6382" s="27"/>
    </row>
    <row r="6383" spans="13:13" x14ac:dyDescent="0.2">
      <c r="M6383" s="27"/>
    </row>
    <row r="6384" spans="13:13" x14ac:dyDescent="0.2">
      <c r="M6384" s="27"/>
    </row>
    <row r="6385" spans="13:13" x14ac:dyDescent="0.2">
      <c r="M6385" s="27"/>
    </row>
    <row r="6386" spans="13:13" x14ac:dyDescent="0.2">
      <c r="M6386" s="27"/>
    </row>
    <row r="6387" spans="13:13" x14ac:dyDescent="0.2">
      <c r="M6387" s="27"/>
    </row>
    <row r="6388" spans="13:13" x14ac:dyDescent="0.2">
      <c r="M6388" s="27"/>
    </row>
    <row r="6389" spans="13:13" x14ac:dyDescent="0.2">
      <c r="M6389" s="27"/>
    </row>
    <row r="6390" spans="13:13" x14ac:dyDescent="0.2">
      <c r="M6390" s="27"/>
    </row>
    <row r="6391" spans="13:13" x14ac:dyDescent="0.2">
      <c r="M6391" s="27"/>
    </row>
    <row r="6392" spans="13:13" x14ac:dyDescent="0.2">
      <c r="M6392" s="27"/>
    </row>
    <row r="6393" spans="13:13" x14ac:dyDescent="0.2">
      <c r="M6393" s="27"/>
    </row>
    <row r="6394" spans="13:13" x14ac:dyDescent="0.2">
      <c r="M6394" s="27"/>
    </row>
    <row r="6395" spans="13:13" x14ac:dyDescent="0.2">
      <c r="M6395" s="27"/>
    </row>
    <row r="6396" spans="13:13" x14ac:dyDescent="0.2">
      <c r="M6396" s="27"/>
    </row>
    <row r="6397" spans="13:13" x14ac:dyDescent="0.2">
      <c r="M6397" s="27"/>
    </row>
    <row r="6398" spans="13:13" x14ac:dyDescent="0.2">
      <c r="M6398" s="27"/>
    </row>
    <row r="6399" spans="13:13" x14ac:dyDescent="0.2">
      <c r="M6399" s="27"/>
    </row>
    <row r="6400" spans="13:13" x14ac:dyDescent="0.2">
      <c r="M6400" s="27"/>
    </row>
    <row r="6401" spans="13:13" x14ac:dyDescent="0.2">
      <c r="M6401" s="27"/>
    </row>
    <row r="6402" spans="13:13" x14ac:dyDescent="0.2">
      <c r="M6402" s="27"/>
    </row>
    <row r="6403" spans="13:13" x14ac:dyDescent="0.2">
      <c r="M6403" s="27"/>
    </row>
    <row r="6404" spans="13:13" x14ac:dyDescent="0.2">
      <c r="M6404" s="27"/>
    </row>
    <row r="6405" spans="13:13" x14ac:dyDescent="0.2">
      <c r="M6405" s="27"/>
    </row>
    <row r="6406" spans="13:13" x14ac:dyDescent="0.2">
      <c r="M6406" s="27"/>
    </row>
    <row r="6407" spans="13:13" x14ac:dyDescent="0.2">
      <c r="M6407" s="27"/>
    </row>
    <row r="6408" spans="13:13" x14ac:dyDescent="0.2">
      <c r="M6408" s="27"/>
    </row>
    <row r="6409" spans="13:13" x14ac:dyDescent="0.2">
      <c r="M6409" s="27"/>
    </row>
    <row r="6410" spans="13:13" x14ac:dyDescent="0.2">
      <c r="M6410" s="27"/>
    </row>
    <row r="6411" spans="13:13" x14ac:dyDescent="0.2">
      <c r="M6411" s="27"/>
    </row>
    <row r="6412" spans="13:13" x14ac:dyDescent="0.2">
      <c r="M6412" s="27"/>
    </row>
    <row r="6413" spans="13:13" x14ac:dyDescent="0.2">
      <c r="M6413" s="27"/>
    </row>
    <row r="6414" spans="13:13" x14ac:dyDescent="0.2">
      <c r="M6414" s="27"/>
    </row>
    <row r="6415" spans="13:13" x14ac:dyDescent="0.2">
      <c r="M6415" s="27"/>
    </row>
    <row r="6416" spans="13:13" x14ac:dyDescent="0.2">
      <c r="M6416" s="27"/>
    </row>
    <row r="6417" spans="13:13" x14ac:dyDescent="0.2">
      <c r="M6417" s="27"/>
    </row>
    <row r="6418" spans="13:13" x14ac:dyDescent="0.2">
      <c r="M6418" s="27"/>
    </row>
    <row r="6419" spans="13:13" x14ac:dyDescent="0.2">
      <c r="M6419" s="27"/>
    </row>
    <row r="6420" spans="13:13" x14ac:dyDescent="0.2">
      <c r="M6420" s="27"/>
    </row>
    <row r="6421" spans="13:13" x14ac:dyDescent="0.2">
      <c r="M6421" s="27"/>
    </row>
    <row r="6422" spans="13:13" x14ac:dyDescent="0.2">
      <c r="M6422" s="27"/>
    </row>
    <row r="6423" spans="13:13" x14ac:dyDescent="0.2">
      <c r="M6423" s="27"/>
    </row>
    <row r="6424" spans="13:13" x14ac:dyDescent="0.2">
      <c r="M6424" s="27"/>
    </row>
    <row r="6425" spans="13:13" x14ac:dyDescent="0.2">
      <c r="M6425" s="27"/>
    </row>
    <row r="6426" spans="13:13" x14ac:dyDescent="0.2">
      <c r="M6426" s="27"/>
    </row>
    <row r="6427" spans="13:13" x14ac:dyDescent="0.2">
      <c r="M6427" s="27"/>
    </row>
    <row r="6428" spans="13:13" x14ac:dyDescent="0.2">
      <c r="M6428" s="27"/>
    </row>
    <row r="6429" spans="13:13" x14ac:dyDescent="0.2">
      <c r="M6429" s="27"/>
    </row>
    <row r="6430" spans="13:13" x14ac:dyDescent="0.2">
      <c r="M6430" s="27"/>
    </row>
    <row r="6431" spans="13:13" x14ac:dyDescent="0.2">
      <c r="M6431" s="27"/>
    </row>
    <row r="6432" spans="13:13" x14ac:dyDescent="0.2">
      <c r="M6432" s="27"/>
    </row>
    <row r="6433" spans="13:13" x14ac:dyDescent="0.2">
      <c r="M6433" s="27"/>
    </row>
    <row r="6434" spans="13:13" x14ac:dyDescent="0.2">
      <c r="M6434" s="27"/>
    </row>
    <row r="6435" spans="13:13" x14ac:dyDescent="0.2">
      <c r="M6435" s="27"/>
    </row>
    <row r="6436" spans="13:13" x14ac:dyDescent="0.2">
      <c r="M6436" s="27"/>
    </row>
    <row r="6437" spans="13:13" x14ac:dyDescent="0.2">
      <c r="M6437" s="27"/>
    </row>
    <row r="6438" spans="13:13" x14ac:dyDescent="0.2">
      <c r="M6438" s="27"/>
    </row>
    <row r="6439" spans="13:13" x14ac:dyDescent="0.2">
      <c r="M6439" s="27"/>
    </row>
    <row r="6440" spans="13:13" x14ac:dyDescent="0.2">
      <c r="M6440" s="27"/>
    </row>
    <row r="6441" spans="13:13" x14ac:dyDescent="0.2">
      <c r="M6441" s="27"/>
    </row>
    <row r="6442" spans="13:13" x14ac:dyDescent="0.2">
      <c r="M6442" s="27"/>
    </row>
    <row r="6443" spans="13:13" x14ac:dyDescent="0.2">
      <c r="M6443" s="27"/>
    </row>
    <row r="6444" spans="13:13" x14ac:dyDescent="0.2">
      <c r="M6444" s="27"/>
    </row>
    <row r="6445" spans="13:13" x14ac:dyDescent="0.2">
      <c r="M6445" s="27"/>
    </row>
    <row r="6446" spans="13:13" x14ac:dyDescent="0.2">
      <c r="M6446" s="27"/>
    </row>
    <row r="6447" spans="13:13" x14ac:dyDescent="0.2">
      <c r="M6447" s="27"/>
    </row>
    <row r="6448" spans="13:13" x14ac:dyDescent="0.2">
      <c r="M6448" s="27"/>
    </row>
    <row r="6449" spans="13:13" x14ac:dyDescent="0.2">
      <c r="M6449" s="27"/>
    </row>
    <row r="6450" spans="13:13" x14ac:dyDescent="0.2">
      <c r="M6450" s="27"/>
    </row>
    <row r="6451" spans="13:13" x14ac:dyDescent="0.2">
      <c r="M6451" s="27"/>
    </row>
    <row r="6452" spans="13:13" x14ac:dyDescent="0.2">
      <c r="M6452" s="27"/>
    </row>
    <row r="6453" spans="13:13" x14ac:dyDescent="0.2">
      <c r="M6453" s="27"/>
    </row>
    <row r="6454" spans="13:13" x14ac:dyDescent="0.2">
      <c r="M6454" s="27"/>
    </row>
    <row r="6455" spans="13:13" x14ac:dyDescent="0.2">
      <c r="M6455" s="27"/>
    </row>
    <row r="6456" spans="13:13" x14ac:dyDescent="0.2">
      <c r="M6456" s="27"/>
    </row>
    <row r="6457" spans="13:13" x14ac:dyDescent="0.2">
      <c r="M6457" s="27"/>
    </row>
    <row r="6458" spans="13:13" x14ac:dyDescent="0.2">
      <c r="M6458" s="27"/>
    </row>
    <row r="6459" spans="13:13" x14ac:dyDescent="0.2">
      <c r="M6459" s="27"/>
    </row>
    <row r="6460" spans="13:13" x14ac:dyDescent="0.2">
      <c r="M6460" s="27"/>
    </row>
    <row r="6461" spans="13:13" x14ac:dyDescent="0.2">
      <c r="M6461" s="27"/>
    </row>
    <row r="6462" spans="13:13" x14ac:dyDescent="0.2">
      <c r="M6462" s="27"/>
    </row>
    <row r="6463" spans="13:13" x14ac:dyDescent="0.2">
      <c r="M6463" s="27"/>
    </row>
    <row r="6464" spans="13:13" x14ac:dyDescent="0.2">
      <c r="M6464" s="27"/>
    </row>
    <row r="6465" spans="13:13" x14ac:dyDescent="0.2">
      <c r="M6465" s="27"/>
    </row>
    <row r="6466" spans="13:13" x14ac:dyDescent="0.2">
      <c r="M6466" s="27"/>
    </row>
    <row r="6467" spans="13:13" x14ac:dyDescent="0.2">
      <c r="M6467" s="27"/>
    </row>
    <row r="6468" spans="13:13" x14ac:dyDescent="0.2">
      <c r="M6468" s="27"/>
    </row>
    <row r="6469" spans="13:13" x14ac:dyDescent="0.2">
      <c r="M6469" s="27"/>
    </row>
    <row r="6470" spans="13:13" x14ac:dyDescent="0.2">
      <c r="M6470" s="27"/>
    </row>
    <row r="6471" spans="13:13" x14ac:dyDescent="0.2">
      <c r="M6471" s="27"/>
    </row>
    <row r="6472" spans="13:13" x14ac:dyDescent="0.2">
      <c r="M6472" s="27"/>
    </row>
    <row r="6473" spans="13:13" x14ac:dyDescent="0.2">
      <c r="M6473" s="27"/>
    </row>
    <row r="6474" spans="13:13" x14ac:dyDescent="0.2">
      <c r="M6474" s="27"/>
    </row>
    <row r="6475" spans="13:13" x14ac:dyDescent="0.2">
      <c r="M6475" s="27"/>
    </row>
    <row r="6476" spans="13:13" x14ac:dyDescent="0.2">
      <c r="M6476" s="27"/>
    </row>
    <row r="6477" spans="13:13" x14ac:dyDescent="0.2">
      <c r="M6477" s="27"/>
    </row>
    <row r="6478" spans="13:13" x14ac:dyDescent="0.2">
      <c r="M6478" s="27"/>
    </row>
    <row r="6479" spans="13:13" x14ac:dyDescent="0.2">
      <c r="M6479" s="27"/>
    </row>
    <row r="6480" spans="13:13" x14ac:dyDescent="0.2">
      <c r="M6480" s="27"/>
    </row>
    <row r="6481" spans="13:13" x14ac:dyDescent="0.2">
      <c r="M6481" s="27"/>
    </row>
    <row r="6482" spans="13:13" x14ac:dyDescent="0.2">
      <c r="M6482" s="27"/>
    </row>
    <row r="6483" spans="13:13" x14ac:dyDescent="0.2">
      <c r="M6483" s="27"/>
    </row>
    <row r="6484" spans="13:13" x14ac:dyDescent="0.2">
      <c r="M6484" s="27"/>
    </row>
    <row r="6485" spans="13:13" x14ac:dyDescent="0.2">
      <c r="M6485" s="27"/>
    </row>
    <row r="6486" spans="13:13" x14ac:dyDescent="0.2">
      <c r="M6486" s="27"/>
    </row>
    <row r="6487" spans="13:13" x14ac:dyDescent="0.2">
      <c r="M6487" s="27"/>
    </row>
    <row r="6488" spans="13:13" x14ac:dyDescent="0.2">
      <c r="M6488" s="27"/>
    </row>
    <row r="6489" spans="13:13" x14ac:dyDescent="0.2">
      <c r="M6489" s="27"/>
    </row>
    <row r="6490" spans="13:13" x14ac:dyDescent="0.2">
      <c r="M6490" s="27"/>
    </row>
    <row r="6491" spans="13:13" x14ac:dyDescent="0.2">
      <c r="M6491" s="27"/>
    </row>
    <row r="6492" spans="13:13" x14ac:dyDescent="0.2">
      <c r="M6492" s="27"/>
    </row>
    <row r="6493" spans="13:13" x14ac:dyDescent="0.2">
      <c r="M6493" s="27"/>
    </row>
    <row r="6494" spans="13:13" x14ac:dyDescent="0.2">
      <c r="M6494" s="27"/>
    </row>
    <row r="6495" spans="13:13" x14ac:dyDescent="0.2">
      <c r="M6495" s="27"/>
    </row>
    <row r="6496" spans="13:13" x14ac:dyDescent="0.2">
      <c r="M6496" s="27"/>
    </row>
    <row r="6497" spans="13:13" x14ac:dyDescent="0.2">
      <c r="M6497" s="27"/>
    </row>
    <row r="6498" spans="13:13" x14ac:dyDescent="0.2">
      <c r="M6498" s="27"/>
    </row>
    <row r="6499" spans="13:13" x14ac:dyDescent="0.2">
      <c r="M6499" s="27"/>
    </row>
    <row r="6500" spans="13:13" x14ac:dyDescent="0.2">
      <c r="M6500" s="27"/>
    </row>
    <row r="6501" spans="13:13" x14ac:dyDescent="0.2">
      <c r="M6501" s="27"/>
    </row>
    <row r="6502" spans="13:13" x14ac:dyDescent="0.2">
      <c r="M6502" s="27"/>
    </row>
    <row r="6503" spans="13:13" x14ac:dyDescent="0.2">
      <c r="M6503" s="27"/>
    </row>
    <row r="6504" spans="13:13" x14ac:dyDescent="0.2">
      <c r="M6504" s="27"/>
    </row>
    <row r="6505" spans="13:13" x14ac:dyDescent="0.2">
      <c r="M6505" s="27"/>
    </row>
    <row r="6506" spans="13:13" x14ac:dyDescent="0.2">
      <c r="M6506" s="27"/>
    </row>
    <row r="6507" spans="13:13" x14ac:dyDescent="0.2">
      <c r="M6507" s="27"/>
    </row>
    <row r="6508" spans="13:13" x14ac:dyDescent="0.2">
      <c r="M6508" s="27"/>
    </row>
    <row r="6509" spans="13:13" x14ac:dyDescent="0.2">
      <c r="M6509" s="27"/>
    </row>
    <row r="6510" spans="13:13" x14ac:dyDescent="0.2">
      <c r="M6510" s="27"/>
    </row>
    <row r="6511" spans="13:13" x14ac:dyDescent="0.2">
      <c r="M6511" s="27"/>
    </row>
    <row r="6512" spans="13:13" x14ac:dyDescent="0.2">
      <c r="M6512" s="27"/>
    </row>
    <row r="6513" spans="13:13" x14ac:dyDescent="0.2">
      <c r="M6513" s="27"/>
    </row>
    <row r="6514" spans="13:13" x14ac:dyDescent="0.2">
      <c r="M6514" s="27"/>
    </row>
    <row r="6515" spans="13:13" x14ac:dyDescent="0.2">
      <c r="M6515" s="27"/>
    </row>
    <row r="6516" spans="13:13" x14ac:dyDescent="0.2">
      <c r="M6516" s="27"/>
    </row>
    <row r="6517" spans="13:13" x14ac:dyDescent="0.2">
      <c r="M6517" s="27"/>
    </row>
    <row r="6518" spans="13:13" x14ac:dyDescent="0.2">
      <c r="M6518" s="27"/>
    </row>
    <row r="6519" spans="13:13" x14ac:dyDescent="0.2">
      <c r="M6519" s="27"/>
    </row>
    <row r="6520" spans="13:13" x14ac:dyDescent="0.2">
      <c r="M6520" s="27"/>
    </row>
    <row r="6521" spans="13:13" x14ac:dyDescent="0.2">
      <c r="M6521" s="27"/>
    </row>
    <row r="6522" spans="13:13" x14ac:dyDescent="0.2">
      <c r="M6522" s="27"/>
    </row>
    <row r="6523" spans="13:13" x14ac:dyDescent="0.2">
      <c r="M6523" s="27"/>
    </row>
    <row r="6524" spans="13:13" x14ac:dyDescent="0.2">
      <c r="M6524" s="27"/>
    </row>
    <row r="6525" spans="13:13" x14ac:dyDescent="0.2">
      <c r="M6525" s="27"/>
    </row>
    <row r="6526" spans="13:13" x14ac:dyDescent="0.2">
      <c r="M6526" s="27"/>
    </row>
    <row r="6527" spans="13:13" x14ac:dyDescent="0.2">
      <c r="M6527" s="27"/>
    </row>
    <row r="6528" spans="13:13" x14ac:dyDescent="0.2">
      <c r="M6528" s="27"/>
    </row>
    <row r="6529" spans="13:13" x14ac:dyDescent="0.2">
      <c r="M6529" s="27"/>
    </row>
    <row r="6530" spans="13:13" x14ac:dyDescent="0.2">
      <c r="M6530" s="27"/>
    </row>
    <row r="6531" spans="13:13" x14ac:dyDescent="0.2">
      <c r="M6531" s="27"/>
    </row>
    <row r="6532" spans="13:13" x14ac:dyDescent="0.2">
      <c r="M6532" s="27"/>
    </row>
    <row r="6533" spans="13:13" x14ac:dyDescent="0.2">
      <c r="M6533" s="27"/>
    </row>
    <row r="6534" spans="13:13" x14ac:dyDescent="0.2">
      <c r="M6534" s="27"/>
    </row>
    <row r="6535" spans="13:13" x14ac:dyDescent="0.2">
      <c r="M6535" s="27"/>
    </row>
    <row r="6536" spans="13:13" x14ac:dyDescent="0.2">
      <c r="M6536" s="27"/>
    </row>
    <row r="6537" spans="13:13" x14ac:dyDescent="0.2">
      <c r="M6537" s="27"/>
    </row>
    <row r="6538" spans="13:13" x14ac:dyDescent="0.2">
      <c r="M6538" s="27"/>
    </row>
    <row r="6539" spans="13:13" x14ac:dyDescent="0.2">
      <c r="M6539" s="27"/>
    </row>
    <row r="6540" spans="13:13" x14ac:dyDescent="0.2">
      <c r="M6540" s="27"/>
    </row>
    <row r="6541" spans="13:13" x14ac:dyDescent="0.2">
      <c r="M6541" s="27"/>
    </row>
    <row r="6542" spans="13:13" x14ac:dyDescent="0.2">
      <c r="M6542" s="27"/>
    </row>
    <row r="6543" spans="13:13" x14ac:dyDescent="0.2">
      <c r="M6543" s="27"/>
    </row>
    <row r="6544" spans="13:13" x14ac:dyDescent="0.2">
      <c r="M6544" s="27"/>
    </row>
    <row r="6545" spans="13:13" x14ac:dyDescent="0.2">
      <c r="M6545" s="27"/>
    </row>
    <row r="6546" spans="13:13" x14ac:dyDescent="0.2">
      <c r="M6546" s="27"/>
    </row>
    <row r="6547" spans="13:13" x14ac:dyDescent="0.2">
      <c r="M6547" s="27"/>
    </row>
    <row r="6548" spans="13:13" x14ac:dyDescent="0.2">
      <c r="M6548" s="27"/>
    </row>
    <row r="6549" spans="13:13" x14ac:dyDescent="0.2">
      <c r="M6549" s="27"/>
    </row>
    <row r="6550" spans="13:13" x14ac:dyDescent="0.2">
      <c r="M6550" s="27"/>
    </row>
    <row r="6551" spans="13:13" x14ac:dyDescent="0.2">
      <c r="M6551" s="27"/>
    </row>
    <row r="6552" spans="13:13" x14ac:dyDescent="0.2">
      <c r="M6552" s="27"/>
    </row>
    <row r="6553" spans="13:13" x14ac:dyDescent="0.2">
      <c r="M6553" s="27"/>
    </row>
    <row r="6554" spans="13:13" x14ac:dyDescent="0.2">
      <c r="M6554" s="27"/>
    </row>
    <row r="6555" spans="13:13" x14ac:dyDescent="0.2">
      <c r="M6555" s="27"/>
    </row>
    <row r="6556" spans="13:13" x14ac:dyDescent="0.2">
      <c r="M6556" s="27"/>
    </row>
    <row r="6557" spans="13:13" x14ac:dyDescent="0.2">
      <c r="M6557" s="27"/>
    </row>
    <row r="6558" spans="13:13" x14ac:dyDescent="0.2">
      <c r="M6558" s="27"/>
    </row>
    <row r="6559" spans="13:13" x14ac:dyDescent="0.2">
      <c r="M6559" s="27"/>
    </row>
    <row r="6560" spans="13:13" x14ac:dyDescent="0.2">
      <c r="M6560" s="27"/>
    </row>
    <row r="6561" spans="13:13" x14ac:dyDescent="0.2">
      <c r="M6561" s="27"/>
    </row>
    <row r="6562" spans="13:13" x14ac:dyDescent="0.2">
      <c r="M6562" s="27"/>
    </row>
    <row r="6563" spans="13:13" x14ac:dyDescent="0.2">
      <c r="M6563" s="27"/>
    </row>
    <row r="6564" spans="13:13" x14ac:dyDescent="0.2">
      <c r="M6564" s="27"/>
    </row>
    <row r="6565" spans="13:13" x14ac:dyDescent="0.2">
      <c r="M6565" s="27"/>
    </row>
    <row r="6566" spans="13:13" x14ac:dyDescent="0.2">
      <c r="M6566" s="27"/>
    </row>
    <row r="6567" spans="13:13" x14ac:dyDescent="0.2">
      <c r="M6567" s="27"/>
    </row>
    <row r="6568" spans="13:13" x14ac:dyDescent="0.2">
      <c r="M6568" s="27"/>
    </row>
    <row r="6569" spans="13:13" x14ac:dyDescent="0.2">
      <c r="M6569" s="27"/>
    </row>
    <row r="6570" spans="13:13" x14ac:dyDescent="0.2">
      <c r="M6570" s="27"/>
    </row>
    <row r="6571" spans="13:13" x14ac:dyDescent="0.2">
      <c r="M6571" s="27"/>
    </row>
    <row r="6572" spans="13:13" x14ac:dyDescent="0.2">
      <c r="M6572" s="27"/>
    </row>
    <row r="6573" spans="13:13" x14ac:dyDescent="0.2">
      <c r="M6573" s="27"/>
    </row>
    <row r="6574" spans="13:13" x14ac:dyDescent="0.2">
      <c r="M6574" s="27"/>
    </row>
    <row r="6575" spans="13:13" x14ac:dyDescent="0.2">
      <c r="M6575" s="27"/>
    </row>
    <row r="6576" spans="13:13" x14ac:dyDescent="0.2">
      <c r="M6576" s="27"/>
    </row>
    <row r="6577" spans="13:13" x14ac:dyDescent="0.2">
      <c r="M6577" s="27"/>
    </row>
    <row r="6578" spans="13:13" x14ac:dyDescent="0.2">
      <c r="M6578" s="27"/>
    </row>
    <row r="6579" spans="13:13" x14ac:dyDescent="0.2">
      <c r="M6579" s="27"/>
    </row>
    <row r="6580" spans="13:13" x14ac:dyDescent="0.2">
      <c r="M6580" s="27"/>
    </row>
    <row r="6581" spans="13:13" x14ac:dyDescent="0.2">
      <c r="M6581" s="27"/>
    </row>
    <row r="6582" spans="13:13" x14ac:dyDescent="0.2">
      <c r="M6582" s="27"/>
    </row>
    <row r="6583" spans="13:13" x14ac:dyDescent="0.2">
      <c r="M6583" s="27"/>
    </row>
    <row r="6584" spans="13:13" x14ac:dyDescent="0.2">
      <c r="M6584" s="27"/>
    </row>
    <row r="6585" spans="13:13" x14ac:dyDescent="0.2">
      <c r="M6585" s="27"/>
    </row>
    <row r="6586" spans="13:13" x14ac:dyDescent="0.2">
      <c r="M6586" s="27"/>
    </row>
    <row r="6587" spans="13:13" x14ac:dyDescent="0.2">
      <c r="M6587" s="27"/>
    </row>
    <row r="6588" spans="13:13" x14ac:dyDescent="0.2">
      <c r="M6588" s="27"/>
    </row>
    <row r="6589" spans="13:13" x14ac:dyDescent="0.2">
      <c r="M6589" s="27"/>
    </row>
    <row r="6590" spans="13:13" x14ac:dyDescent="0.2">
      <c r="M6590" s="27"/>
    </row>
    <row r="6591" spans="13:13" x14ac:dyDescent="0.2">
      <c r="M6591" s="27"/>
    </row>
    <row r="6592" spans="13:13" x14ac:dyDescent="0.2">
      <c r="M6592" s="27"/>
    </row>
    <row r="6593" spans="13:13" x14ac:dyDescent="0.2">
      <c r="M6593" s="27"/>
    </row>
    <row r="6594" spans="13:13" x14ac:dyDescent="0.2">
      <c r="M6594" s="27"/>
    </row>
    <row r="6595" spans="13:13" x14ac:dyDescent="0.2">
      <c r="M6595" s="27"/>
    </row>
    <row r="6596" spans="13:13" x14ac:dyDescent="0.2">
      <c r="M6596" s="27"/>
    </row>
    <row r="6597" spans="13:13" x14ac:dyDescent="0.2">
      <c r="M6597" s="27"/>
    </row>
    <row r="6598" spans="13:13" x14ac:dyDescent="0.2">
      <c r="M6598" s="27"/>
    </row>
    <row r="6599" spans="13:13" x14ac:dyDescent="0.2">
      <c r="M6599" s="27"/>
    </row>
    <row r="6600" spans="13:13" x14ac:dyDescent="0.2">
      <c r="M6600" s="27"/>
    </row>
    <row r="6601" spans="13:13" x14ac:dyDescent="0.2">
      <c r="M6601" s="27"/>
    </row>
    <row r="6602" spans="13:13" x14ac:dyDescent="0.2">
      <c r="M6602" s="27"/>
    </row>
    <row r="6603" spans="13:13" x14ac:dyDescent="0.2">
      <c r="M6603" s="27"/>
    </row>
    <row r="6604" spans="13:13" x14ac:dyDescent="0.2">
      <c r="M6604" s="27"/>
    </row>
    <row r="6605" spans="13:13" x14ac:dyDescent="0.2">
      <c r="M6605" s="27"/>
    </row>
    <row r="6606" spans="13:13" x14ac:dyDescent="0.2">
      <c r="M6606" s="27"/>
    </row>
    <row r="6607" spans="13:13" x14ac:dyDescent="0.2">
      <c r="M6607" s="27"/>
    </row>
    <row r="6608" spans="13:13" x14ac:dyDescent="0.2">
      <c r="M6608" s="27"/>
    </row>
    <row r="6609" spans="13:13" x14ac:dyDescent="0.2">
      <c r="M6609" s="27"/>
    </row>
    <row r="6610" spans="13:13" x14ac:dyDescent="0.2">
      <c r="M6610" s="27"/>
    </row>
    <row r="6611" spans="13:13" x14ac:dyDescent="0.2">
      <c r="M6611" s="27"/>
    </row>
    <row r="6612" spans="13:13" x14ac:dyDescent="0.2">
      <c r="M6612" s="27"/>
    </row>
    <row r="6613" spans="13:13" x14ac:dyDescent="0.2">
      <c r="M6613" s="27"/>
    </row>
    <row r="6614" spans="13:13" x14ac:dyDescent="0.2">
      <c r="M6614" s="27"/>
    </row>
    <row r="6615" spans="13:13" x14ac:dyDescent="0.2">
      <c r="M6615" s="27"/>
    </row>
    <row r="6616" spans="13:13" x14ac:dyDescent="0.2">
      <c r="M6616" s="27"/>
    </row>
    <row r="6617" spans="13:13" x14ac:dyDescent="0.2">
      <c r="M6617" s="27"/>
    </row>
    <row r="6618" spans="13:13" x14ac:dyDescent="0.2">
      <c r="M6618" s="27"/>
    </row>
    <row r="6619" spans="13:13" x14ac:dyDescent="0.2">
      <c r="M6619" s="27"/>
    </row>
    <row r="6620" spans="13:13" x14ac:dyDescent="0.2">
      <c r="M6620" s="27"/>
    </row>
    <row r="6621" spans="13:13" x14ac:dyDescent="0.2">
      <c r="M6621" s="27"/>
    </row>
    <row r="6622" spans="13:13" x14ac:dyDescent="0.2">
      <c r="M6622" s="27"/>
    </row>
    <row r="6623" spans="13:13" x14ac:dyDescent="0.2">
      <c r="M6623" s="27"/>
    </row>
    <row r="6624" spans="13:13" x14ac:dyDescent="0.2">
      <c r="M6624" s="27"/>
    </row>
    <row r="6625" spans="13:13" x14ac:dyDescent="0.2">
      <c r="M6625" s="27"/>
    </row>
    <row r="6626" spans="13:13" x14ac:dyDescent="0.2">
      <c r="M6626" s="27"/>
    </row>
    <row r="6627" spans="13:13" x14ac:dyDescent="0.2">
      <c r="M6627" s="27"/>
    </row>
    <row r="6628" spans="13:13" x14ac:dyDescent="0.2">
      <c r="M6628" s="27"/>
    </row>
    <row r="6629" spans="13:13" x14ac:dyDescent="0.2">
      <c r="M6629" s="27"/>
    </row>
    <row r="6630" spans="13:13" x14ac:dyDescent="0.2">
      <c r="M6630" s="27"/>
    </row>
    <row r="6631" spans="13:13" x14ac:dyDescent="0.2">
      <c r="M6631" s="27"/>
    </row>
    <row r="6632" spans="13:13" x14ac:dyDescent="0.2">
      <c r="M6632" s="27"/>
    </row>
    <row r="6633" spans="13:13" x14ac:dyDescent="0.2">
      <c r="M6633" s="27"/>
    </row>
    <row r="6634" spans="13:13" x14ac:dyDescent="0.2">
      <c r="M6634" s="27"/>
    </row>
    <row r="6635" spans="13:13" x14ac:dyDescent="0.2">
      <c r="M6635" s="27"/>
    </row>
    <row r="6636" spans="13:13" x14ac:dyDescent="0.2">
      <c r="M6636" s="27"/>
    </row>
    <row r="6637" spans="13:13" x14ac:dyDescent="0.2">
      <c r="M6637" s="27"/>
    </row>
    <row r="6638" spans="13:13" x14ac:dyDescent="0.2">
      <c r="M6638" s="27"/>
    </row>
    <row r="6639" spans="13:13" x14ac:dyDescent="0.2">
      <c r="M6639" s="27"/>
    </row>
    <row r="6640" spans="13:13" x14ac:dyDescent="0.2">
      <c r="M6640" s="27"/>
    </row>
    <row r="6641" spans="13:13" x14ac:dyDescent="0.2">
      <c r="M6641" s="27"/>
    </row>
    <row r="6642" spans="13:13" x14ac:dyDescent="0.2">
      <c r="M6642" s="27"/>
    </row>
    <row r="6643" spans="13:13" x14ac:dyDescent="0.2">
      <c r="M6643" s="27"/>
    </row>
    <row r="6644" spans="13:13" x14ac:dyDescent="0.2">
      <c r="M6644" s="27"/>
    </row>
    <row r="6645" spans="13:13" x14ac:dyDescent="0.2">
      <c r="M6645" s="27"/>
    </row>
    <row r="6646" spans="13:13" x14ac:dyDescent="0.2">
      <c r="M6646" s="27"/>
    </row>
    <row r="6647" spans="13:13" x14ac:dyDescent="0.2">
      <c r="M6647" s="27"/>
    </row>
    <row r="6648" spans="13:13" x14ac:dyDescent="0.2">
      <c r="M6648" s="27"/>
    </row>
    <row r="6649" spans="13:13" x14ac:dyDescent="0.2">
      <c r="M6649" s="27"/>
    </row>
    <row r="6650" spans="13:13" x14ac:dyDescent="0.2">
      <c r="M6650" s="27"/>
    </row>
    <row r="6651" spans="13:13" x14ac:dyDescent="0.2">
      <c r="M6651" s="27"/>
    </row>
    <row r="6652" spans="13:13" x14ac:dyDescent="0.2">
      <c r="M6652" s="27"/>
    </row>
    <row r="6653" spans="13:13" x14ac:dyDescent="0.2">
      <c r="M6653" s="27"/>
    </row>
    <row r="6654" spans="13:13" x14ac:dyDescent="0.2">
      <c r="M6654" s="27"/>
    </row>
    <row r="6655" spans="13:13" x14ac:dyDescent="0.2">
      <c r="M6655" s="27"/>
    </row>
    <row r="6656" spans="13:13" x14ac:dyDescent="0.2">
      <c r="M6656" s="27"/>
    </row>
    <row r="6657" spans="13:13" x14ac:dyDescent="0.2">
      <c r="M6657" s="27"/>
    </row>
    <row r="6658" spans="13:13" x14ac:dyDescent="0.2">
      <c r="M6658" s="27"/>
    </row>
    <row r="6659" spans="13:13" x14ac:dyDescent="0.2">
      <c r="M6659" s="27"/>
    </row>
    <row r="6660" spans="13:13" x14ac:dyDescent="0.2">
      <c r="M6660" s="27"/>
    </row>
    <row r="6661" spans="13:13" x14ac:dyDescent="0.2">
      <c r="M6661" s="27"/>
    </row>
    <row r="6662" spans="13:13" x14ac:dyDescent="0.2">
      <c r="M6662" s="27"/>
    </row>
    <row r="6663" spans="13:13" x14ac:dyDescent="0.2">
      <c r="M6663" s="27"/>
    </row>
    <row r="6664" spans="13:13" x14ac:dyDescent="0.2">
      <c r="M6664" s="27"/>
    </row>
    <row r="6665" spans="13:13" x14ac:dyDescent="0.2">
      <c r="M6665" s="27"/>
    </row>
    <row r="6666" spans="13:13" x14ac:dyDescent="0.2">
      <c r="M6666" s="27"/>
    </row>
    <row r="6667" spans="13:13" x14ac:dyDescent="0.2">
      <c r="M6667" s="27"/>
    </row>
    <row r="6668" spans="13:13" x14ac:dyDescent="0.2">
      <c r="M6668" s="27"/>
    </row>
    <row r="6669" spans="13:13" x14ac:dyDescent="0.2">
      <c r="M6669" s="27"/>
    </row>
    <row r="6670" spans="13:13" x14ac:dyDescent="0.2">
      <c r="M6670" s="27"/>
    </row>
    <row r="6671" spans="13:13" x14ac:dyDescent="0.2">
      <c r="M6671" s="27"/>
    </row>
    <row r="6672" spans="13:13" x14ac:dyDescent="0.2">
      <c r="M6672" s="27"/>
    </row>
    <row r="6673" spans="13:13" x14ac:dyDescent="0.2">
      <c r="M6673" s="27"/>
    </row>
    <row r="6674" spans="13:13" x14ac:dyDescent="0.2">
      <c r="M6674" s="27"/>
    </row>
    <row r="6675" spans="13:13" x14ac:dyDescent="0.2">
      <c r="M6675" s="27"/>
    </row>
    <row r="6676" spans="13:13" x14ac:dyDescent="0.2">
      <c r="M6676" s="27"/>
    </row>
    <row r="6677" spans="13:13" x14ac:dyDescent="0.2">
      <c r="M6677" s="27"/>
    </row>
    <row r="6678" spans="13:13" x14ac:dyDescent="0.2">
      <c r="M6678" s="27"/>
    </row>
    <row r="6679" spans="13:13" x14ac:dyDescent="0.2">
      <c r="M6679" s="27"/>
    </row>
    <row r="6680" spans="13:13" x14ac:dyDescent="0.2">
      <c r="M6680" s="27"/>
    </row>
    <row r="6681" spans="13:13" x14ac:dyDescent="0.2">
      <c r="M6681" s="27"/>
    </row>
    <row r="6682" spans="13:13" x14ac:dyDescent="0.2">
      <c r="M6682" s="27"/>
    </row>
    <row r="6683" spans="13:13" x14ac:dyDescent="0.2">
      <c r="M6683" s="27"/>
    </row>
    <row r="6684" spans="13:13" x14ac:dyDescent="0.2">
      <c r="M6684" s="27"/>
    </row>
    <row r="6685" spans="13:13" x14ac:dyDescent="0.2">
      <c r="M6685" s="27"/>
    </row>
    <row r="6686" spans="13:13" x14ac:dyDescent="0.2">
      <c r="M6686" s="27"/>
    </row>
    <row r="6687" spans="13:13" x14ac:dyDescent="0.2">
      <c r="M6687" s="27"/>
    </row>
    <row r="6688" spans="13:13" x14ac:dyDescent="0.2">
      <c r="M6688" s="27"/>
    </row>
    <row r="6689" spans="13:13" x14ac:dyDescent="0.2">
      <c r="M6689" s="27"/>
    </row>
    <row r="6690" spans="13:13" x14ac:dyDescent="0.2">
      <c r="M6690" s="27"/>
    </row>
    <row r="6691" spans="13:13" x14ac:dyDescent="0.2">
      <c r="M6691" s="27"/>
    </row>
    <row r="6692" spans="13:13" x14ac:dyDescent="0.2">
      <c r="M6692" s="27"/>
    </row>
    <row r="6693" spans="13:13" x14ac:dyDescent="0.2">
      <c r="M6693" s="27"/>
    </row>
    <row r="6694" spans="13:13" x14ac:dyDescent="0.2">
      <c r="M6694" s="27"/>
    </row>
    <row r="6695" spans="13:13" x14ac:dyDescent="0.2">
      <c r="M6695" s="27"/>
    </row>
    <row r="6696" spans="13:13" x14ac:dyDescent="0.2">
      <c r="M6696" s="27"/>
    </row>
    <row r="6697" spans="13:13" x14ac:dyDescent="0.2">
      <c r="M6697" s="27"/>
    </row>
    <row r="6698" spans="13:13" x14ac:dyDescent="0.2">
      <c r="M6698" s="27"/>
    </row>
    <row r="6699" spans="13:13" x14ac:dyDescent="0.2">
      <c r="M6699" s="27"/>
    </row>
    <row r="6700" spans="13:13" x14ac:dyDescent="0.2">
      <c r="M6700" s="27"/>
    </row>
    <row r="6701" spans="13:13" x14ac:dyDescent="0.2">
      <c r="M6701" s="27"/>
    </row>
    <row r="6702" spans="13:13" x14ac:dyDescent="0.2">
      <c r="M6702" s="27"/>
    </row>
    <row r="6703" spans="13:13" x14ac:dyDescent="0.2">
      <c r="M6703" s="27"/>
    </row>
    <row r="6704" spans="13:13" x14ac:dyDescent="0.2">
      <c r="M6704" s="27"/>
    </row>
    <row r="6705" spans="13:13" x14ac:dyDescent="0.2">
      <c r="M6705" s="27"/>
    </row>
    <row r="6706" spans="13:13" x14ac:dyDescent="0.2">
      <c r="M6706" s="27"/>
    </row>
    <row r="6707" spans="13:13" x14ac:dyDescent="0.2">
      <c r="M6707" s="27"/>
    </row>
    <row r="6708" spans="13:13" x14ac:dyDescent="0.2">
      <c r="M6708" s="27"/>
    </row>
    <row r="6709" spans="13:13" x14ac:dyDescent="0.2">
      <c r="M6709" s="27"/>
    </row>
    <row r="6710" spans="13:13" x14ac:dyDescent="0.2">
      <c r="M6710" s="27"/>
    </row>
    <row r="6711" spans="13:13" x14ac:dyDescent="0.2">
      <c r="M6711" s="27"/>
    </row>
    <row r="6712" spans="13:13" x14ac:dyDescent="0.2">
      <c r="M6712" s="27"/>
    </row>
    <row r="6713" spans="13:13" x14ac:dyDescent="0.2">
      <c r="M6713" s="27"/>
    </row>
    <row r="6714" spans="13:13" x14ac:dyDescent="0.2">
      <c r="M6714" s="27"/>
    </row>
    <row r="6715" spans="13:13" x14ac:dyDescent="0.2">
      <c r="M6715" s="27"/>
    </row>
    <row r="6716" spans="13:13" x14ac:dyDescent="0.2">
      <c r="M6716" s="27"/>
    </row>
    <row r="6717" spans="13:13" x14ac:dyDescent="0.2">
      <c r="M6717" s="27"/>
    </row>
    <row r="6718" spans="13:13" x14ac:dyDescent="0.2">
      <c r="M6718" s="27"/>
    </row>
    <row r="6719" spans="13:13" x14ac:dyDescent="0.2">
      <c r="M6719" s="27"/>
    </row>
    <row r="6720" spans="13:13" x14ac:dyDescent="0.2">
      <c r="M6720" s="27"/>
    </row>
    <row r="6721" spans="13:13" x14ac:dyDescent="0.2">
      <c r="M6721" s="27"/>
    </row>
    <row r="6722" spans="13:13" x14ac:dyDescent="0.2">
      <c r="M6722" s="27"/>
    </row>
    <row r="6723" spans="13:13" x14ac:dyDescent="0.2">
      <c r="M6723" s="27"/>
    </row>
    <row r="6724" spans="13:13" x14ac:dyDescent="0.2">
      <c r="M6724" s="27"/>
    </row>
    <row r="6725" spans="13:13" x14ac:dyDescent="0.2">
      <c r="M6725" s="27"/>
    </row>
    <row r="6726" spans="13:13" x14ac:dyDescent="0.2">
      <c r="M6726" s="27"/>
    </row>
    <row r="6727" spans="13:13" x14ac:dyDescent="0.2">
      <c r="M6727" s="27"/>
    </row>
    <row r="6728" spans="13:13" x14ac:dyDescent="0.2">
      <c r="M6728" s="27"/>
    </row>
    <row r="6729" spans="13:13" x14ac:dyDescent="0.2">
      <c r="M6729" s="27"/>
    </row>
    <row r="6730" spans="13:13" x14ac:dyDescent="0.2">
      <c r="M6730" s="27"/>
    </row>
    <row r="6731" spans="13:13" x14ac:dyDescent="0.2">
      <c r="M6731" s="27"/>
    </row>
    <row r="6732" spans="13:13" x14ac:dyDescent="0.2">
      <c r="M6732" s="27"/>
    </row>
    <row r="6733" spans="13:13" x14ac:dyDescent="0.2">
      <c r="M6733" s="27"/>
    </row>
    <row r="6734" spans="13:13" x14ac:dyDescent="0.2">
      <c r="M6734" s="27"/>
    </row>
    <row r="6735" spans="13:13" x14ac:dyDescent="0.2">
      <c r="M6735" s="27"/>
    </row>
    <row r="6736" spans="13:13" x14ac:dyDescent="0.2">
      <c r="M6736" s="27"/>
    </row>
    <row r="6737" spans="13:13" x14ac:dyDescent="0.2">
      <c r="M6737" s="27"/>
    </row>
    <row r="6738" spans="13:13" x14ac:dyDescent="0.2">
      <c r="M6738" s="27"/>
    </row>
    <row r="6739" spans="13:13" x14ac:dyDescent="0.2">
      <c r="M6739" s="27"/>
    </row>
    <row r="6740" spans="13:13" x14ac:dyDescent="0.2">
      <c r="M6740" s="27"/>
    </row>
    <row r="6741" spans="13:13" x14ac:dyDescent="0.2">
      <c r="M6741" s="27"/>
    </row>
    <row r="6742" spans="13:13" x14ac:dyDescent="0.2">
      <c r="M6742" s="27"/>
    </row>
    <row r="6743" spans="13:13" x14ac:dyDescent="0.2">
      <c r="M6743" s="27"/>
    </row>
    <row r="6744" spans="13:13" x14ac:dyDescent="0.2">
      <c r="M6744" s="27"/>
    </row>
    <row r="6745" spans="13:13" x14ac:dyDescent="0.2">
      <c r="M6745" s="27"/>
    </row>
    <row r="6746" spans="13:13" x14ac:dyDescent="0.2">
      <c r="M6746" s="27"/>
    </row>
    <row r="6747" spans="13:13" x14ac:dyDescent="0.2">
      <c r="M6747" s="27"/>
    </row>
    <row r="6748" spans="13:13" x14ac:dyDescent="0.2">
      <c r="M6748" s="27"/>
    </row>
    <row r="6749" spans="13:13" x14ac:dyDescent="0.2">
      <c r="M6749" s="27"/>
    </row>
    <row r="6750" spans="13:13" x14ac:dyDescent="0.2">
      <c r="M6750" s="27"/>
    </row>
    <row r="6751" spans="13:13" x14ac:dyDescent="0.2">
      <c r="M6751" s="27"/>
    </row>
    <row r="6752" spans="13:13" x14ac:dyDescent="0.2">
      <c r="M6752" s="27"/>
    </row>
    <row r="6753" spans="13:13" x14ac:dyDescent="0.2">
      <c r="M6753" s="27"/>
    </row>
    <row r="6754" spans="13:13" x14ac:dyDescent="0.2">
      <c r="M6754" s="27"/>
    </row>
    <row r="6755" spans="13:13" x14ac:dyDescent="0.2">
      <c r="M6755" s="27"/>
    </row>
    <row r="6756" spans="13:13" x14ac:dyDescent="0.2">
      <c r="M6756" s="27"/>
    </row>
    <row r="6757" spans="13:13" x14ac:dyDescent="0.2">
      <c r="M6757" s="27"/>
    </row>
    <row r="6758" spans="13:13" x14ac:dyDescent="0.2">
      <c r="M6758" s="27"/>
    </row>
    <row r="6759" spans="13:13" x14ac:dyDescent="0.2">
      <c r="M6759" s="27"/>
    </row>
    <row r="6760" spans="13:13" x14ac:dyDescent="0.2">
      <c r="M6760" s="27"/>
    </row>
    <row r="6761" spans="13:13" x14ac:dyDescent="0.2">
      <c r="M6761" s="27"/>
    </row>
    <row r="6762" spans="13:13" x14ac:dyDescent="0.2">
      <c r="M6762" s="27"/>
    </row>
    <row r="6763" spans="13:13" x14ac:dyDescent="0.2">
      <c r="M6763" s="27"/>
    </row>
    <row r="6764" spans="13:13" x14ac:dyDescent="0.2">
      <c r="M6764" s="27"/>
    </row>
    <row r="6765" spans="13:13" x14ac:dyDescent="0.2">
      <c r="M6765" s="27"/>
    </row>
    <row r="6766" spans="13:13" x14ac:dyDescent="0.2">
      <c r="M6766" s="27"/>
    </row>
    <row r="6767" spans="13:13" x14ac:dyDescent="0.2">
      <c r="M6767" s="27"/>
    </row>
    <row r="6768" spans="13:13" x14ac:dyDescent="0.2">
      <c r="M6768" s="27"/>
    </row>
    <row r="6769" spans="13:13" x14ac:dyDescent="0.2">
      <c r="M6769" s="27"/>
    </row>
    <row r="6770" spans="13:13" x14ac:dyDescent="0.2">
      <c r="M6770" s="27"/>
    </row>
    <row r="6771" spans="13:13" x14ac:dyDescent="0.2">
      <c r="M6771" s="27"/>
    </row>
    <row r="6772" spans="13:13" x14ac:dyDescent="0.2">
      <c r="M6772" s="27"/>
    </row>
    <row r="6773" spans="13:13" x14ac:dyDescent="0.2">
      <c r="M6773" s="27"/>
    </row>
    <row r="6774" spans="13:13" x14ac:dyDescent="0.2">
      <c r="M6774" s="27"/>
    </row>
    <row r="6775" spans="13:13" x14ac:dyDescent="0.2">
      <c r="M6775" s="27"/>
    </row>
    <row r="6776" spans="13:13" x14ac:dyDescent="0.2">
      <c r="M6776" s="27"/>
    </row>
    <row r="6777" spans="13:13" x14ac:dyDescent="0.2">
      <c r="M6777" s="27"/>
    </row>
    <row r="6778" spans="13:13" x14ac:dyDescent="0.2">
      <c r="M6778" s="27"/>
    </row>
    <row r="6779" spans="13:13" x14ac:dyDescent="0.2">
      <c r="M6779" s="27"/>
    </row>
    <row r="6780" spans="13:13" x14ac:dyDescent="0.2">
      <c r="M6780" s="27"/>
    </row>
    <row r="6781" spans="13:13" x14ac:dyDescent="0.2">
      <c r="M6781" s="27"/>
    </row>
    <row r="6782" spans="13:13" x14ac:dyDescent="0.2">
      <c r="M6782" s="27"/>
    </row>
    <row r="6783" spans="13:13" x14ac:dyDescent="0.2">
      <c r="M6783" s="27"/>
    </row>
    <row r="6784" spans="13:13" x14ac:dyDescent="0.2">
      <c r="M6784" s="27"/>
    </row>
    <row r="6785" spans="13:13" x14ac:dyDescent="0.2">
      <c r="M6785" s="27"/>
    </row>
    <row r="6786" spans="13:13" x14ac:dyDescent="0.2">
      <c r="M6786" s="27"/>
    </row>
    <row r="6787" spans="13:13" x14ac:dyDescent="0.2">
      <c r="M6787" s="27"/>
    </row>
    <row r="6788" spans="13:13" x14ac:dyDescent="0.2">
      <c r="M6788" s="27"/>
    </row>
    <row r="6789" spans="13:13" x14ac:dyDescent="0.2">
      <c r="M6789" s="27"/>
    </row>
    <row r="6790" spans="13:13" x14ac:dyDescent="0.2">
      <c r="M6790" s="27"/>
    </row>
    <row r="6791" spans="13:13" x14ac:dyDescent="0.2">
      <c r="M6791" s="27"/>
    </row>
    <row r="6792" spans="13:13" x14ac:dyDescent="0.2">
      <c r="M6792" s="27"/>
    </row>
    <row r="6793" spans="13:13" x14ac:dyDescent="0.2">
      <c r="M6793" s="27"/>
    </row>
    <row r="6794" spans="13:13" x14ac:dyDescent="0.2">
      <c r="M6794" s="27"/>
    </row>
    <row r="6795" spans="13:13" x14ac:dyDescent="0.2">
      <c r="M6795" s="27"/>
    </row>
    <row r="6796" spans="13:13" x14ac:dyDescent="0.2">
      <c r="M6796" s="27"/>
    </row>
    <row r="6797" spans="13:13" x14ac:dyDescent="0.2">
      <c r="M6797" s="27"/>
    </row>
    <row r="6798" spans="13:13" x14ac:dyDescent="0.2">
      <c r="M6798" s="27"/>
    </row>
    <row r="6799" spans="13:13" x14ac:dyDescent="0.2">
      <c r="M6799" s="27"/>
    </row>
    <row r="6800" spans="13:13" x14ac:dyDescent="0.2">
      <c r="M6800" s="27"/>
    </row>
    <row r="6801" spans="13:13" x14ac:dyDescent="0.2">
      <c r="M6801" s="27"/>
    </row>
    <row r="6802" spans="13:13" x14ac:dyDescent="0.2">
      <c r="M6802" s="27"/>
    </row>
    <row r="6803" spans="13:13" x14ac:dyDescent="0.2">
      <c r="M6803" s="27"/>
    </row>
    <row r="6804" spans="13:13" x14ac:dyDescent="0.2">
      <c r="M6804" s="27"/>
    </row>
    <row r="6805" spans="13:13" x14ac:dyDescent="0.2">
      <c r="M6805" s="27"/>
    </row>
    <row r="6806" spans="13:13" x14ac:dyDescent="0.2">
      <c r="M6806" s="27"/>
    </row>
    <row r="6807" spans="13:13" x14ac:dyDescent="0.2">
      <c r="M6807" s="27"/>
    </row>
    <row r="6808" spans="13:13" x14ac:dyDescent="0.2">
      <c r="M6808" s="27"/>
    </row>
    <row r="6809" spans="13:13" x14ac:dyDescent="0.2">
      <c r="M6809" s="27"/>
    </row>
    <row r="6810" spans="13:13" x14ac:dyDescent="0.2">
      <c r="M6810" s="27"/>
    </row>
    <row r="6811" spans="13:13" x14ac:dyDescent="0.2">
      <c r="M6811" s="27"/>
    </row>
    <row r="6812" spans="13:13" x14ac:dyDescent="0.2">
      <c r="M6812" s="27"/>
    </row>
    <row r="6813" spans="13:13" x14ac:dyDescent="0.2">
      <c r="M6813" s="27"/>
    </row>
    <row r="6814" spans="13:13" x14ac:dyDescent="0.2">
      <c r="M6814" s="27"/>
    </row>
    <row r="6815" spans="13:13" x14ac:dyDescent="0.2">
      <c r="M6815" s="27"/>
    </row>
    <row r="6816" spans="13:13" x14ac:dyDescent="0.2">
      <c r="M6816" s="27"/>
    </row>
    <row r="6817" spans="13:13" x14ac:dyDescent="0.2">
      <c r="M6817" s="27"/>
    </row>
    <row r="6818" spans="13:13" x14ac:dyDescent="0.2">
      <c r="M6818" s="27"/>
    </row>
    <row r="6819" spans="13:13" x14ac:dyDescent="0.2">
      <c r="M6819" s="27"/>
    </row>
    <row r="6820" spans="13:13" x14ac:dyDescent="0.2">
      <c r="M6820" s="27"/>
    </row>
    <row r="6821" spans="13:13" x14ac:dyDescent="0.2">
      <c r="M6821" s="27"/>
    </row>
    <row r="6822" spans="13:13" x14ac:dyDescent="0.2">
      <c r="M6822" s="27"/>
    </row>
    <row r="6823" spans="13:13" x14ac:dyDescent="0.2">
      <c r="M6823" s="27"/>
    </row>
    <row r="6824" spans="13:13" x14ac:dyDescent="0.2">
      <c r="M6824" s="27"/>
    </row>
    <row r="6825" spans="13:13" x14ac:dyDescent="0.2">
      <c r="M6825" s="27"/>
    </row>
    <row r="6826" spans="13:13" x14ac:dyDescent="0.2">
      <c r="M6826" s="27"/>
    </row>
    <row r="6827" spans="13:13" x14ac:dyDescent="0.2">
      <c r="M6827" s="27"/>
    </row>
    <row r="6828" spans="13:13" x14ac:dyDescent="0.2">
      <c r="M6828" s="27"/>
    </row>
    <row r="6829" spans="13:13" x14ac:dyDescent="0.2">
      <c r="M6829" s="27"/>
    </row>
    <row r="6830" spans="13:13" x14ac:dyDescent="0.2">
      <c r="M6830" s="27"/>
    </row>
    <row r="6831" spans="13:13" x14ac:dyDescent="0.2">
      <c r="M6831" s="27"/>
    </row>
    <row r="6832" spans="13:13" x14ac:dyDescent="0.2">
      <c r="M6832" s="27"/>
    </row>
    <row r="6833" spans="13:13" x14ac:dyDescent="0.2">
      <c r="M6833" s="27"/>
    </row>
    <row r="6834" spans="13:13" x14ac:dyDescent="0.2">
      <c r="M6834" s="27"/>
    </row>
    <row r="6835" spans="13:13" x14ac:dyDescent="0.2">
      <c r="M6835" s="27"/>
    </row>
    <row r="6836" spans="13:13" x14ac:dyDescent="0.2">
      <c r="M6836" s="27"/>
    </row>
    <row r="6837" spans="13:13" x14ac:dyDescent="0.2">
      <c r="M6837" s="27"/>
    </row>
    <row r="6838" spans="13:13" x14ac:dyDescent="0.2">
      <c r="M6838" s="27"/>
    </row>
    <row r="6839" spans="13:13" x14ac:dyDescent="0.2">
      <c r="M6839" s="27"/>
    </row>
    <row r="6840" spans="13:13" x14ac:dyDescent="0.2">
      <c r="M6840" s="27"/>
    </row>
    <row r="6841" spans="13:13" x14ac:dyDescent="0.2">
      <c r="M6841" s="27"/>
    </row>
    <row r="6842" spans="13:13" x14ac:dyDescent="0.2">
      <c r="M6842" s="27"/>
    </row>
    <row r="6843" spans="13:13" x14ac:dyDescent="0.2">
      <c r="M6843" s="27"/>
    </row>
    <row r="6844" spans="13:13" x14ac:dyDescent="0.2">
      <c r="M6844" s="27"/>
    </row>
    <row r="6845" spans="13:13" x14ac:dyDescent="0.2">
      <c r="M6845" s="27"/>
    </row>
    <row r="6846" spans="13:13" x14ac:dyDescent="0.2">
      <c r="M6846" s="27"/>
    </row>
    <row r="6847" spans="13:13" x14ac:dyDescent="0.2">
      <c r="M6847" s="27"/>
    </row>
    <row r="6848" spans="13:13" x14ac:dyDescent="0.2">
      <c r="M6848" s="27"/>
    </row>
    <row r="6849" spans="13:13" x14ac:dyDescent="0.2">
      <c r="M6849" s="27"/>
    </row>
    <row r="6850" spans="13:13" x14ac:dyDescent="0.2">
      <c r="M6850" s="27"/>
    </row>
    <row r="6851" spans="13:13" x14ac:dyDescent="0.2">
      <c r="M6851" s="27"/>
    </row>
    <row r="6852" spans="13:13" x14ac:dyDescent="0.2">
      <c r="M6852" s="27"/>
    </row>
    <row r="6853" spans="13:13" x14ac:dyDescent="0.2">
      <c r="M6853" s="27"/>
    </row>
    <row r="6854" spans="13:13" x14ac:dyDescent="0.2">
      <c r="M6854" s="27"/>
    </row>
    <row r="6855" spans="13:13" x14ac:dyDescent="0.2">
      <c r="M6855" s="27"/>
    </row>
    <row r="6856" spans="13:13" x14ac:dyDescent="0.2">
      <c r="M6856" s="27"/>
    </row>
    <row r="6857" spans="13:13" x14ac:dyDescent="0.2">
      <c r="M6857" s="27"/>
    </row>
    <row r="6858" spans="13:13" x14ac:dyDescent="0.2">
      <c r="M6858" s="27"/>
    </row>
    <row r="6859" spans="13:13" x14ac:dyDescent="0.2">
      <c r="M6859" s="27"/>
    </row>
    <row r="6860" spans="13:13" x14ac:dyDescent="0.2">
      <c r="M6860" s="27"/>
    </row>
    <row r="6861" spans="13:13" x14ac:dyDescent="0.2">
      <c r="M6861" s="27"/>
    </row>
    <row r="6862" spans="13:13" x14ac:dyDescent="0.2">
      <c r="M6862" s="27"/>
    </row>
    <row r="6863" spans="13:13" x14ac:dyDescent="0.2">
      <c r="M6863" s="27"/>
    </row>
    <row r="6864" spans="13:13" x14ac:dyDescent="0.2">
      <c r="M6864" s="27"/>
    </row>
    <row r="6865" spans="13:13" x14ac:dyDescent="0.2">
      <c r="M6865" s="27"/>
    </row>
    <row r="6866" spans="13:13" x14ac:dyDescent="0.2">
      <c r="M6866" s="27"/>
    </row>
    <row r="6867" spans="13:13" x14ac:dyDescent="0.2">
      <c r="M6867" s="27"/>
    </row>
    <row r="6868" spans="13:13" x14ac:dyDescent="0.2">
      <c r="M6868" s="27"/>
    </row>
    <row r="6869" spans="13:13" x14ac:dyDescent="0.2">
      <c r="M6869" s="27"/>
    </row>
    <row r="6870" spans="13:13" x14ac:dyDescent="0.2">
      <c r="M6870" s="27"/>
    </row>
    <row r="6871" spans="13:13" x14ac:dyDescent="0.2">
      <c r="M6871" s="27"/>
    </row>
    <row r="6872" spans="13:13" x14ac:dyDescent="0.2">
      <c r="M6872" s="27"/>
    </row>
    <row r="6873" spans="13:13" x14ac:dyDescent="0.2">
      <c r="M6873" s="27"/>
    </row>
    <row r="6874" spans="13:13" x14ac:dyDescent="0.2">
      <c r="M6874" s="27"/>
    </row>
    <row r="6875" spans="13:13" x14ac:dyDescent="0.2">
      <c r="M6875" s="27"/>
    </row>
    <row r="6876" spans="13:13" x14ac:dyDescent="0.2">
      <c r="M6876" s="27"/>
    </row>
    <row r="6877" spans="13:13" x14ac:dyDescent="0.2">
      <c r="M6877" s="27"/>
    </row>
    <row r="6878" spans="13:13" x14ac:dyDescent="0.2">
      <c r="M6878" s="27"/>
    </row>
    <row r="6879" spans="13:13" x14ac:dyDescent="0.2">
      <c r="M6879" s="27"/>
    </row>
    <row r="6880" spans="13:13" x14ac:dyDescent="0.2">
      <c r="M6880" s="27"/>
    </row>
    <row r="6881" spans="13:13" x14ac:dyDescent="0.2">
      <c r="M6881" s="27"/>
    </row>
    <row r="6882" spans="13:13" x14ac:dyDescent="0.2">
      <c r="M6882" s="27"/>
    </row>
    <row r="6883" spans="13:13" x14ac:dyDescent="0.2">
      <c r="M6883" s="27"/>
    </row>
    <row r="6884" spans="13:13" x14ac:dyDescent="0.2">
      <c r="M6884" s="27"/>
    </row>
    <row r="6885" spans="13:13" x14ac:dyDescent="0.2">
      <c r="M6885" s="27"/>
    </row>
    <row r="6886" spans="13:13" x14ac:dyDescent="0.2">
      <c r="M6886" s="27"/>
    </row>
    <row r="6887" spans="13:13" x14ac:dyDescent="0.2">
      <c r="M6887" s="27"/>
    </row>
    <row r="6888" spans="13:13" x14ac:dyDescent="0.2">
      <c r="M6888" s="27"/>
    </row>
    <row r="6889" spans="13:13" x14ac:dyDescent="0.2">
      <c r="M6889" s="27"/>
    </row>
    <row r="6890" spans="13:13" x14ac:dyDescent="0.2">
      <c r="M6890" s="27"/>
    </row>
    <row r="6891" spans="13:13" x14ac:dyDescent="0.2">
      <c r="M6891" s="27"/>
    </row>
    <row r="6892" spans="13:13" x14ac:dyDescent="0.2">
      <c r="M6892" s="27"/>
    </row>
    <row r="6893" spans="13:13" x14ac:dyDescent="0.2">
      <c r="M6893" s="27"/>
    </row>
    <row r="6894" spans="13:13" x14ac:dyDescent="0.2">
      <c r="M6894" s="27"/>
    </row>
    <row r="6895" spans="13:13" x14ac:dyDescent="0.2">
      <c r="M6895" s="27"/>
    </row>
    <row r="6896" spans="13:13" x14ac:dyDescent="0.2">
      <c r="M6896" s="27"/>
    </row>
    <row r="6897" spans="13:13" x14ac:dyDescent="0.2">
      <c r="M6897" s="27"/>
    </row>
    <row r="6898" spans="13:13" x14ac:dyDescent="0.2">
      <c r="M6898" s="27"/>
    </row>
    <row r="6899" spans="13:13" x14ac:dyDescent="0.2">
      <c r="M6899" s="27"/>
    </row>
    <row r="6900" spans="13:13" x14ac:dyDescent="0.2">
      <c r="M6900" s="27"/>
    </row>
    <row r="6901" spans="13:13" x14ac:dyDescent="0.2">
      <c r="M6901" s="27"/>
    </row>
    <row r="6902" spans="13:13" x14ac:dyDescent="0.2">
      <c r="M6902" s="27"/>
    </row>
    <row r="6903" spans="13:13" x14ac:dyDescent="0.2">
      <c r="M6903" s="27"/>
    </row>
    <row r="6904" spans="13:13" x14ac:dyDescent="0.2">
      <c r="M6904" s="27"/>
    </row>
    <row r="6905" spans="13:13" x14ac:dyDescent="0.2">
      <c r="M6905" s="27"/>
    </row>
    <row r="6906" spans="13:13" x14ac:dyDescent="0.2">
      <c r="M6906" s="27"/>
    </row>
    <row r="6907" spans="13:13" x14ac:dyDescent="0.2">
      <c r="M6907" s="27"/>
    </row>
    <row r="6908" spans="13:13" x14ac:dyDescent="0.2">
      <c r="M6908" s="27"/>
    </row>
    <row r="6909" spans="13:13" x14ac:dyDescent="0.2">
      <c r="M6909" s="27"/>
    </row>
    <row r="6910" spans="13:13" x14ac:dyDescent="0.2">
      <c r="M6910" s="27"/>
    </row>
    <row r="6911" spans="13:13" x14ac:dyDescent="0.2">
      <c r="M6911" s="27"/>
    </row>
    <row r="6912" spans="13:13" x14ac:dyDescent="0.2">
      <c r="M6912" s="27"/>
    </row>
    <row r="6913" spans="13:13" x14ac:dyDescent="0.2">
      <c r="M6913" s="27"/>
    </row>
    <row r="6914" spans="13:13" x14ac:dyDescent="0.2">
      <c r="M6914" s="27"/>
    </row>
    <row r="6915" spans="13:13" x14ac:dyDescent="0.2">
      <c r="M6915" s="27"/>
    </row>
    <row r="6916" spans="13:13" x14ac:dyDescent="0.2">
      <c r="M6916" s="27"/>
    </row>
    <row r="6917" spans="13:13" x14ac:dyDescent="0.2">
      <c r="M6917" s="27"/>
    </row>
    <row r="6918" spans="13:13" x14ac:dyDescent="0.2">
      <c r="M6918" s="27"/>
    </row>
    <row r="6919" spans="13:13" x14ac:dyDescent="0.2">
      <c r="M6919" s="27"/>
    </row>
    <row r="6920" spans="13:13" x14ac:dyDescent="0.2">
      <c r="M6920" s="27"/>
    </row>
    <row r="6921" spans="13:13" x14ac:dyDescent="0.2">
      <c r="M6921" s="27"/>
    </row>
    <row r="6922" spans="13:13" x14ac:dyDescent="0.2">
      <c r="M6922" s="27"/>
    </row>
    <row r="6923" spans="13:13" x14ac:dyDescent="0.2">
      <c r="M6923" s="27"/>
    </row>
    <row r="6924" spans="13:13" x14ac:dyDescent="0.2">
      <c r="M6924" s="27"/>
    </row>
    <row r="6925" spans="13:13" x14ac:dyDescent="0.2">
      <c r="M6925" s="27"/>
    </row>
    <row r="6926" spans="13:13" x14ac:dyDescent="0.2">
      <c r="M6926" s="27"/>
    </row>
    <row r="6927" spans="13:13" x14ac:dyDescent="0.2">
      <c r="M6927" s="27"/>
    </row>
    <row r="6928" spans="13:13" x14ac:dyDescent="0.2">
      <c r="M6928" s="27"/>
    </row>
    <row r="6929" spans="13:13" x14ac:dyDescent="0.2">
      <c r="M6929" s="27"/>
    </row>
    <row r="6930" spans="13:13" x14ac:dyDescent="0.2">
      <c r="M6930" s="27"/>
    </row>
    <row r="6931" spans="13:13" x14ac:dyDescent="0.2">
      <c r="M6931" s="27"/>
    </row>
    <row r="6932" spans="13:13" x14ac:dyDescent="0.2">
      <c r="M6932" s="27"/>
    </row>
    <row r="6933" spans="13:13" x14ac:dyDescent="0.2">
      <c r="M6933" s="27"/>
    </row>
    <row r="6934" spans="13:13" x14ac:dyDescent="0.2">
      <c r="M6934" s="27"/>
    </row>
    <row r="6935" spans="13:13" x14ac:dyDescent="0.2">
      <c r="M6935" s="27"/>
    </row>
    <row r="6936" spans="13:13" x14ac:dyDescent="0.2">
      <c r="M6936" s="27"/>
    </row>
    <row r="6937" spans="13:13" x14ac:dyDescent="0.2">
      <c r="M6937" s="27"/>
    </row>
    <row r="6938" spans="13:13" x14ac:dyDescent="0.2">
      <c r="M6938" s="27"/>
    </row>
    <row r="6939" spans="13:13" x14ac:dyDescent="0.2">
      <c r="M6939" s="27"/>
    </row>
    <row r="6940" spans="13:13" x14ac:dyDescent="0.2">
      <c r="M6940" s="27"/>
    </row>
    <row r="6941" spans="13:13" x14ac:dyDescent="0.2">
      <c r="M6941" s="27"/>
    </row>
    <row r="6942" spans="13:13" x14ac:dyDescent="0.2">
      <c r="M6942" s="27"/>
    </row>
    <row r="6943" spans="13:13" x14ac:dyDescent="0.2">
      <c r="M6943" s="27"/>
    </row>
    <row r="6944" spans="13:13" x14ac:dyDescent="0.2">
      <c r="M6944" s="27"/>
    </row>
    <row r="6945" spans="13:13" x14ac:dyDescent="0.2">
      <c r="M6945" s="27"/>
    </row>
    <row r="6946" spans="13:13" x14ac:dyDescent="0.2">
      <c r="M6946" s="27"/>
    </row>
    <row r="6947" spans="13:13" x14ac:dyDescent="0.2">
      <c r="M6947" s="27"/>
    </row>
    <row r="6948" spans="13:13" x14ac:dyDescent="0.2">
      <c r="M6948" s="27"/>
    </row>
    <row r="6949" spans="13:13" x14ac:dyDescent="0.2">
      <c r="M6949" s="27"/>
    </row>
    <row r="6950" spans="13:13" x14ac:dyDescent="0.2">
      <c r="M6950" s="27"/>
    </row>
    <row r="6951" spans="13:13" x14ac:dyDescent="0.2">
      <c r="M6951" s="27"/>
    </row>
    <row r="6952" spans="13:13" x14ac:dyDescent="0.2">
      <c r="M6952" s="27"/>
    </row>
    <row r="6953" spans="13:13" x14ac:dyDescent="0.2">
      <c r="M6953" s="27"/>
    </row>
    <row r="6954" spans="13:13" x14ac:dyDescent="0.2">
      <c r="M6954" s="27"/>
    </row>
    <row r="6955" spans="13:13" x14ac:dyDescent="0.2">
      <c r="M6955" s="27"/>
    </row>
    <row r="6956" spans="13:13" x14ac:dyDescent="0.2">
      <c r="M6956" s="27"/>
    </row>
    <row r="6957" spans="13:13" x14ac:dyDescent="0.2">
      <c r="M6957" s="27"/>
    </row>
    <row r="6958" spans="13:13" x14ac:dyDescent="0.2">
      <c r="M6958" s="27"/>
    </row>
    <row r="6959" spans="13:13" x14ac:dyDescent="0.2">
      <c r="M6959" s="27"/>
    </row>
    <row r="6960" spans="13:13" x14ac:dyDescent="0.2">
      <c r="M6960" s="27"/>
    </row>
    <row r="6961" spans="13:13" x14ac:dyDescent="0.2">
      <c r="M6961" s="27"/>
    </row>
    <row r="6962" spans="13:13" x14ac:dyDescent="0.2">
      <c r="M6962" s="27"/>
    </row>
    <row r="6963" spans="13:13" x14ac:dyDescent="0.2">
      <c r="M6963" s="27"/>
    </row>
    <row r="6964" spans="13:13" x14ac:dyDescent="0.2">
      <c r="M6964" s="27"/>
    </row>
    <row r="6965" spans="13:13" x14ac:dyDescent="0.2">
      <c r="M6965" s="27"/>
    </row>
    <row r="6966" spans="13:13" x14ac:dyDescent="0.2">
      <c r="M6966" s="27"/>
    </row>
    <row r="6967" spans="13:13" x14ac:dyDescent="0.2">
      <c r="M6967" s="27"/>
    </row>
    <row r="6968" spans="13:13" x14ac:dyDescent="0.2">
      <c r="M6968" s="27"/>
    </row>
    <row r="6969" spans="13:13" x14ac:dyDescent="0.2">
      <c r="M6969" s="27"/>
    </row>
    <row r="6970" spans="13:13" x14ac:dyDescent="0.2">
      <c r="M6970" s="27"/>
    </row>
    <row r="6971" spans="13:13" x14ac:dyDescent="0.2">
      <c r="M6971" s="27"/>
    </row>
    <row r="6972" spans="13:13" x14ac:dyDescent="0.2">
      <c r="M6972" s="27"/>
    </row>
    <row r="6973" spans="13:13" x14ac:dyDescent="0.2">
      <c r="M6973" s="27"/>
    </row>
    <row r="6974" spans="13:13" x14ac:dyDescent="0.2">
      <c r="M6974" s="27"/>
    </row>
    <row r="6975" spans="13:13" x14ac:dyDescent="0.2">
      <c r="M6975" s="27"/>
    </row>
    <row r="6976" spans="13:13" x14ac:dyDescent="0.2">
      <c r="M6976" s="27"/>
    </row>
    <row r="6977" spans="13:13" x14ac:dyDescent="0.2">
      <c r="M6977" s="27"/>
    </row>
    <row r="6978" spans="13:13" x14ac:dyDescent="0.2">
      <c r="M6978" s="27"/>
    </row>
    <row r="6979" spans="13:13" x14ac:dyDescent="0.2">
      <c r="M6979" s="27"/>
    </row>
    <row r="6980" spans="13:13" x14ac:dyDescent="0.2">
      <c r="M6980" s="27"/>
    </row>
    <row r="6981" spans="13:13" x14ac:dyDescent="0.2">
      <c r="M6981" s="27"/>
    </row>
    <row r="6982" spans="13:13" x14ac:dyDescent="0.2">
      <c r="M6982" s="27"/>
    </row>
    <row r="6983" spans="13:13" x14ac:dyDescent="0.2">
      <c r="M6983" s="27"/>
    </row>
    <row r="6984" spans="13:13" x14ac:dyDescent="0.2">
      <c r="M6984" s="27"/>
    </row>
    <row r="6985" spans="13:13" x14ac:dyDescent="0.2">
      <c r="M6985" s="27"/>
    </row>
    <row r="6986" spans="13:13" x14ac:dyDescent="0.2">
      <c r="M6986" s="27"/>
    </row>
    <row r="6987" spans="13:13" x14ac:dyDescent="0.2">
      <c r="M6987" s="27"/>
    </row>
    <row r="6988" spans="13:13" x14ac:dyDescent="0.2">
      <c r="M6988" s="27"/>
    </row>
    <row r="6989" spans="13:13" x14ac:dyDescent="0.2">
      <c r="M6989" s="27"/>
    </row>
    <row r="6990" spans="13:13" x14ac:dyDescent="0.2">
      <c r="M6990" s="27"/>
    </row>
    <row r="6991" spans="13:13" x14ac:dyDescent="0.2">
      <c r="M6991" s="27"/>
    </row>
    <row r="6992" spans="13:13" x14ac:dyDescent="0.2">
      <c r="M6992" s="27"/>
    </row>
    <row r="6993" spans="13:13" x14ac:dyDescent="0.2">
      <c r="M6993" s="27"/>
    </row>
    <row r="6994" spans="13:13" x14ac:dyDescent="0.2">
      <c r="M6994" s="27"/>
    </row>
    <row r="6995" spans="13:13" x14ac:dyDescent="0.2">
      <c r="M6995" s="27"/>
    </row>
    <row r="6996" spans="13:13" x14ac:dyDescent="0.2">
      <c r="M6996" s="27"/>
    </row>
    <row r="6997" spans="13:13" x14ac:dyDescent="0.2">
      <c r="M6997" s="27"/>
    </row>
    <row r="6998" spans="13:13" x14ac:dyDescent="0.2">
      <c r="M6998" s="27"/>
    </row>
    <row r="6999" spans="13:13" x14ac:dyDescent="0.2">
      <c r="M6999" s="27"/>
    </row>
    <row r="7000" spans="13:13" x14ac:dyDescent="0.2">
      <c r="M7000" s="27"/>
    </row>
    <row r="7001" spans="13:13" x14ac:dyDescent="0.2">
      <c r="M7001" s="27"/>
    </row>
    <row r="7002" spans="13:13" x14ac:dyDescent="0.2">
      <c r="M7002" s="27"/>
    </row>
    <row r="7003" spans="13:13" x14ac:dyDescent="0.2">
      <c r="M7003" s="27"/>
    </row>
    <row r="7004" spans="13:13" x14ac:dyDescent="0.2">
      <c r="M7004" s="27"/>
    </row>
    <row r="7005" spans="13:13" x14ac:dyDescent="0.2">
      <c r="M7005" s="27"/>
    </row>
    <row r="7006" spans="13:13" x14ac:dyDescent="0.2">
      <c r="M7006" s="27"/>
    </row>
    <row r="7007" spans="13:13" x14ac:dyDescent="0.2">
      <c r="M7007" s="27"/>
    </row>
    <row r="7008" spans="13:13" x14ac:dyDescent="0.2">
      <c r="M7008" s="27"/>
    </row>
    <row r="7009" spans="13:13" x14ac:dyDescent="0.2">
      <c r="M7009" s="27"/>
    </row>
    <row r="7010" spans="13:13" x14ac:dyDescent="0.2">
      <c r="M7010" s="27"/>
    </row>
    <row r="7011" spans="13:13" x14ac:dyDescent="0.2">
      <c r="M7011" s="27"/>
    </row>
    <row r="7012" spans="13:13" x14ac:dyDescent="0.2">
      <c r="M7012" s="27"/>
    </row>
    <row r="7013" spans="13:13" x14ac:dyDescent="0.2">
      <c r="M7013" s="27"/>
    </row>
    <row r="7014" spans="13:13" x14ac:dyDescent="0.2">
      <c r="M7014" s="27"/>
    </row>
    <row r="7015" spans="13:13" x14ac:dyDescent="0.2">
      <c r="M7015" s="27"/>
    </row>
    <row r="7016" spans="13:13" x14ac:dyDescent="0.2">
      <c r="M7016" s="27"/>
    </row>
    <row r="7017" spans="13:13" x14ac:dyDescent="0.2">
      <c r="M7017" s="27"/>
    </row>
    <row r="7018" spans="13:13" x14ac:dyDescent="0.2">
      <c r="M7018" s="27"/>
    </row>
    <row r="7019" spans="13:13" x14ac:dyDescent="0.2">
      <c r="M7019" s="27"/>
    </row>
    <row r="7020" spans="13:13" x14ac:dyDescent="0.2">
      <c r="M7020" s="27"/>
    </row>
    <row r="7021" spans="13:13" x14ac:dyDescent="0.2">
      <c r="M7021" s="27"/>
    </row>
    <row r="7022" spans="13:13" x14ac:dyDescent="0.2">
      <c r="M7022" s="27"/>
    </row>
    <row r="7023" spans="13:13" x14ac:dyDescent="0.2">
      <c r="M7023" s="27"/>
    </row>
    <row r="7024" spans="13:13" x14ac:dyDescent="0.2">
      <c r="M7024" s="27"/>
    </row>
    <row r="7025" spans="13:13" x14ac:dyDescent="0.2">
      <c r="M7025" s="27"/>
    </row>
    <row r="7026" spans="13:13" x14ac:dyDescent="0.2">
      <c r="M7026" s="27"/>
    </row>
    <row r="7027" spans="13:13" x14ac:dyDescent="0.2">
      <c r="M7027" s="27"/>
    </row>
    <row r="7028" spans="13:13" x14ac:dyDescent="0.2">
      <c r="M7028" s="27"/>
    </row>
    <row r="7029" spans="13:13" x14ac:dyDescent="0.2">
      <c r="M7029" s="27"/>
    </row>
    <row r="7030" spans="13:13" x14ac:dyDescent="0.2">
      <c r="M7030" s="27"/>
    </row>
    <row r="7031" spans="13:13" x14ac:dyDescent="0.2">
      <c r="M7031" s="27"/>
    </row>
    <row r="7032" spans="13:13" x14ac:dyDescent="0.2">
      <c r="M7032" s="27"/>
    </row>
    <row r="7033" spans="13:13" x14ac:dyDescent="0.2">
      <c r="M7033" s="27"/>
    </row>
    <row r="7034" spans="13:13" x14ac:dyDescent="0.2">
      <c r="M7034" s="27"/>
    </row>
    <row r="7035" spans="13:13" x14ac:dyDescent="0.2">
      <c r="M7035" s="27"/>
    </row>
    <row r="7036" spans="13:13" x14ac:dyDescent="0.2">
      <c r="M7036" s="27"/>
    </row>
    <row r="7037" spans="13:13" x14ac:dyDescent="0.2">
      <c r="M7037" s="27"/>
    </row>
    <row r="7038" spans="13:13" x14ac:dyDescent="0.2">
      <c r="M7038" s="27"/>
    </row>
    <row r="7039" spans="13:13" x14ac:dyDescent="0.2">
      <c r="M7039" s="27"/>
    </row>
    <row r="7040" spans="13:13" x14ac:dyDescent="0.2">
      <c r="M7040" s="27"/>
    </row>
    <row r="7041" spans="13:13" x14ac:dyDescent="0.2">
      <c r="M7041" s="27"/>
    </row>
    <row r="7042" spans="13:13" x14ac:dyDescent="0.2">
      <c r="M7042" s="27"/>
    </row>
    <row r="7043" spans="13:13" x14ac:dyDescent="0.2">
      <c r="M7043" s="27"/>
    </row>
    <row r="7044" spans="13:13" x14ac:dyDescent="0.2">
      <c r="M7044" s="27"/>
    </row>
    <row r="7045" spans="13:13" x14ac:dyDescent="0.2">
      <c r="M7045" s="27"/>
    </row>
    <row r="7046" spans="13:13" x14ac:dyDescent="0.2">
      <c r="M7046" s="27"/>
    </row>
    <row r="7047" spans="13:13" x14ac:dyDescent="0.2">
      <c r="M7047" s="27"/>
    </row>
    <row r="7048" spans="13:13" x14ac:dyDescent="0.2">
      <c r="M7048" s="27"/>
    </row>
    <row r="7049" spans="13:13" x14ac:dyDescent="0.2">
      <c r="M7049" s="27"/>
    </row>
    <row r="7050" spans="13:13" x14ac:dyDescent="0.2">
      <c r="M7050" s="27"/>
    </row>
    <row r="7051" spans="13:13" x14ac:dyDescent="0.2">
      <c r="M7051" s="27"/>
    </row>
    <row r="7052" spans="13:13" x14ac:dyDescent="0.2">
      <c r="M7052" s="27"/>
    </row>
    <row r="7053" spans="13:13" x14ac:dyDescent="0.2">
      <c r="M7053" s="27"/>
    </row>
    <row r="7054" spans="13:13" x14ac:dyDescent="0.2">
      <c r="M7054" s="27"/>
    </row>
    <row r="7055" spans="13:13" x14ac:dyDescent="0.2">
      <c r="M7055" s="27"/>
    </row>
    <row r="7056" spans="13:13" x14ac:dyDescent="0.2">
      <c r="M7056" s="27"/>
    </row>
    <row r="7057" spans="13:13" x14ac:dyDescent="0.2">
      <c r="M7057" s="27"/>
    </row>
    <row r="7058" spans="13:13" x14ac:dyDescent="0.2">
      <c r="M7058" s="27"/>
    </row>
    <row r="7059" spans="13:13" x14ac:dyDescent="0.2">
      <c r="M7059" s="27"/>
    </row>
    <row r="7060" spans="13:13" x14ac:dyDescent="0.2">
      <c r="M7060" s="27"/>
    </row>
    <row r="7061" spans="13:13" x14ac:dyDescent="0.2">
      <c r="M7061" s="27"/>
    </row>
    <row r="7062" spans="13:13" x14ac:dyDescent="0.2">
      <c r="M7062" s="27"/>
    </row>
    <row r="7063" spans="13:13" x14ac:dyDescent="0.2">
      <c r="M7063" s="27"/>
    </row>
    <row r="7064" spans="13:13" x14ac:dyDescent="0.2">
      <c r="M7064" s="27"/>
    </row>
    <row r="7065" spans="13:13" x14ac:dyDescent="0.2">
      <c r="M7065" s="27"/>
    </row>
    <row r="7066" spans="13:13" x14ac:dyDescent="0.2">
      <c r="M7066" s="27"/>
    </row>
    <row r="7067" spans="13:13" x14ac:dyDescent="0.2">
      <c r="M7067" s="27"/>
    </row>
    <row r="7068" spans="13:13" x14ac:dyDescent="0.2">
      <c r="M7068" s="27"/>
    </row>
    <row r="7069" spans="13:13" x14ac:dyDescent="0.2">
      <c r="M7069" s="27"/>
    </row>
    <row r="7070" spans="13:13" x14ac:dyDescent="0.2">
      <c r="M7070" s="27"/>
    </row>
    <row r="7071" spans="13:13" x14ac:dyDescent="0.2">
      <c r="M7071" s="27"/>
    </row>
    <row r="7072" spans="13:13" x14ac:dyDescent="0.2">
      <c r="M7072" s="27"/>
    </row>
    <row r="7073" spans="13:13" x14ac:dyDescent="0.2">
      <c r="M7073" s="27"/>
    </row>
    <row r="7074" spans="13:13" x14ac:dyDescent="0.2">
      <c r="M7074" s="27"/>
    </row>
    <row r="7075" spans="13:13" x14ac:dyDescent="0.2">
      <c r="M7075" s="27"/>
    </row>
    <row r="7076" spans="13:13" x14ac:dyDescent="0.2">
      <c r="M7076" s="27"/>
    </row>
    <row r="7077" spans="13:13" x14ac:dyDescent="0.2">
      <c r="M7077" s="27"/>
    </row>
    <row r="7078" spans="13:13" x14ac:dyDescent="0.2">
      <c r="M7078" s="27"/>
    </row>
    <row r="7079" spans="13:13" x14ac:dyDescent="0.2">
      <c r="M7079" s="27"/>
    </row>
    <row r="7080" spans="13:13" x14ac:dyDescent="0.2">
      <c r="M7080" s="27"/>
    </row>
    <row r="7081" spans="13:13" x14ac:dyDescent="0.2">
      <c r="M7081" s="27"/>
    </row>
    <row r="7082" spans="13:13" x14ac:dyDescent="0.2">
      <c r="M7082" s="27"/>
    </row>
    <row r="7083" spans="13:13" x14ac:dyDescent="0.2">
      <c r="M7083" s="27"/>
    </row>
    <row r="7084" spans="13:13" x14ac:dyDescent="0.2">
      <c r="M7084" s="27"/>
    </row>
    <row r="7085" spans="13:13" x14ac:dyDescent="0.2">
      <c r="M7085" s="27"/>
    </row>
    <row r="7086" spans="13:13" x14ac:dyDescent="0.2">
      <c r="M7086" s="27"/>
    </row>
    <row r="7087" spans="13:13" x14ac:dyDescent="0.2">
      <c r="M7087" s="27"/>
    </row>
    <row r="7088" spans="13:13" x14ac:dyDescent="0.2">
      <c r="M7088" s="27"/>
    </row>
    <row r="7089" spans="13:13" x14ac:dyDescent="0.2">
      <c r="M7089" s="27"/>
    </row>
    <row r="7090" spans="13:13" x14ac:dyDescent="0.2">
      <c r="M7090" s="27"/>
    </row>
    <row r="7091" spans="13:13" x14ac:dyDescent="0.2">
      <c r="M7091" s="27"/>
    </row>
    <row r="7092" spans="13:13" x14ac:dyDescent="0.2">
      <c r="M7092" s="27"/>
    </row>
    <row r="7093" spans="13:13" x14ac:dyDescent="0.2">
      <c r="M7093" s="27"/>
    </row>
    <row r="7094" spans="13:13" x14ac:dyDescent="0.2">
      <c r="M7094" s="27"/>
    </row>
    <row r="7095" spans="13:13" x14ac:dyDescent="0.2">
      <c r="M7095" s="27"/>
    </row>
    <row r="7096" spans="13:13" x14ac:dyDescent="0.2">
      <c r="M7096" s="27"/>
    </row>
    <row r="7097" spans="13:13" x14ac:dyDescent="0.2">
      <c r="M7097" s="27"/>
    </row>
    <row r="7098" spans="13:13" x14ac:dyDescent="0.2">
      <c r="M7098" s="27"/>
    </row>
    <row r="7099" spans="13:13" x14ac:dyDescent="0.2">
      <c r="M7099" s="27"/>
    </row>
    <row r="7100" spans="13:13" x14ac:dyDescent="0.2">
      <c r="M7100" s="27"/>
    </row>
    <row r="7101" spans="13:13" x14ac:dyDescent="0.2">
      <c r="M7101" s="27"/>
    </row>
    <row r="7102" spans="13:13" x14ac:dyDescent="0.2">
      <c r="M7102" s="27"/>
    </row>
    <row r="7103" spans="13:13" x14ac:dyDescent="0.2">
      <c r="M7103" s="27"/>
    </row>
    <row r="7104" spans="13:13" x14ac:dyDescent="0.2">
      <c r="M7104" s="27"/>
    </row>
    <row r="7105" spans="13:13" x14ac:dyDescent="0.2">
      <c r="M7105" s="27"/>
    </row>
    <row r="7106" spans="13:13" x14ac:dyDescent="0.2">
      <c r="M7106" s="27"/>
    </row>
    <row r="7107" spans="13:13" x14ac:dyDescent="0.2">
      <c r="M7107" s="27"/>
    </row>
    <row r="7108" spans="13:13" x14ac:dyDescent="0.2">
      <c r="M7108" s="27"/>
    </row>
    <row r="7109" spans="13:13" x14ac:dyDescent="0.2">
      <c r="M7109" s="27"/>
    </row>
    <row r="7110" spans="13:13" x14ac:dyDescent="0.2">
      <c r="M7110" s="27"/>
    </row>
    <row r="7111" spans="13:13" x14ac:dyDescent="0.2">
      <c r="M7111" s="27"/>
    </row>
    <row r="7112" spans="13:13" x14ac:dyDescent="0.2">
      <c r="M7112" s="27"/>
    </row>
    <row r="7113" spans="13:13" x14ac:dyDescent="0.2">
      <c r="M7113" s="27"/>
    </row>
    <row r="7114" spans="13:13" x14ac:dyDescent="0.2">
      <c r="M7114" s="27"/>
    </row>
    <row r="7115" spans="13:13" x14ac:dyDescent="0.2">
      <c r="M7115" s="27"/>
    </row>
    <row r="7116" spans="13:13" x14ac:dyDescent="0.2">
      <c r="M7116" s="27"/>
    </row>
    <row r="7117" spans="13:13" x14ac:dyDescent="0.2">
      <c r="M7117" s="27"/>
    </row>
    <row r="7118" spans="13:13" x14ac:dyDescent="0.2">
      <c r="M7118" s="27"/>
    </row>
    <row r="7119" spans="13:13" x14ac:dyDescent="0.2">
      <c r="M7119" s="27"/>
    </row>
    <row r="7120" spans="13:13" x14ac:dyDescent="0.2">
      <c r="M7120" s="27"/>
    </row>
    <row r="7121" spans="13:13" x14ac:dyDescent="0.2">
      <c r="M7121" s="27"/>
    </row>
    <row r="7122" spans="13:13" x14ac:dyDescent="0.2">
      <c r="M7122" s="27"/>
    </row>
    <row r="7123" spans="13:13" x14ac:dyDescent="0.2">
      <c r="M7123" s="27"/>
    </row>
    <row r="7124" spans="13:13" x14ac:dyDescent="0.2">
      <c r="M7124" s="27"/>
    </row>
    <row r="7125" spans="13:13" x14ac:dyDescent="0.2">
      <c r="M7125" s="27"/>
    </row>
    <row r="7126" spans="13:13" x14ac:dyDescent="0.2">
      <c r="M7126" s="27"/>
    </row>
    <row r="7127" spans="13:13" x14ac:dyDescent="0.2">
      <c r="M7127" s="27"/>
    </row>
    <row r="7128" spans="13:13" x14ac:dyDescent="0.2">
      <c r="M7128" s="27"/>
    </row>
    <row r="7129" spans="13:13" x14ac:dyDescent="0.2">
      <c r="M7129" s="27"/>
    </row>
    <row r="7130" spans="13:13" x14ac:dyDescent="0.2">
      <c r="M7130" s="27"/>
    </row>
    <row r="7131" spans="13:13" x14ac:dyDescent="0.2">
      <c r="M7131" s="27"/>
    </row>
    <row r="7132" spans="13:13" x14ac:dyDescent="0.2">
      <c r="M7132" s="27"/>
    </row>
    <row r="7133" spans="13:13" x14ac:dyDescent="0.2">
      <c r="M7133" s="27"/>
    </row>
    <row r="7134" spans="13:13" x14ac:dyDescent="0.2">
      <c r="M7134" s="27"/>
    </row>
    <row r="7135" spans="13:13" x14ac:dyDescent="0.2">
      <c r="M7135" s="27"/>
    </row>
    <row r="7136" spans="13:13" x14ac:dyDescent="0.2">
      <c r="M7136" s="27"/>
    </row>
    <row r="7137" spans="13:13" x14ac:dyDescent="0.2">
      <c r="M7137" s="27"/>
    </row>
    <row r="7138" spans="13:13" x14ac:dyDescent="0.2">
      <c r="M7138" s="27"/>
    </row>
    <row r="7139" spans="13:13" x14ac:dyDescent="0.2">
      <c r="M7139" s="27"/>
    </row>
    <row r="7140" spans="13:13" x14ac:dyDescent="0.2">
      <c r="M7140" s="27"/>
    </row>
    <row r="7141" spans="13:13" x14ac:dyDescent="0.2">
      <c r="M7141" s="27"/>
    </row>
    <row r="7142" spans="13:13" x14ac:dyDescent="0.2">
      <c r="M7142" s="27"/>
    </row>
    <row r="7143" spans="13:13" x14ac:dyDescent="0.2">
      <c r="M7143" s="27"/>
    </row>
    <row r="7144" spans="13:13" x14ac:dyDescent="0.2">
      <c r="M7144" s="27"/>
    </row>
    <row r="7145" spans="13:13" x14ac:dyDescent="0.2">
      <c r="M7145" s="27"/>
    </row>
    <row r="7146" spans="13:13" x14ac:dyDescent="0.2">
      <c r="M7146" s="27"/>
    </row>
    <row r="7147" spans="13:13" x14ac:dyDescent="0.2">
      <c r="M7147" s="27"/>
    </row>
    <row r="7148" spans="13:13" x14ac:dyDescent="0.2">
      <c r="M7148" s="27"/>
    </row>
    <row r="7149" spans="13:13" x14ac:dyDescent="0.2">
      <c r="M7149" s="27"/>
    </row>
    <row r="7150" spans="13:13" x14ac:dyDescent="0.2">
      <c r="M7150" s="27"/>
    </row>
    <row r="7151" spans="13:13" x14ac:dyDescent="0.2">
      <c r="M7151" s="27"/>
    </row>
    <row r="7152" spans="13:13" x14ac:dyDescent="0.2">
      <c r="M7152" s="27"/>
    </row>
    <row r="7153" spans="13:13" x14ac:dyDescent="0.2">
      <c r="M7153" s="27"/>
    </row>
    <row r="7154" spans="13:13" x14ac:dyDescent="0.2">
      <c r="M7154" s="27"/>
    </row>
    <row r="7155" spans="13:13" x14ac:dyDescent="0.2">
      <c r="M7155" s="27"/>
    </row>
    <row r="7156" spans="13:13" x14ac:dyDescent="0.2">
      <c r="M7156" s="27"/>
    </row>
    <row r="7157" spans="13:13" x14ac:dyDescent="0.2">
      <c r="M7157" s="27"/>
    </row>
    <row r="7158" spans="13:13" x14ac:dyDescent="0.2">
      <c r="M7158" s="27"/>
    </row>
    <row r="7159" spans="13:13" x14ac:dyDescent="0.2">
      <c r="M7159" s="27"/>
    </row>
    <row r="7160" spans="13:13" x14ac:dyDescent="0.2">
      <c r="M7160" s="27"/>
    </row>
    <row r="7161" spans="13:13" x14ac:dyDescent="0.2">
      <c r="M7161" s="27"/>
    </row>
    <row r="7162" spans="13:13" x14ac:dyDescent="0.2">
      <c r="M7162" s="27"/>
    </row>
    <row r="7163" spans="13:13" x14ac:dyDescent="0.2">
      <c r="M7163" s="27"/>
    </row>
    <row r="7164" spans="13:13" x14ac:dyDescent="0.2">
      <c r="M7164" s="27"/>
    </row>
    <row r="7165" spans="13:13" x14ac:dyDescent="0.2">
      <c r="M7165" s="27"/>
    </row>
    <row r="7166" spans="13:13" x14ac:dyDescent="0.2">
      <c r="M7166" s="27"/>
    </row>
    <row r="7167" spans="13:13" x14ac:dyDescent="0.2">
      <c r="M7167" s="27"/>
    </row>
    <row r="7168" spans="13:13" x14ac:dyDescent="0.2">
      <c r="M7168" s="27"/>
    </row>
    <row r="7169" spans="13:13" x14ac:dyDescent="0.2">
      <c r="M7169" s="27"/>
    </row>
    <row r="7170" spans="13:13" x14ac:dyDescent="0.2">
      <c r="M7170" s="27"/>
    </row>
    <row r="7171" spans="13:13" x14ac:dyDescent="0.2">
      <c r="M7171" s="27"/>
    </row>
    <row r="7172" spans="13:13" x14ac:dyDescent="0.2">
      <c r="M7172" s="27"/>
    </row>
    <row r="7173" spans="13:13" x14ac:dyDescent="0.2">
      <c r="M7173" s="27"/>
    </row>
    <row r="7174" spans="13:13" x14ac:dyDescent="0.2">
      <c r="M7174" s="27"/>
    </row>
    <row r="7175" spans="13:13" x14ac:dyDescent="0.2">
      <c r="M7175" s="27"/>
    </row>
    <row r="7176" spans="13:13" x14ac:dyDescent="0.2">
      <c r="M7176" s="27"/>
    </row>
    <row r="7177" spans="13:13" x14ac:dyDescent="0.2">
      <c r="M7177" s="27"/>
    </row>
    <row r="7178" spans="13:13" x14ac:dyDescent="0.2">
      <c r="M7178" s="27"/>
    </row>
    <row r="7179" spans="13:13" x14ac:dyDescent="0.2">
      <c r="M7179" s="27"/>
    </row>
    <row r="7180" spans="13:13" x14ac:dyDescent="0.2">
      <c r="M7180" s="27"/>
    </row>
    <row r="7181" spans="13:13" x14ac:dyDescent="0.2">
      <c r="M7181" s="27"/>
    </row>
    <row r="7182" spans="13:13" x14ac:dyDescent="0.2">
      <c r="M7182" s="27"/>
    </row>
    <row r="7183" spans="13:13" x14ac:dyDescent="0.2">
      <c r="M7183" s="27"/>
    </row>
    <row r="7184" spans="13:13" x14ac:dyDescent="0.2">
      <c r="M7184" s="27"/>
    </row>
    <row r="7185" spans="13:13" x14ac:dyDescent="0.2">
      <c r="M7185" s="27"/>
    </row>
    <row r="7186" spans="13:13" x14ac:dyDescent="0.2">
      <c r="M7186" s="27"/>
    </row>
    <row r="7187" spans="13:13" x14ac:dyDescent="0.2">
      <c r="M7187" s="27"/>
    </row>
    <row r="7188" spans="13:13" x14ac:dyDescent="0.2">
      <c r="M7188" s="27"/>
    </row>
    <row r="7189" spans="13:13" x14ac:dyDescent="0.2">
      <c r="M7189" s="27"/>
    </row>
    <row r="7190" spans="13:13" x14ac:dyDescent="0.2">
      <c r="M7190" s="27"/>
    </row>
    <row r="7191" spans="13:13" x14ac:dyDescent="0.2">
      <c r="M7191" s="27"/>
    </row>
    <row r="7192" spans="13:13" x14ac:dyDescent="0.2">
      <c r="M7192" s="27"/>
    </row>
    <row r="7193" spans="13:13" x14ac:dyDescent="0.2">
      <c r="M7193" s="27"/>
    </row>
    <row r="7194" spans="13:13" x14ac:dyDescent="0.2">
      <c r="M7194" s="27"/>
    </row>
    <row r="7195" spans="13:13" x14ac:dyDescent="0.2">
      <c r="M7195" s="27"/>
    </row>
    <row r="7196" spans="13:13" x14ac:dyDescent="0.2">
      <c r="M7196" s="27"/>
    </row>
    <row r="7197" spans="13:13" x14ac:dyDescent="0.2">
      <c r="M7197" s="27"/>
    </row>
    <row r="7198" spans="13:13" x14ac:dyDescent="0.2">
      <c r="M7198" s="27"/>
    </row>
    <row r="7199" spans="13:13" x14ac:dyDescent="0.2">
      <c r="M7199" s="27"/>
    </row>
    <row r="7200" spans="13:13" x14ac:dyDescent="0.2">
      <c r="M7200" s="27"/>
    </row>
    <row r="7201" spans="13:13" x14ac:dyDescent="0.2">
      <c r="M7201" s="27"/>
    </row>
    <row r="7202" spans="13:13" x14ac:dyDescent="0.2">
      <c r="M7202" s="27"/>
    </row>
    <row r="7203" spans="13:13" x14ac:dyDescent="0.2">
      <c r="M7203" s="27"/>
    </row>
    <row r="7204" spans="13:13" x14ac:dyDescent="0.2">
      <c r="M7204" s="27"/>
    </row>
    <row r="7205" spans="13:13" x14ac:dyDescent="0.2">
      <c r="M7205" s="27"/>
    </row>
    <row r="7206" spans="13:13" x14ac:dyDescent="0.2">
      <c r="M7206" s="27"/>
    </row>
    <row r="7207" spans="13:13" x14ac:dyDescent="0.2">
      <c r="M7207" s="27"/>
    </row>
    <row r="7208" spans="13:13" x14ac:dyDescent="0.2">
      <c r="M7208" s="27"/>
    </row>
    <row r="7209" spans="13:13" x14ac:dyDescent="0.2">
      <c r="M7209" s="27"/>
    </row>
    <row r="7210" spans="13:13" x14ac:dyDescent="0.2">
      <c r="M7210" s="27"/>
    </row>
    <row r="7211" spans="13:13" x14ac:dyDescent="0.2">
      <c r="M7211" s="27"/>
    </row>
    <row r="7212" spans="13:13" x14ac:dyDescent="0.2">
      <c r="M7212" s="27"/>
    </row>
    <row r="7213" spans="13:13" x14ac:dyDescent="0.2">
      <c r="M7213" s="27"/>
    </row>
    <row r="7214" spans="13:13" x14ac:dyDescent="0.2">
      <c r="M7214" s="27"/>
    </row>
    <row r="7215" spans="13:13" x14ac:dyDescent="0.2">
      <c r="M7215" s="27"/>
    </row>
    <row r="7216" spans="13:13" x14ac:dyDescent="0.2">
      <c r="M7216" s="27"/>
    </row>
    <row r="7217" spans="13:13" x14ac:dyDescent="0.2">
      <c r="M7217" s="27"/>
    </row>
    <row r="7218" spans="13:13" x14ac:dyDescent="0.2">
      <c r="M7218" s="27"/>
    </row>
    <row r="7219" spans="13:13" x14ac:dyDescent="0.2">
      <c r="M7219" s="27"/>
    </row>
    <row r="7220" spans="13:13" x14ac:dyDescent="0.2">
      <c r="M7220" s="27"/>
    </row>
    <row r="7221" spans="13:13" x14ac:dyDescent="0.2">
      <c r="M7221" s="27"/>
    </row>
    <row r="7222" spans="13:13" x14ac:dyDescent="0.2">
      <c r="M7222" s="27"/>
    </row>
    <row r="7223" spans="13:13" x14ac:dyDescent="0.2">
      <c r="M7223" s="27"/>
    </row>
    <row r="7224" spans="13:13" x14ac:dyDescent="0.2">
      <c r="M7224" s="27"/>
    </row>
    <row r="7225" spans="13:13" x14ac:dyDescent="0.2">
      <c r="M7225" s="27"/>
    </row>
    <row r="7226" spans="13:13" x14ac:dyDescent="0.2">
      <c r="M7226" s="27"/>
    </row>
    <row r="7227" spans="13:13" x14ac:dyDescent="0.2">
      <c r="M7227" s="27"/>
    </row>
    <row r="7228" spans="13:13" x14ac:dyDescent="0.2">
      <c r="M7228" s="27"/>
    </row>
    <row r="7229" spans="13:13" x14ac:dyDescent="0.2">
      <c r="M7229" s="27"/>
    </row>
    <row r="7230" spans="13:13" x14ac:dyDescent="0.2">
      <c r="M7230" s="27"/>
    </row>
    <row r="7231" spans="13:13" x14ac:dyDescent="0.2">
      <c r="M7231" s="27"/>
    </row>
    <row r="7232" spans="13:13" x14ac:dyDescent="0.2">
      <c r="M7232" s="27"/>
    </row>
    <row r="7233" spans="13:13" x14ac:dyDescent="0.2">
      <c r="M7233" s="27"/>
    </row>
    <row r="7234" spans="13:13" x14ac:dyDescent="0.2">
      <c r="M7234" s="27"/>
    </row>
    <row r="7235" spans="13:13" x14ac:dyDescent="0.2">
      <c r="M7235" s="27"/>
    </row>
    <row r="7236" spans="13:13" x14ac:dyDescent="0.2">
      <c r="M7236" s="27"/>
    </row>
    <row r="7237" spans="13:13" x14ac:dyDescent="0.2">
      <c r="M7237" s="27"/>
    </row>
    <row r="7238" spans="13:13" x14ac:dyDescent="0.2">
      <c r="M7238" s="27"/>
    </row>
    <row r="7239" spans="13:13" x14ac:dyDescent="0.2">
      <c r="M7239" s="27"/>
    </row>
    <row r="7240" spans="13:13" x14ac:dyDescent="0.2">
      <c r="M7240" s="27"/>
    </row>
    <row r="7241" spans="13:13" x14ac:dyDescent="0.2">
      <c r="M7241" s="27"/>
    </row>
    <row r="7242" spans="13:13" x14ac:dyDescent="0.2">
      <c r="M7242" s="27"/>
    </row>
    <row r="7243" spans="13:13" x14ac:dyDescent="0.2">
      <c r="M7243" s="27"/>
    </row>
    <row r="7244" spans="13:13" x14ac:dyDescent="0.2">
      <c r="M7244" s="27"/>
    </row>
    <row r="7245" spans="13:13" x14ac:dyDescent="0.2">
      <c r="M7245" s="27"/>
    </row>
    <row r="7246" spans="13:13" x14ac:dyDescent="0.2">
      <c r="M7246" s="27"/>
    </row>
    <row r="7247" spans="13:13" x14ac:dyDescent="0.2">
      <c r="M7247" s="27"/>
    </row>
    <row r="7248" spans="13:13" x14ac:dyDescent="0.2">
      <c r="M7248" s="27"/>
    </row>
    <row r="7249" spans="13:13" x14ac:dyDescent="0.2">
      <c r="M7249" s="27"/>
    </row>
    <row r="7250" spans="13:13" x14ac:dyDescent="0.2">
      <c r="M7250" s="27"/>
    </row>
    <row r="7251" spans="13:13" x14ac:dyDescent="0.2">
      <c r="M7251" s="27"/>
    </row>
    <row r="7252" spans="13:13" x14ac:dyDescent="0.2">
      <c r="M7252" s="27"/>
    </row>
    <row r="7253" spans="13:13" x14ac:dyDescent="0.2">
      <c r="M7253" s="27"/>
    </row>
    <row r="7254" spans="13:13" x14ac:dyDescent="0.2">
      <c r="M7254" s="27"/>
    </row>
    <row r="7255" spans="13:13" x14ac:dyDescent="0.2">
      <c r="M7255" s="27"/>
    </row>
    <row r="7256" spans="13:13" x14ac:dyDescent="0.2">
      <c r="M7256" s="27"/>
    </row>
    <row r="7257" spans="13:13" x14ac:dyDescent="0.2">
      <c r="M7257" s="27"/>
    </row>
    <row r="7258" spans="13:13" x14ac:dyDescent="0.2">
      <c r="M7258" s="27"/>
    </row>
    <row r="7259" spans="13:13" x14ac:dyDescent="0.2">
      <c r="M7259" s="27"/>
    </row>
    <row r="7260" spans="13:13" x14ac:dyDescent="0.2">
      <c r="M7260" s="27"/>
    </row>
    <row r="7261" spans="13:13" x14ac:dyDescent="0.2">
      <c r="M7261" s="27"/>
    </row>
    <row r="7262" spans="13:13" x14ac:dyDescent="0.2">
      <c r="M7262" s="27"/>
    </row>
    <row r="7263" spans="13:13" x14ac:dyDescent="0.2">
      <c r="M7263" s="27"/>
    </row>
    <row r="7264" spans="13:13" x14ac:dyDescent="0.2">
      <c r="M7264" s="27"/>
    </row>
    <row r="7265" spans="13:13" x14ac:dyDescent="0.2">
      <c r="M7265" s="27"/>
    </row>
    <row r="7266" spans="13:13" x14ac:dyDescent="0.2">
      <c r="M7266" s="27"/>
    </row>
    <row r="7267" spans="13:13" x14ac:dyDescent="0.2">
      <c r="M7267" s="27"/>
    </row>
    <row r="7268" spans="13:13" x14ac:dyDescent="0.2">
      <c r="M7268" s="27"/>
    </row>
    <row r="7269" spans="13:13" x14ac:dyDescent="0.2">
      <c r="M7269" s="27"/>
    </row>
    <row r="7270" spans="13:13" x14ac:dyDescent="0.2">
      <c r="M7270" s="27"/>
    </row>
    <row r="7271" spans="13:13" x14ac:dyDescent="0.2">
      <c r="M7271" s="27"/>
    </row>
    <row r="7272" spans="13:13" x14ac:dyDescent="0.2">
      <c r="M7272" s="27"/>
    </row>
    <row r="7273" spans="13:13" x14ac:dyDescent="0.2">
      <c r="M7273" s="27"/>
    </row>
    <row r="7274" spans="13:13" x14ac:dyDescent="0.2">
      <c r="M7274" s="27"/>
    </row>
    <row r="7275" spans="13:13" x14ac:dyDescent="0.2">
      <c r="M7275" s="27"/>
    </row>
    <row r="7276" spans="13:13" x14ac:dyDescent="0.2">
      <c r="M7276" s="27"/>
    </row>
    <row r="7277" spans="13:13" x14ac:dyDescent="0.2">
      <c r="M7277" s="27"/>
    </row>
    <row r="7278" spans="13:13" x14ac:dyDescent="0.2">
      <c r="M7278" s="27"/>
    </row>
    <row r="7279" spans="13:13" x14ac:dyDescent="0.2">
      <c r="M7279" s="27"/>
    </row>
    <row r="7280" spans="13:13" x14ac:dyDescent="0.2">
      <c r="M7280" s="27"/>
    </row>
    <row r="7281" spans="13:13" x14ac:dyDescent="0.2">
      <c r="M7281" s="27"/>
    </row>
    <row r="7282" spans="13:13" x14ac:dyDescent="0.2">
      <c r="M7282" s="27"/>
    </row>
    <row r="7283" spans="13:13" x14ac:dyDescent="0.2">
      <c r="M7283" s="27"/>
    </row>
    <row r="7284" spans="13:13" x14ac:dyDescent="0.2">
      <c r="M7284" s="27"/>
    </row>
    <row r="7285" spans="13:13" x14ac:dyDescent="0.2">
      <c r="M7285" s="27"/>
    </row>
    <row r="7286" spans="13:13" x14ac:dyDescent="0.2">
      <c r="M7286" s="27"/>
    </row>
    <row r="7287" spans="13:13" x14ac:dyDescent="0.2">
      <c r="M7287" s="27"/>
    </row>
    <row r="7288" spans="13:13" x14ac:dyDescent="0.2">
      <c r="M7288" s="27"/>
    </row>
    <row r="7289" spans="13:13" x14ac:dyDescent="0.2">
      <c r="M7289" s="27"/>
    </row>
    <row r="7290" spans="13:13" x14ac:dyDescent="0.2">
      <c r="M7290" s="27"/>
    </row>
    <row r="7291" spans="13:13" x14ac:dyDescent="0.2">
      <c r="M7291" s="27"/>
    </row>
    <row r="7292" spans="13:13" x14ac:dyDescent="0.2">
      <c r="M7292" s="27"/>
    </row>
    <row r="7293" spans="13:13" x14ac:dyDescent="0.2">
      <c r="M7293" s="27"/>
    </row>
    <row r="7294" spans="13:13" x14ac:dyDescent="0.2">
      <c r="M7294" s="27"/>
    </row>
    <row r="7295" spans="13:13" x14ac:dyDescent="0.2">
      <c r="M7295" s="27"/>
    </row>
    <row r="7296" spans="13:13" x14ac:dyDescent="0.2">
      <c r="M7296" s="27"/>
    </row>
    <row r="7297" spans="13:13" x14ac:dyDescent="0.2">
      <c r="M7297" s="27"/>
    </row>
    <row r="7298" spans="13:13" x14ac:dyDescent="0.2">
      <c r="M7298" s="27"/>
    </row>
    <row r="7299" spans="13:13" x14ac:dyDescent="0.2">
      <c r="M7299" s="27"/>
    </row>
    <row r="7300" spans="13:13" x14ac:dyDescent="0.2">
      <c r="M7300" s="27"/>
    </row>
    <row r="7301" spans="13:13" x14ac:dyDescent="0.2">
      <c r="M7301" s="27"/>
    </row>
    <row r="7302" spans="13:13" x14ac:dyDescent="0.2">
      <c r="M7302" s="27"/>
    </row>
    <row r="7303" spans="13:13" x14ac:dyDescent="0.2">
      <c r="M7303" s="27"/>
    </row>
    <row r="7304" spans="13:13" x14ac:dyDescent="0.2">
      <c r="M7304" s="27"/>
    </row>
    <row r="7305" spans="13:13" x14ac:dyDescent="0.2">
      <c r="M7305" s="27"/>
    </row>
    <row r="7306" spans="13:13" x14ac:dyDescent="0.2">
      <c r="M7306" s="27"/>
    </row>
    <row r="7307" spans="13:13" x14ac:dyDescent="0.2">
      <c r="M7307" s="27"/>
    </row>
    <row r="7308" spans="13:13" x14ac:dyDescent="0.2">
      <c r="M7308" s="27"/>
    </row>
    <row r="7309" spans="13:13" x14ac:dyDescent="0.2">
      <c r="M7309" s="27"/>
    </row>
    <row r="7310" spans="13:13" x14ac:dyDescent="0.2">
      <c r="M7310" s="27"/>
    </row>
    <row r="7311" spans="13:13" x14ac:dyDescent="0.2">
      <c r="M7311" s="27"/>
    </row>
    <row r="7312" spans="13:13" x14ac:dyDescent="0.2">
      <c r="M7312" s="27"/>
    </row>
    <row r="7313" spans="13:13" x14ac:dyDescent="0.2">
      <c r="M7313" s="27"/>
    </row>
    <row r="7314" spans="13:13" x14ac:dyDescent="0.2">
      <c r="M7314" s="27"/>
    </row>
    <row r="7315" spans="13:13" x14ac:dyDescent="0.2">
      <c r="M7315" s="27"/>
    </row>
    <row r="7316" spans="13:13" x14ac:dyDescent="0.2">
      <c r="M7316" s="27"/>
    </row>
    <row r="7317" spans="13:13" x14ac:dyDescent="0.2">
      <c r="M7317" s="27"/>
    </row>
    <row r="7318" spans="13:13" x14ac:dyDescent="0.2">
      <c r="M7318" s="27"/>
    </row>
    <row r="7319" spans="13:13" x14ac:dyDescent="0.2">
      <c r="M7319" s="27"/>
    </row>
    <row r="7320" spans="13:13" x14ac:dyDescent="0.2">
      <c r="M7320" s="27"/>
    </row>
    <row r="7321" spans="13:13" x14ac:dyDescent="0.2">
      <c r="M7321" s="27"/>
    </row>
    <row r="7322" spans="13:13" x14ac:dyDescent="0.2">
      <c r="M7322" s="27"/>
    </row>
    <row r="7323" spans="13:13" x14ac:dyDescent="0.2">
      <c r="M7323" s="27"/>
    </row>
    <row r="7324" spans="13:13" x14ac:dyDescent="0.2">
      <c r="M7324" s="27"/>
    </row>
    <row r="7325" spans="13:13" x14ac:dyDescent="0.2">
      <c r="M7325" s="27"/>
    </row>
    <row r="7326" spans="13:13" x14ac:dyDescent="0.2">
      <c r="M7326" s="27"/>
    </row>
    <row r="7327" spans="13:13" x14ac:dyDescent="0.2">
      <c r="M7327" s="27"/>
    </row>
    <row r="7328" spans="13:13" x14ac:dyDescent="0.2">
      <c r="M7328" s="27"/>
    </row>
    <row r="7329" spans="13:13" x14ac:dyDescent="0.2">
      <c r="M7329" s="27"/>
    </row>
    <row r="7330" spans="13:13" x14ac:dyDescent="0.2">
      <c r="M7330" s="27"/>
    </row>
    <row r="7331" spans="13:13" x14ac:dyDescent="0.2">
      <c r="M7331" s="27"/>
    </row>
    <row r="7332" spans="13:13" x14ac:dyDescent="0.2">
      <c r="M7332" s="27"/>
    </row>
    <row r="7333" spans="13:13" x14ac:dyDescent="0.2">
      <c r="M7333" s="27"/>
    </row>
    <row r="7334" spans="13:13" x14ac:dyDescent="0.2">
      <c r="M7334" s="27"/>
    </row>
    <row r="7335" spans="13:13" x14ac:dyDescent="0.2">
      <c r="M7335" s="27"/>
    </row>
    <row r="7336" spans="13:13" x14ac:dyDescent="0.2">
      <c r="M7336" s="27"/>
    </row>
    <row r="7337" spans="13:13" x14ac:dyDescent="0.2">
      <c r="M7337" s="27"/>
    </row>
    <row r="7338" spans="13:13" x14ac:dyDescent="0.2">
      <c r="M7338" s="27"/>
    </row>
    <row r="7339" spans="13:13" x14ac:dyDescent="0.2">
      <c r="M7339" s="27"/>
    </row>
    <row r="7340" spans="13:13" x14ac:dyDescent="0.2">
      <c r="M7340" s="27"/>
    </row>
    <row r="7341" spans="13:13" x14ac:dyDescent="0.2">
      <c r="M7341" s="27"/>
    </row>
    <row r="7342" spans="13:13" x14ac:dyDescent="0.2">
      <c r="M7342" s="27"/>
    </row>
    <row r="7343" spans="13:13" x14ac:dyDescent="0.2">
      <c r="M7343" s="27"/>
    </row>
    <row r="7344" spans="13:13" x14ac:dyDescent="0.2">
      <c r="M7344" s="27"/>
    </row>
    <row r="7345" spans="13:13" x14ac:dyDescent="0.2">
      <c r="M7345" s="27"/>
    </row>
    <row r="7346" spans="13:13" x14ac:dyDescent="0.2">
      <c r="M7346" s="27"/>
    </row>
    <row r="7347" spans="13:13" x14ac:dyDescent="0.2">
      <c r="M7347" s="27"/>
    </row>
    <row r="7348" spans="13:13" x14ac:dyDescent="0.2">
      <c r="M7348" s="27"/>
    </row>
    <row r="7349" spans="13:13" x14ac:dyDescent="0.2">
      <c r="M7349" s="27"/>
    </row>
    <row r="7350" spans="13:13" x14ac:dyDescent="0.2">
      <c r="M7350" s="27"/>
    </row>
    <row r="7351" spans="13:13" x14ac:dyDescent="0.2">
      <c r="M7351" s="27"/>
    </row>
    <row r="7352" spans="13:13" x14ac:dyDescent="0.2">
      <c r="M7352" s="27"/>
    </row>
    <row r="7353" spans="13:13" x14ac:dyDescent="0.2">
      <c r="M7353" s="27"/>
    </row>
    <row r="7354" spans="13:13" x14ac:dyDescent="0.2">
      <c r="M7354" s="27"/>
    </row>
    <row r="7355" spans="13:13" x14ac:dyDescent="0.2">
      <c r="M7355" s="27"/>
    </row>
    <row r="7356" spans="13:13" x14ac:dyDescent="0.2">
      <c r="M7356" s="27"/>
    </row>
    <row r="7357" spans="13:13" x14ac:dyDescent="0.2">
      <c r="M7357" s="27"/>
    </row>
    <row r="7358" spans="13:13" x14ac:dyDescent="0.2">
      <c r="M7358" s="27"/>
    </row>
    <row r="7359" spans="13:13" x14ac:dyDescent="0.2">
      <c r="M7359" s="27"/>
    </row>
    <row r="7360" spans="13:13" x14ac:dyDescent="0.2">
      <c r="M7360" s="27"/>
    </row>
    <row r="7361" spans="13:13" x14ac:dyDescent="0.2">
      <c r="M7361" s="27"/>
    </row>
    <row r="7362" spans="13:13" x14ac:dyDescent="0.2">
      <c r="M7362" s="27"/>
    </row>
    <row r="7363" spans="13:13" x14ac:dyDescent="0.2">
      <c r="M7363" s="27"/>
    </row>
    <row r="7364" spans="13:13" x14ac:dyDescent="0.2">
      <c r="M7364" s="27"/>
    </row>
    <row r="7365" spans="13:13" x14ac:dyDescent="0.2">
      <c r="M7365" s="27"/>
    </row>
    <row r="7366" spans="13:13" x14ac:dyDescent="0.2">
      <c r="M7366" s="27"/>
    </row>
    <row r="7367" spans="13:13" x14ac:dyDescent="0.2">
      <c r="M7367" s="27"/>
    </row>
    <row r="7368" spans="13:13" x14ac:dyDescent="0.2">
      <c r="M7368" s="27"/>
    </row>
    <row r="7369" spans="13:13" x14ac:dyDescent="0.2">
      <c r="M7369" s="27"/>
    </row>
    <row r="7370" spans="13:13" x14ac:dyDescent="0.2">
      <c r="M7370" s="27"/>
    </row>
    <row r="7371" spans="13:13" x14ac:dyDescent="0.2">
      <c r="M7371" s="27"/>
    </row>
    <row r="7372" spans="13:13" x14ac:dyDescent="0.2">
      <c r="M7372" s="27"/>
    </row>
    <row r="7373" spans="13:13" x14ac:dyDescent="0.2">
      <c r="M7373" s="27"/>
    </row>
    <row r="7374" spans="13:13" x14ac:dyDescent="0.2">
      <c r="M7374" s="27"/>
    </row>
    <row r="7375" spans="13:13" x14ac:dyDescent="0.2">
      <c r="M7375" s="27"/>
    </row>
    <row r="7376" spans="13:13" x14ac:dyDescent="0.2">
      <c r="M7376" s="27"/>
    </row>
    <row r="7377" spans="13:13" x14ac:dyDescent="0.2">
      <c r="M7377" s="27"/>
    </row>
    <row r="7378" spans="13:13" x14ac:dyDescent="0.2">
      <c r="M7378" s="27"/>
    </row>
    <row r="7379" spans="13:13" x14ac:dyDescent="0.2">
      <c r="M7379" s="27"/>
    </row>
    <row r="7380" spans="13:13" x14ac:dyDescent="0.2">
      <c r="M7380" s="27"/>
    </row>
    <row r="7381" spans="13:13" x14ac:dyDescent="0.2">
      <c r="M7381" s="27"/>
    </row>
    <row r="7382" spans="13:13" x14ac:dyDescent="0.2">
      <c r="M7382" s="27"/>
    </row>
    <row r="7383" spans="13:13" x14ac:dyDescent="0.2">
      <c r="M7383" s="27"/>
    </row>
    <row r="7384" spans="13:13" x14ac:dyDescent="0.2">
      <c r="M7384" s="27"/>
    </row>
    <row r="7385" spans="13:13" x14ac:dyDescent="0.2">
      <c r="M7385" s="27"/>
    </row>
    <row r="7386" spans="13:13" x14ac:dyDescent="0.2">
      <c r="M7386" s="27"/>
    </row>
    <row r="7387" spans="13:13" x14ac:dyDescent="0.2">
      <c r="M7387" s="27"/>
    </row>
    <row r="7388" spans="13:13" x14ac:dyDescent="0.2">
      <c r="M7388" s="27"/>
    </row>
    <row r="7389" spans="13:13" x14ac:dyDescent="0.2">
      <c r="M7389" s="27"/>
    </row>
    <row r="7390" spans="13:13" x14ac:dyDescent="0.2">
      <c r="M7390" s="27"/>
    </row>
    <row r="7391" spans="13:13" x14ac:dyDescent="0.2">
      <c r="M7391" s="27"/>
    </row>
    <row r="7392" spans="13:13" x14ac:dyDescent="0.2">
      <c r="M7392" s="27"/>
    </row>
    <row r="7393" spans="13:13" x14ac:dyDescent="0.2">
      <c r="M7393" s="27"/>
    </row>
    <row r="7394" spans="13:13" x14ac:dyDescent="0.2">
      <c r="M7394" s="27"/>
    </row>
    <row r="7395" spans="13:13" x14ac:dyDescent="0.2">
      <c r="M7395" s="27"/>
    </row>
    <row r="7396" spans="13:13" x14ac:dyDescent="0.2">
      <c r="M7396" s="27"/>
    </row>
    <row r="7397" spans="13:13" x14ac:dyDescent="0.2">
      <c r="M7397" s="27"/>
    </row>
    <row r="7398" spans="13:13" x14ac:dyDescent="0.2">
      <c r="M7398" s="27"/>
    </row>
    <row r="7399" spans="13:13" x14ac:dyDescent="0.2">
      <c r="M7399" s="27"/>
    </row>
    <row r="7400" spans="13:13" x14ac:dyDescent="0.2">
      <c r="M7400" s="27"/>
    </row>
    <row r="7401" spans="13:13" x14ac:dyDescent="0.2">
      <c r="M7401" s="27"/>
    </row>
    <row r="7402" spans="13:13" x14ac:dyDescent="0.2">
      <c r="M7402" s="27"/>
    </row>
    <row r="7403" spans="13:13" x14ac:dyDescent="0.2">
      <c r="M7403" s="27"/>
    </row>
    <row r="7404" spans="13:13" x14ac:dyDescent="0.2">
      <c r="M7404" s="27"/>
    </row>
    <row r="7405" spans="13:13" x14ac:dyDescent="0.2">
      <c r="M7405" s="27"/>
    </row>
    <row r="7406" spans="13:13" x14ac:dyDescent="0.2">
      <c r="M7406" s="27"/>
    </row>
    <row r="7407" spans="13:13" x14ac:dyDescent="0.2">
      <c r="M7407" s="27"/>
    </row>
    <row r="7408" spans="13:13" x14ac:dyDescent="0.2">
      <c r="M7408" s="27"/>
    </row>
    <row r="7409" spans="13:13" x14ac:dyDescent="0.2">
      <c r="M7409" s="27"/>
    </row>
    <row r="7410" spans="13:13" x14ac:dyDescent="0.2">
      <c r="M7410" s="27"/>
    </row>
    <row r="7411" spans="13:13" x14ac:dyDescent="0.2">
      <c r="M7411" s="27"/>
    </row>
    <row r="7412" spans="13:13" x14ac:dyDescent="0.2">
      <c r="M7412" s="27"/>
    </row>
    <row r="7413" spans="13:13" x14ac:dyDescent="0.2">
      <c r="M7413" s="27"/>
    </row>
    <row r="7414" spans="13:13" x14ac:dyDescent="0.2">
      <c r="M7414" s="27"/>
    </row>
    <row r="7415" spans="13:13" x14ac:dyDescent="0.2">
      <c r="M7415" s="27"/>
    </row>
    <row r="7416" spans="13:13" x14ac:dyDescent="0.2">
      <c r="M7416" s="27"/>
    </row>
    <row r="7417" spans="13:13" x14ac:dyDescent="0.2">
      <c r="M7417" s="27"/>
    </row>
    <row r="7418" spans="13:13" x14ac:dyDescent="0.2">
      <c r="M7418" s="27"/>
    </row>
    <row r="7419" spans="13:13" x14ac:dyDescent="0.2">
      <c r="M7419" s="27"/>
    </row>
    <row r="7420" spans="13:13" x14ac:dyDescent="0.2">
      <c r="M7420" s="27"/>
    </row>
    <row r="7421" spans="13:13" x14ac:dyDescent="0.2">
      <c r="M7421" s="27"/>
    </row>
    <row r="7422" spans="13:13" x14ac:dyDescent="0.2">
      <c r="M7422" s="27"/>
    </row>
    <row r="7423" spans="13:13" x14ac:dyDescent="0.2">
      <c r="M7423" s="27"/>
    </row>
    <row r="7424" spans="13:13" x14ac:dyDescent="0.2">
      <c r="M7424" s="27"/>
    </row>
    <row r="7425" spans="13:13" x14ac:dyDescent="0.2">
      <c r="M7425" s="27"/>
    </row>
    <row r="7426" spans="13:13" x14ac:dyDescent="0.2">
      <c r="M7426" s="27"/>
    </row>
    <row r="7427" spans="13:13" x14ac:dyDescent="0.2">
      <c r="M7427" s="27"/>
    </row>
    <row r="7428" spans="13:13" x14ac:dyDescent="0.2">
      <c r="M7428" s="27"/>
    </row>
    <row r="7429" spans="13:13" x14ac:dyDescent="0.2">
      <c r="M7429" s="27"/>
    </row>
    <row r="7430" spans="13:13" x14ac:dyDescent="0.2">
      <c r="M7430" s="27"/>
    </row>
    <row r="7431" spans="13:13" x14ac:dyDescent="0.2">
      <c r="M7431" s="27"/>
    </row>
    <row r="7432" spans="13:13" x14ac:dyDescent="0.2">
      <c r="M7432" s="27"/>
    </row>
    <row r="7433" spans="13:13" x14ac:dyDescent="0.2">
      <c r="M7433" s="27"/>
    </row>
    <row r="7434" spans="13:13" x14ac:dyDescent="0.2">
      <c r="M7434" s="27"/>
    </row>
    <row r="7435" spans="13:13" x14ac:dyDescent="0.2">
      <c r="M7435" s="27"/>
    </row>
    <row r="7436" spans="13:13" x14ac:dyDescent="0.2">
      <c r="M7436" s="27"/>
    </row>
    <row r="7437" spans="13:13" x14ac:dyDescent="0.2">
      <c r="M7437" s="27"/>
    </row>
    <row r="7438" spans="13:13" x14ac:dyDescent="0.2">
      <c r="M7438" s="27"/>
    </row>
    <row r="7439" spans="13:13" x14ac:dyDescent="0.2">
      <c r="M7439" s="27"/>
    </row>
    <row r="7440" spans="13:13" x14ac:dyDescent="0.2">
      <c r="M7440" s="27"/>
    </row>
    <row r="7441" spans="13:13" x14ac:dyDescent="0.2">
      <c r="M7441" s="27"/>
    </row>
    <row r="7442" spans="13:13" x14ac:dyDescent="0.2">
      <c r="M7442" s="27"/>
    </row>
    <row r="7443" spans="13:13" x14ac:dyDescent="0.2">
      <c r="M7443" s="27"/>
    </row>
    <row r="7444" spans="13:13" x14ac:dyDescent="0.2">
      <c r="M7444" s="27"/>
    </row>
    <row r="7445" spans="13:13" x14ac:dyDescent="0.2">
      <c r="M7445" s="27"/>
    </row>
    <row r="7446" spans="13:13" x14ac:dyDescent="0.2">
      <c r="M7446" s="27"/>
    </row>
    <row r="7447" spans="13:13" x14ac:dyDescent="0.2">
      <c r="M7447" s="27"/>
    </row>
    <row r="7448" spans="13:13" x14ac:dyDescent="0.2">
      <c r="M7448" s="27"/>
    </row>
    <row r="7449" spans="13:13" x14ac:dyDescent="0.2">
      <c r="M7449" s="27"/>
    </row>
    <row r="7450" spans="13:13" x14ac:dyDescent="0.2">
      <c r="M7450" s="27"/>
    </row>
    <row r="7451" spans="13:13" x14ac:dyDescent="0.2">
      <c r="M7451" s="27"/>
    </row>
    <row r="7452" spans="13:13" x14ac:dyDescent="0.2">
      <c r="M7452" s="27"/>
    </row>
    <row r="7453" spans="13:13" x14ac:dyDescent="0.2">
      <c r="M7453" s="27"/>
    </row>
    <row r="7454" spans="13:13" x14ac:dyDescent="0.2">
      <c r="M7454" s="27"/>
    </row>
    <row r="7455" spans="13:13" x14ac:dyDescent="0.2">
      <c r="M7455" s="27"/>
    </row>
    <row r="7456" spans="13:13" x14ac:dyDescent="0.2">
      <c r="M7456" s="27"/>
    </row>
    <row r="7457" spans="13:13" x14ac:dyDescent="0.2">
      <c r="M7457" s="27"/>
    </row>
    <row r="7458" spans="13:13" x14ac:dyDescent="0.2">
      <c r="M7458" s="27"/>
    </row>
    <row r="7459" spans="13:13" x14ac:dyDescent="0.2">
      <c r="M7459" s="27"/>
    </row>
    <row r="7460" spans="13:13" x14ac:dyDescent="0.2">
      <c r="M7460" s="27"/>
    </row>
    <row r="7461" spans="13:13" x14ac:dyDescent="0.2">
      <c r="M7461" s="27"/>
    </row>
    <row r="7462" spans="13:13" x14ac:dyDescent="0.2">
      <c r="M7462" s="27"/>
    </row>
    <row r="7463" spans="13:13" x14ac:dyDescent="0.2">
      <c r="M7463" s="27"/>
    </row>
    <row r="7464" spans="13:13" x14ac:dyDescent="0.2">
      <c r="M7464" s="27"/>
    </row>
    <row r="7465" spans="13:13" x14ac:dyDescent="0.2">
      <c r="M7465" s="27"/>
    </row>
    <row r="7466" spans="13:13" x14ac:dyDescent="0.2">
      <c r="M7466" s="27"/>
    </row>
    <row r="7467" spans="13:13" x14ac:dyDescent="0.2">
      <c r="M7467" s="27"/>
    </row>
    <row r="7468" spans="13:13" x14ac:dyDescent="0.2">
      <c r="M7468" s="27"/>
    </row>
    <row r="7469" spans="13:13" x14ac:dyDescent="0.2">
      <c r="M7469" s="27"/>
    </row>
    <row r="7470" spans="13:13" x14ac:dyDescent="0.2">
      <c r="M7470" s="27"/>
    </row>
    <row r="7471" spans="13:13" x14ac:dyDescent="0.2">
      <c r="M7471" s="27"/>
    </row>
    <row r="7472" spans="13:13" x14ac:dyDescent="0.2">
      <c r="M7472" s="27"/>
    </row>
    <row r="7473" spans="13:13" x14ac:dyDescent="0.2">
      <c r="M7473" s="27"/>
    </row>
    <row r="7474" spans="13:13" x14ac:dyDescent="0.2">
      <c r="M7474" s="27"/>
    </row>
    <row r="7475" spans="13:13" x14ac:dyDescent="0.2">
      <c r="M7475" s="27"/>
    </row>
    <row r="7476" spans="13:13" x14ac:dyDescent="0.2">
      <c r="M7476" s="27"/>
    </row>
    <row r="7477" spans="13:13" x14ac:dyDescent="0.2">
      <c r="M7477" s="27"/>
    </row>
    <row r="7478" spans="13:13" x14ac:dyDescent="0.2">
      <c r="M7478" s="27"/>
    </row>
    <row r="7479" spans="13:13" x14ac:dyDescent="0.2">
      <c r="M7479" s="27"/>
    </row>
    <row r="7480" spans="13:13" x14ac:dyDescent="0.2">
      <c r="M7480" s="27"/>
    </row>
    <row r="7481" spans="13:13" x14ac:dyDescent="0.2">
      <c r="M7481" s="27"/>
    </row>
    <row r="7482" spans="13:13" x14ac:dyDescent="0.2">
      <c r="M7482" s="27"/>
    </row>
    <row r="7483" spans="13:13" x14ac:dyDescent="0.2">
      <c r="M7483" s="27"/>
    </row>
    <row r="7484" spans="13:13" x14ac:dyDescent="0.2">
      <c r="M7484" s="27"/>
    </row>
    <row r="7485" spans="13:13" x14ac:dyDescent="0.2">
      <c r="M7485" s="27"/>
    </row>
    <row r="7486" spans="13:13" x14ac:dyDescent="0.2">
      <c r="M7486" s="27"/>
    </row>
    <row r="7487" spans="13:13" x14ac:dyDescent="0.2">
      <c r="M7487" s="27"/>
    </row>
    <row r="7488" spans="13:13" x14ac:dyDescent="0.2">
      <c r="M7488" s="27"/>
    </row>
    <row r="7489" spans="13:13" x14ac:dyDescent="0.2">
      <c r="M7489" s="27"/>
    </row>
    <row r="7490" spans="13:13" x14ac:dyDescent="0.2">
      <c r="M7490" s="27"/>
    </row>
    <row r="7491" spans="13:13" x14ac:dyDescent="0.2">
      <c r="M7491" s="27"/>
    </row>
    <row r="7492" spans="13:13" x14ac:dyDescent="0.2">
      <c r="M7492" s="27"/>
    </row>
    <row r="7493" spans="13:13" x14ac:dyDescent="0.2">
      <c r="M7493" s="27"/>
    </row>
    <row r="7494" spans="13:13" x14ac:dyDescent="0.2">
      <c r="M7494" s="27"/>
    </row>
    <row r="7495" spans="13:13" x14ac:dyDescent="0.2">
      <c r="M7495" s="27"/>
    </row>
    <row r="7496" spans="13:13" x14ac:dyDescent="0.2">
      <c r="M7496" s="27"/>
    </row>
    <row r="7497" spans="13:13" x14ac:dyDescent="0.2">
      <c r="M7497" s="27"/>
    </row>
    <row r="7498" spans="13:13" x14ac:dyDescent="0.2">
      <c r="M7498" s="27"/>
    </row>
    <row r="7499" spans="13:13" x14ac:dyDescent="0.2">
      <c r="M7499" s="27"/>
    </row>
    <row r="7500" spans="13:13" x14ac:dyDescent="0.2">
      <c r="M7500" s="27"/>
    </row>
    <row r="7501" spans="13:13" x14ac:dyDescent="0.2">
      <c r="M7501" s="27"/>
    </row>
    <row r="7502" spans="13:13" x14ac:dyDescent="0.2">
      <c r="M7502" s="27"/>
    </row>
    <row r="7503" spans="13:13" x14ac:dyDescent="0.2">
      <c r="M7503" s="27"/>
    </row>
    <row r="7504" spans="13:13" x14ac:dyDescent="0.2">
      <c r="M7504" s="27"/>
    </row>
    <row r="7505" spans="13:13" x14ac:dyDescent="0.2">
      <c r="M7505" s="27"/>
    </row>
    <row r="7506" spans="13:13" x14ac:dyDescent="0.2">
      <c r="M7506" s="27"/>
    </row>
    <row r="7507" spans="13:13" x14ac:dyDescent="0.2">
      <c r="M7507" s="27"/>
    </row>
    <row r="7508" spans="13:13" x14ac:dyDescent="0.2">
      <c r="M7508" s="27"/>
    </row>
    <row r="7509" spans="13:13" x14ac:dyDescent="0.2">
      <c r="M7509" s="27"/>
    </row>
    <row r="7510" spans="13:13" x14ac:dyDescent="0.2">
      <c r="M7510" s="27"/>
    </row>
    <row r="7511" spans="13:13" x14ac:dyDescent="0.2">
      <c r="M7511" s="27"/>
    </row>
    <row r="7512" spans="13:13" x14ac:dyDescent="0.2">
      <c r="M7512" s="27"/>
    </row>
    <row r="7513" spans="13:13" x14ac:dyDescent="0.2">
      <c r="M7513" s="27"/>
    </row>
    <row r="7514" spans="13:13" x14ac:dyDescent="0.2">
      <c r="M7514" s="27"/>
    </row>
    <row r="7515" spans="13:13" x14ac:dyDescent="0.2">
      <c r="M7515" s="27"/>
    </row>
    <row r="7516" spans="13:13" x14ac:dyDescent="0.2">
      <c r="M7516" s="27"/>
    </row>
    <row r="7517" spans="13:13" x14ac:dyDescent="0.2">
      <c r="M7517" s="27"/>
    </row>
    <row r="7518" spans="13:13" x14ac:dyDescent="0.2">
      <c r="M7518" s="27"/>
    </row>
    <row r="7519" spans="13:13" x14ac:dyDescent="0.2">
      <c r="M7519" s="27"/>
    </row>
    <row r="7520" spans="13:13" x14ac:dyDescent="0.2">
      <c r="M7520" s="27"/>
    </row>
    <row r="7521" spans="13:13" x14ac:dyDescent="0.2">
      <c r="M7521" s="27"/>
    </row>
    <row r="7522" spans="13:13" x14ac:dyDescent="0.2">
      <c r="M7522" s="27"/>
    </row>
    <row r="7523" spans="13:13" x14ac:dyDescent="0.2">
      <c r="M7523" s="27"/>
    </row>
    <row r="7524" spans="13:13" x14ac:dyDescent="0.2">
      <c r="M7524" s="27"/>
    </row>
    <row r="7525" spans="13:13" x14ac:dyDescent="0.2">
      <c r="M7525" s="27"/>
    </row>
    <row r="7526" spans="13:13" x14ac:dyDescent="0.2">
      <c r="M7526" s="27"/>
    </row>
    <row r="7527" spans="13:13" x14ac:dyDescent="0.2">
      <c r="M7527" s="27"/>
    </row>
    <row r="7528" spans="13:13" x14ac:dyDescent="0.2">
      <c r="M7528" s="27"/>
    </row>
    <row r="7529" spans="13:13" x14ac:dyDescent="0.2">
      <c r="M7529" s="27"/>
    </row>
    <row r="7530" spans="13:13" x14ac:dyDescent="0.2">
      <c r="M7530" s="27"/>
    </row>
    <row r="7531" spans="13:13" x14ac:dyDescent="0.2">
      <c r="M7531" s="27"/>
    </row>
    <row r="7532" spans="13:13" x14ac:dyDescent="0.2">
      <c r="M7532" s="27"/>
    </row>
    <row r="7533" spans="13:13" x14ac:dyDescent="0.2">
      <c r="M7533" s="27"/>
    </row>
    <row r="7534" spans="13:13" x14ac:dyDescent="0.2">
      <c r="M7534" s="27"/>
    </row>
    <row r="7535" spans="13:13" x14ac:dyDescent="0.2">
      <c r="M7535" s="27"/>
    </row>
    <row r="7536" spans="13:13" x14ac:dyDescent="0.2">
      <c r="M7536" s="27"/>
    </row>
    <row r="7537" spans="13:13" x14ac:dyDescent="0.2">
      <c r="M7537" s="27"/>
    </row>
    <row r="7538" spans="13:13" x14ac:dyDescent="0.2">
      <c r="M7538" s="27"/>
    </row>
    <row r="7539" spans="13:13" x14ac:dyDescent="0.2">
      <c r="M7539" s="27"/>
    </row>
    <row r="7540" spans="13:13" x14ac:dyDescent="0.2">
      <c r="M7540" s="27"/>
    </row>
    <row r="7541" spans="13:13" x14ac:dyDescent="0.2">
      <c r="M7541" s="27"/>
    </row>
    <row r="7542" spans="13:13" x14ac:dyDescent="0.2">
      <c r="M7542" s="27"/>
    </row>
    <row r="7543" spans="13:13" x14ac:dyDescent="0.2">
      <c r="M7543" s="27"/>
    </row>
    <row r="7544" spans="13:13" x14ac:dyDescent="0.2">
      <c r="M7544" s="27"/>
    </row>
    <row r="7545" spans="13:13" x14ac:dyDescent="0.2">
      <c r="M7545" s="27"/>
    </row>
    <row r="7546" spans="13:13" x14ac:dyDescent="0.2">
      <c r="M7546" s="27"/>
    </row>
    <row r="7547" spans="13:13" x14ac:dyDescent="0.2">
      <c r="M7547" s="27"/>
    </row>
    <row r="7548" spans="13:13" x14ac:dyDescent="0.2">
      <c r="M7548" s="27"/>
    </row>
    <row r="7549" spans="13:13" x14ac:dyDescent="0.2">
      <c r="M7549" s="27"/>
    </row>
    <row r="7550" spans="13:13" x14ac:dyDescent="0.2">
      <c r="M7550" s="27"/>
    </row>
    <row r="7551" spans="13:13" x14ac:dyDescent="0.2">
      <c r="M7551" s="27"/>
    </row>
    <row r="7552" spans="13:13" x14ac:dyDescent="0.2">
      <c r="M7552" s="27"/>
    </row>
    <row r="7553" spans="13:13" x14ac:dyDescent="0.2">
      <c r="M7553" s="27"/>
    </row>
    <row r="7554" spans="13:13" x14ac:dyDescent="0.2">
      <c r="M7554" s="27"/>
    </row>
    <row r="7555" spans="13:13" x14ac:dyDescent="0.2">
      <c r="M7555" s="27"/>
    </row>
    <row r="7556" spans="13:13" x14ac:dyDescent="0.2">
      <c r="M7556" s="27"/>
    </row>
    <row r="7557" spans="13:13" x14ac:dyDescent="0.2">
      <c r="M7557" s="27"/>
    </row>
    <row r="7558" spans="13:13" x14ac:dyDescent="0.2">
      <c r="M7558" s="27"/>
    </row>
    <row r="7559" spans="13:13" x14ac:dyDescent="0.2">
      <c r="M7559" s="27"/>
    </row>
    <row r="7560" spans="13:13" x14ac:dyDescent="0.2">
      <c r="M7560" s="27"/>
    </row>
    <row r="7561" spans="13:13" x14ac:dyDescent="0.2">
      <c r="M7561" s="27"/>
    </row>
    <row r="7562" spans="13:13" x14ac:dyDescent="0.2">
      <c r="M7562" s="27"/>
    </row>
    <row r="7563" spans="13:13" x14ac:dyDescent="0.2">
      <c r="M7563" s="27"/>
    </row>
    <row r="7564" spans="13:13" x14ac:dyDescent="0.2">
      <c r="M7564" s="27"/>
    </row>
    <row r="7565" spans="13:13" x14ac:dyDescent="0.2">
      <c r="M7565" s="27"/>
    </row>
    <row r="7566" spans="13:13" x14ac:dyDescent="0.2">
      <c r="M7566" s="27"/>
    </row>
    <row r="7567" spans="13:13" x14ac:dyDescent="0.2">
      <c r="M7567" s="27"/>
    </row>
    <row r="7568" spans="13:13" x14ac:dyDescent="0.2">
      <c r="M7568" s="27"/>
    </row>
    <row r="7569" spans="13:13" x14ac:dyDescent="0.2">
      <c r="M7569" s="27"/>
    </row>
    <row r="7570" spans="13:13" x14ac:dyDescent="0.2">
      <c r="M7570" s="27"/>
    </row>
    <row r="7571" spans="13:13" x14ac:dyDescent="0.2">
      <c r="M7571" s="27"/>
    </row>
    <row r="7572" spans="13:13" x14ac:dyDescent="0.2">
      <c r="M7572" s="27"/>
    </row>
    <row r="7573" spans="13:13" x14ac:dyDescent="0.2">
      <c r="M7573" s="27"/>
    </row>
    <row r="7574" spans="13:13" x14ac:dyDescent="0.2">
      <c r="M7574" s="27"/>
    </row>
    <row r="7575" spans="13:13" x14ac:dyDescent="0.2">
      <c r="M7575" s="27"/>
    </row>
    <row r="7576" spans="13:13" x14ac:dyDescent="0.2">
      <c r="M7576" s="27"/>
    </row>
    <row r="7577" spans="13:13" x14ac:dyDescent="0.2">
      <c r="M7577" s="27"/>
    </row>
    <row r="7578" spans="13:13" x14ac:dyDescent="0.2">
      <c r="M7578" s="27"/>
    </row>
    <row r="7579" spans="13:13" x14ac:dyDescent="0.2">
      <c r="M7579" s="27"/>
    </row>
    <row r="7580" spans="13:13" x14ac:dyDescent="0.2">
      <c r="M7580" s="27"/>
    </row>
    <row r="7581" spans="13:13" x14ac:dyDescent="0.2">
      <c r="M7581" s="27"/>
    </row>
    <row r="7582" spans="13:13" x14ac:dyDescent="0.2">
      <c r="M7582" s="27"/>
    </row>
    <row r="7583" spans="13:13" x14ac:dyDescent="0.2">
      <c r="M7583" s="27"/>
    </row>
    <row r="7584" spans="13:13" x14ac:dyDescent="0.2">
      <c r="M7584" s="27"/>
    </row>
    <row r="7585" spans="13:13" x14ac:dyDescent="0.2">
      <c r="M7585" s="27"/>
    </row>
    <row r="7586" spans="13:13" x14ac:dyDescent="0.2">
      <c r="M7586" s="27"/>
    </row>
    <row r="7587" spans="13:13" x14ac:dyDescent="0.2">
      <c r="M7587" s="27"/>
    </row>
    <row r="7588" spans="13:13" x14ac:dyDescent="0.2">
      <c r="M7588" s="27"/>
    </row>
    <row r="7589" spans="13:13" x14ac:dyDescent="0.2">
      <c r="M7589" s="27"/>
    </row>
    <row r="7590" spans="13:13" x14ac:dyDescent="0.2">
      <c r="M7590" s="27"/>
    </row>
    <row r="7591" spans="13:13" x14ac:dyDescent="0.2">
      <c r="M7591" s="27"/>
    </row>
    <row r="7592" spans="13:13" x14ac:dyDescent="0.2">
      <c r="M7592" s="27"/>
    </row>
    <row r="7593" spans="13:13" x14ac:dyDescent="0.2">
      <c r="M7593" s="27"/>
    </row>
    <row r="7594" spans="13:13" x14ac:dyDescent="0.2">
      <c r="M7594" s="27"/>
    </row>
    <row r="7595" spans="13:13" x14ac:dyDescent="0.2">
      <c r="M7595" s="27"/>
    </row>
    <row r="7596" spans="13:13" x14ac:dyDescent="0.2">
      <c r="M7596" s="27"/>
    </row>
    <row r="7597" spans="13:13" x14ac:dyDescent="0.2">
      <c r="M7597" s="27"/>
    </row>
    <row r="7598" spans="13:13" x14ac:dyDescent="0.2">
      <c r="M7598" s="27"/>
    </row>
    <row r="7599" spans="13:13" x14ac:dyDescent="0.2">
      <c r="M7599" s="27"/>
    </row>
    <row r="7600" spans="13:13" x14ac:dyDescent="0.2">
      <c r="M7600" s="27"/>
    </row>
    <row r="7601" spans="13:13" x14ac:dyDescent="0.2">
      <c r="M7601" s="27"/>
    </row>
    <row r="7602" spans="13:13" x14ac:dyDescent="0.2">
      <c r="M7602" s="27"/>
    </row>
    <row r="7603" spans="13:13" x14ac:dyDescent="0.2">
      <c r="M7603" s="27"/>
    </row>
    <row r="7604" spans="13:13" x14ac:dyDescent="0.2">
      <c r="M7604" s="27"/>
    </row>
    <row r="7605" spans="13:13" x14ac:dyDescent="0.2">
      <c r="M7605" s="27"/>
    </row>
    <row r="7606" spans="13:13" x14ac:dyDescent="0.2">
      <c r="M7606" s="27"/>
    </row>
    <row r="7607" spans="13:13" x14ac:dyDescent="0.2">
      <c r="M7607" s="27"/>
    </row>
    <row r="7608" spans="13:13" x14ac:dyDescent="0.2">
      <c r="M7608" s="27"/>
    </row>
    <row r="7609" spans="13:13" x14ac:dyDescent="0.2">
      <c r="M7609" s="27"/>
    </row>
    <row r="7610" spans="13:13" x14ac:dyDescent="0.2">
      <c r="M7610" s="27"/>
    </row>
    <row r="7611" spans="13:13" x14ac:dyDescent="0.2">
      <c r="M7611" s="27"/>
    </row>
    <row r="7612" spans="13:13" x14ac:dyDescent="0.2">
      <c r="M7612" s="27"/>
    </row>
    <row r="7613" spans="13:13" x14ac:dyDescent="0.2">
      <c r="M7613" s="27"/>
    </row>
    <row r="7614" spans="13:13" x14ac:dyDescent="0.2">
      <c r="M7614" s="27"/>
    </row>
    <row r="7615" spans="13:13" x14ac:dyDescent="0.2">
      <c r="M7615" s="27"/>
    </row>
    <row r="7616" spans="13:13" x14ac:dyDescent="0.2">
      <c r="M7616" s="27"/>
    </row>
    <row r="7617" spans="13:13" x14ac:dyDescent="0.2">
      <c r="M7617" s="27"/>
    </row>
    <row r="7618" spans="13:13" x14ac:dyDescent="0.2">
      <c r="M7618" s="27"/>
    </row>
    <row r="7619" spans="13:13" x14ac:dyDescent="0.2">
      <c r="M7619" s="27"/>
    </row>
    <row r="7620" spans="13:13" x14ac:dyDescent="0.2">
      <c r="M7620" s="27"/>
    </row>
    <row r="7621" spans="13:13" x14ac:dyDescent="0.2">
      <c r="M7621" s="27"/>
    </row>
    <row r="7622" spans="13:13" x14ac:dyDescent="0.2">
      <c r="M7622" s="27"/>
    </row>
    <row r="7623" spans="13:13" x14ac:dyDescent="0.2">
      <c r="M7623" s="27"/>
    </row>
    <row r="7624" spans="13:13" x14ac:dyDescent="0.2">
      <c r="M7624" s="27"/>
    </row>
    <row r="7625" spans="13:13" x14ac:dyDescent="0.2">
      <c r="M7625" s="27"/>
    </row>
    <row r="7626" spans="13:13" x14ac:dyDescent="0.2">
      <c r="M7626" s="27"/>
    </row>
    <row r="7627" spans="13:13" x14ac:dyDescent="0.2">
      <c r="M7627" s="27"/>
    </row>
    <row r="7628" spans="13:13" x14ac:dyDescent="0.2">
      <c r="M7628" s="27"/>
    </row>
    <row r="7629" spans="13:13" x14ac:dyDescent="0.2">
      <c r="M7629" s="27"/>
    </row>
    <row r="7630" spans="13:13" x14ac:dyDescent="0.2">
      <c r="M7630" s="27"/>
    </row>
    <row r="7631" spans="13:13" x14ac:dyDescent="0.2">
      <c r="M7631" s="27"/>
    </row>
    <row r="7632" spans="13:13" x14ac:dyDescent="0.2">
      <c r="M7632" s="27"/>
    </row>
    <row r="7633" spans="13:13" x14ac:dyDescent="0.2">
      <c r="M7633" s="27"/>
    </row>
    <row r="7634" spans="13:13" x14ac:dyDescent="0.2">
      <c r="M7634" s="27"/>
    </row>
    <row r="7635" spans="13:13" x14ac:dyDescent="0.2">
      <c r="M7635" s="27"/>
    </row>
    <row r="7636" spans="13:13" x14ac:dyDescent="0.2">
      <c r="M7636" s="27"/>
    </row>
    <row r="7637" spans="13:13" x14ac:dyDescent="0.2">
      <c r="M7637" s="27"/>
    </row>
    <row r="7638" spans="13:13" x14ac:dyDescent="0.2">
      <c r="M7638" s="27"/>
    </row>
    <row r="7639" spans="13:13" x14ac:dyDescent="0.2">
      <c r="M7639" s="27"/>
    </row>
    <row r="7640" spans="13:13" x14ac:dyDescent="0.2">
      <c r="M7640" s="27"/>
    </row>
    <row r="7641" spans="13:13" x14ac:dyDescent="0.2">
      <c r="M7641" s="27"/>
    </row>
    <row r="7642" spans="13:13" x14ac:dyDescent="0.2">
      <c r="M7642" s="27"/>
    </row>
    <row r="7643" spans="13:13" x14ac:dyDescent="0.2">
      <c r="M7643" s="27"/>
    </row>
    <row r="7644" spans="13:13" x14ac:dyDescent="0.2">
      <c r="M7644" s="27"/>
    </row>
    <row r="7645" spans="13:13" x14ac:dyDescent="0.2">
      <c r="M7645" s="27"/>
    </row>
    <row r="7646" spans="13:13" x14ac:dyDescent="0.2">
      <c r="M7646" s="27"/>
    </row>
    <row r="7647" spans="13:13" x14ac:dyDescent="0.2">
      <c r="M7647" s="27"/>
    </row>
    <row r="7648" spans="13:13" x14ac:dyDescent="0.2">
      <c r="M7648" s="27"/>
    </row>
    <row r="7649" spans="13:13" x14ac:dyDescent="0.2">
      <c r="M7649" s="27"/>
    </row>
    <row r="7650" spans="13:13" x14ac:dyDescent="0.2">
      <c r="M7650" s="27"/>
    </row>
    <row r="7651" spans="13:13" x14ac:dyDescent="0.2">
      <c r="M7651" s="27"/>
    </row>
    <row r="7652" spans="13:13" x14ac:dyDescent="0.2">
      <c r="M7652" s="27"/>
    </row>
    <row r="7653" spans="13:13" x14ac:dyDescent="0.2">
      <c r="M7653" s="27"/>
    </row>
    <row r="7654" spans="13:13" x14ac:dyDescent="0.2">
      <c r="M7654" s="27"/>
    </row>
    <row r="7655" spans="13:13" x14ac:dyDescent="0.2">
      <c r="M7655" s="27"/>
    </row>
    <row r="7656" spans="13:13" x14ac:dyDescent="0.2">
      <c r="M7656" s="27"/>
    </row>
    <row r="7657" spans="13:13" x14ac:dyDescent="0.2">
      <c r="M7657" s="27"/>
    </row>
    <row r="7658" spans="13:13" x14ac:dyDescent="0.2">
      <c r="M7658" s="27"/>
    </row>
    <row r="7659" spans="13:13" x14ac:dyDescent="0.2">
      <c r="M7659" s="27"/>
    </row>
    <row r="7660" spans="13:13" x14ac:dyDescent="0.2">
      <c r="M7660" s="27"/>
    </row>
    <row r="7661" spans="13:13" x14ac:dyDescent="0.2">
      <c r="M7661" s="27"/>
    </row>
    <row r="7662" spans="13:13" x14ac:dyDescent="0.2">
      <c r="M7662" s="27"/>
    </row>
    <row r="7663" spans="13:13" x14ac:dyDescent="0.2">
      <c r="M7663" s="27"/>
    </row>
    <row r="7664" spans="13:13" x14ac:dyDescent="0.2">
      <c r="M7664" s="27"/>
    </row>
    <row r="7665" spans="13:13" x14ac:dyDescent="0.2">
      <c r="M7665" s="27"/>
    </row>
    <row r="7666" spans="13:13" x14ac:dyDescent="0.2">
      <c r="M7666" s="27"/>
    </row>
    <row r="7667" spans="13:13" x14ac:dyDescent="0.2">
      <c r="M7667" s="27"/>
    </row>
    <row r="7668" spans="13:13" x14ac:dyDescent="0.2">
      <c r="M7668" s="27"/>
    </row>
    <row r="7669" spans="13:13" x14ac:dyDescent="0.2">
      <c r="M7669" s="27"/>
    </row>
    <row r="7670" spans="13:13" x14ac:dyDescent="0.2">
      <c r="M7670" s="27"/>
    </row>
    <row r="7671" spans="13:13" x14ac:dyDescent="0.2">
      <c r="M7671" s="27"/>
    </row>
    <row r="7672" spans="13:13" x14ac:dyDescent="0.2">
      <c r="M7672" s="27"/>
    </row>
    <row r="7673" spans="13:13" x14ac:dyDescent="0.2">
      <c r="M7673" s="27"/>
    </row>
    <row r="7674" spans="13:13" x14ac:dyDescent="0.2">
      <c r="M7674" s="27"/>
    </row>
    <row r="7675" spans="13:13" x14ac:dyDescent="0.2">
      <c r="M7675" s="27"/>
    </row>
    <row r="7676" spans="13:13" x14ac:dyDescent="0.2">
      <c r="M7676" s="27"/>
    </row>
    <row r="7677" spans="13:13" x14ac:dyDescent="0.2">
      <c r="M7677" s="27"/>
    </row>
    <row r="7678" spans="13:13" x14ac:dyDescent="0.2">
      <c r="M7678" s="27"/>
    </row>
    <row r="7679" spans="13:13" x14ac:dyDescent="0.2">
      <c r="M7679" s="27"/>
    </row>
    <row r="7680" spans="13:13" x14ac:dyDescent="0.2">
      <c r="M7680" s="27"/>
    </row>
    <row r="7681" spans="13:13" x14ac:dyDescent="0.2">
      <c r="M7681" s="27"/>
    </row>
    <row r="7682" spans="13:13" x14ac:dyDescent="0.2">
      <c r="M7682" s="27"/>
    </row>
    <row r="7683" spans="13:13" x14ac:dyDescent="0.2">
      <c r="M7683" s="27"/>
    </row>
    <row r="7684" spans="13:13" x14ac:dyDescent="0.2">
      <c r="M7684" s="27"/>
    </row>
    <row r="7685" spans="13:13" x14ac:dyDescent="0.2">
      <c r="M7685" s="27"/>
    </row>
    <row r="7686" spans="13:13" x14ac:dyDescent="0.2">
      <c r="M7686" s="27"/>
    </row>
    <row r="7687" spans="13:13" x14ac:dyDescent="0.2">
      <c r="M7687" s="27"/>
    </row>
    <row r="7688" spans="13:13" x14ac:dyDescent="0.2">
      <c r="M7688" s="27"/>
    </row>
    <row r="7689" spans="13:13" x14ac:dyDescent="0.2">
      <c r="M7689" s="27"/>
    </row>
    <row r="7690" spans="13:13" x14ac:dyDescent="0.2">
      <c r="M7690" s="27"/>
    </row>
    <row r="7691" spans="13:13" x14ac:dyDescent="0.2">
      <c r="M7691" s="27"/>
    </row>
    <row r="7692" spans="13:13" x14ac:dyDescent="0.2">
      <c r="M7692" s="27"/>
    </row>
    <row r="7693" spans="13:13" x14ac:dyDescent="0.2">
      <c r="M7693" s="27"/>
    </row>
    <row r="7694" spans="13:13" x14ac:dyDescent="0.2">
      <c r="M7694" s="27"/>
    </row>
    <row r="7695" spans="13:13" x14ac:dyDescent="0.2">
      <c r="M7695" s="27"/>
    </row>
    <row r="7696" spans="13:13" x14ac:dyDescent="0.2">
      <c r="M7696" s="27"/>
    </row>
    <row r="7697" spans="13:13" x14ac:dyDescent="0.2">
      <c r="M7697" s="27"/>
    </row>
    <row r="7698" spans="13:13" x14ac:dyDescent="0.2">
      <c r="M7698" s="27"/>
    </row>
    <row r="7699" spans="13:13" x14ac:dyDescent="0.2">
      <c r="M7699" s="27"/>
    </row>
    <row r="7700" spans="13:13" x14ac:dyDescent="0.2">
      <c r="M7700" s="27"/>
    </row>
    <row r="7701" spans="13:13" x14ac:dyDescent="0.2">
      <c r="M7701" s="27"/>
    </row>
    <row r="7702" spans="13:13" x14ac:dyDescent="0.2">
      <c r="M7702" s="27"/>
    </row>
    <row r="7703" spans="13:13" x14ac:dyDescent="0.2">
      <c r="M7703" s="27"/>
    </row>
    <row r="7704" spans="13:13" x14ac:dyDescent="0.2">
      <c r="M7704" s="27"/>
    </row>
    <row r="7705" spans="13:13" x14ac:dyDescent="0.2">
      <c r="M7705" s="27"/>
    </row>
    <row r="7706" spans="13:13" x14ac:dyDescent="0.2">
      <c r="M7706" s="27"/>
    </row>
    <row r="7707" spans="13:13" x14ac:dyDescent="0.2">
      <c r="M7707" s="27"/>
    </row>
    <row r="7708" spans="13:13" x14ac:dyDescent="0.2">
      <c r="M7708" s="27"/>
    </row>
    <row r="7709" spans="13:13" x14ac:dyDescent="0.2">
      <c r="M7709" s="27"/>
    </row>
    <row r="7710" spans="13:13" x14ac:dyDescent="0.2">
      <c r="M7710" s="27"/>
    </row>
    <row r="7711" spans="13:13" x14ac:dyDescent="0.2">
      <c r="M7711" s="27"/>
    </row>
    <row r="7712" spans="13:13" x14ac:dyDescent="0.2">
      <c r="M7712" s="27"/>
    </row>
    <row r="7713" spans="13:13" x14ac:dyDescent="0.2">
      <c r="M7713" s="27"/>
    </row>
    <row r="7714" spans="13:13" x14ac:dyDescent="0.2">
      <c r="M7714" s="27"/>
    </row>
    <row r="7715" spans="13:13" x14ac:dyDescent="0.2">
      <c r="M7715" s="27"/>
    </row>
    <row r="7716" spans="13:13" x14ac:dyDescent="0.2">
      <c r="M7716" s="27"/>
    </row>
    <row r="7717" spans="13:13" x14ac:dyDescent="0.2">
      <c r="M7717" s="27"/>
    </row>
    <row r="7718" spans="13:13" x14ac:dyDescent="0.2">
      <c r="M7718" s="27"/>
    </row>
    <row r="7719" spans="13:13" x14ac:dyDescent="0.2">
      <c r="M7719" s="27"/>
    </row>
    <row r="7720" spans="13:13" x14ac:dyDescent="0.2">
      <c r="M7720" s="27"/>
    </row>
    <row r="7721" spans="13:13" x14ac:dyDescent="0.2">
      <c r="M7721" s="27"/>
    </row>
    <row r="7722" spans="13:13" x14ac:dyDescent="0.2">
      <c r="M7722" s="27"/>
    </row>
    <row r="7723" spans="13:13" x14ac:dyDescent="0.2">
      <c r="M7723" s="27"/>
    </row>
    <row r="7724" spans="13:13" x14ac:dyDescent="0.2">
      <c r="M7724" s="27"/>
    </row>
    <row r="7725" spans="13:13" x14ac:dyDescent="0.2">
      <c r="M7725" s="27"/>
    </row>
    <row r="7726" spans="13:13" x14ac:dyDescent="0.2">
      <c r="M7726" s="27"/>
    </row>
    <row r="7727" spans="13:13" x14ac:dyDescent="0.2">
      <c r="M7727" s="27"/>
    </row>
    <row r="7728" spans="13:13" x14ac:dyDescent="0.2">
      <c r="M7728" s="27"/>
    </row>
    <row r="7729" spans="13:13" x14ac:dyDescent="0.2">
      <c r="M7729" s="27"/>
    </row>
    <row r="7730" spans="13:13" x14ac:dyDescent="0.2">
      <c r="M7730" s="27"/>
    </row>
    <row r="7731" spans="13:13" x14ac:dyDescent="0.2">
      <c r="M7731" s="27"/>
    </row>
    <row r="7732" spans="13:13" x14ac:dyDescent="0.2">
      <c r="M7732" s="27"/>
    </row>
    <row r="7733" spans="13:13" x14ac:dyDescent="0.2">
      <c r="M7733" s="27"/>
    </row>
    <row r="7734" spans="13:13" x14ac:dyDescent="0.2">
      <c r="M7734" s="27"/>
    </row>
    <row r="7735" spans="13:13" x14ac:dyDescent="0.2">
      <c r="M7735" s="27"/>
    </row>
    <row r="7736" spans="13:13" x14ac:dyDescent="0.2">
      <c r="M7736" s="27"/>
    </row>
    <row r="7737" spans="13:13" x14ac:dyDescent="0.2">
      <c r="M7737" s="27"/>
    </row>
    <row r="7738" spans="13:13" x14ac:dyDescent="0.2">
      <c r="M7738" s="27"/>
    </row>
    <row r="7739" spans="13:13" x14ac:dyDescent="0.2">
      <c r="M7739" s="27"/>
    </row>
    <row r="7740" spans="13:13" x14ac:dyDescent="0.2">
      <c r="M7740" s="27"/>
    </row>
    <row r="7741" spans="13:13" x14ac:dyDescent="0.2">
      <c r="M7741" s="27"/>
    </row>
    <row r="7742" spans="13:13" x14ac:dyDescent="0.2">
      <c r="M7742" s="27"/>
    </row>
    <row r="7743" spans="13:13" x14ac:dyDescent="0.2">
      <c r="M7743" s="27"/>
    </row>
    <row r="7744" spans="13:13" x14ac:dyDescent="0.2">
      <c r="M7744" s="27"/>
    </row>
    <row r="7745" spans="13:13" x14ac:dyDescent="0.2">
      <c r="M7745" s="27"/>
    </row>
    <row r="7746" spans="13:13" x14ac:dyDescent="0.2">
      <c r="M7746" s="27"/>
    </row>
    <row r="7747" spans="13:13" x14ac:dyDescent="0.2">
      <c r="M7747" s="27"/>
    </row>
    <row r="7748" spans="13:13" x14ac:dyDescent="0.2">
      <c r="M7748" s="27"/>
    </row>
    <row r="7749" spans="13:13" x14ac:dyDescent="0.2">
      <c r="M7749" s="27"/>
    </row>
    <row r="7750" spans="13:13" x14ac:dyDescent="0.2">
      <c r="M7750" s="27"/>
    </row>
    <row r="7751" spans="13:13" x14ac:dyDescent="0.2">
      <c r="M7751" s="27"/>
    </row>
    <row r="7752" spans="13:13" x14ac:dyDescent="0.2">
      <c r="M7752" s="27"/>
    </row>
    <row r="7753" spans="13:13" x14ac:dyDescent="0.2">
      <c r="M7753" s="27"/>
    </row>
    <row r="7754" spans="13:13" x14ac:dyDescent="0.2">
      <c r="M7754" s="27"/>
    </row>
    <row r="7755" spans="13:13" x14ac:dyDescent="0.2">
      <c r="M7755" s="27"/>
    </row>
    <row r="7756" spans="13:13" x14ac:dyDescent="0.2">
      <c r="M7756" s="27"/>
    </row>
    <row r="7757" spans="13:13" x14ac:dyDescent="0.2">
      <c r="M7757" s="27"/>
    </row>
    <row r="7758" spans="13:13" x14ac:dyDescent="0.2">
      <c r="M7758" s="27"/>
    </row>
    <row r="7759" spans="13:13" x14ac:dyDescent="0.2">
      <c r="M7759" s="27"/>
    </row>
    <row r="7760" spans="13:13" x14ac:dyDescent="0.2">
      <c r="M7760" s="27"/>
    </row>
    <row r="7761" spans="13:13" x14ac:dyDescent="0.2">
      <c r="M7761" s="27"/>
    </row>
    <row r="7762" spans="13:13" x14ac:dyDescent="0.2">
      <c r="M7762" s="27"/>
    </row>
    <row r="7763" spans="13:13" x14ac:dyDescent="0.2">
      <c r="M7763" s="27"/>
    </row>
    <row r="7764" spans="13:13" x14ac:dyDescent="0.2">
      <c r="M7764" s="27"/>
    </row>
    <row r="7765" spans="13:13" x14ac:dyDescent="0.2">
      <c r="M7765" s="27"/>
    </row>
    <row r="7766" spans="13:13" x14ac:dyDescent="0.2">
      <c r="M7766" s="27"/>
    </row>
    <row r="7767" spans="13:13" x14ac:dyDescent="0.2">
      <c r="M7767" s="27"/>
    </row>
    <row r="7768" spans="13:13" x14ac:dyDescent="0.2">
      <c r="M7768" s="27"/>
    </row>
    <row r="7769" spans="13:13" x14ac:dyDescent="0.2">
      <c r="M7769" s="27"/>
    </row>
    <row r="7770" spans="13:13" x14ac:dyDescent="0.2">
      <c r="M7770" s="27"/>
    </row>
    <row r="7771" spans="13:13" x14ac:dyDescent="0.2">
      <c r="M7771" s="27"/>
    </row>
    <row r="7772" spans="13:13" x14ac:dyDescent="0.2">
      <c r="M7772" s="27"/>
    </row>
    <row r="7773" spans="13:13" x14ac:dyDescent="0.2">
      <c r="M7773" s="27"/>
    </row>
    <row r="7774" spans="13:13" x14ac:dyDescent="0.2">
      <c r="M7774" s="27"/>
    </row>
    <row r="7775" spans="13:13" x14ac:dyDescent="0.2">
      <c r="M7775" s="27"/>
    </row>
    <row r="7776" spans="13:13" x14ac:dyDescent="0.2">
      <c r="M7776" s="27"/>
    </row>
    <row r="7777" spans="13:13" x14ac:dyDescent="0.2">
      <c r="M7777" s="27"/>
    </row>
    <row r="7778" spans="13:13" x14ac:dyDescent="0.2">
      <c r="M7778" s="27"/>
    </row>
    <row r="7779" spans="13:13" x14ac:dyDescent="0.2">
      <c r="M7779" s="27"/>
    </row>
    <row r="7780" spans="13:13" x14ac:dyDescent="0.2">
      <c r="M7780" s="27"/>
    </row>
    <row r="7781" spans="13:13" x14ac:dyDescent="0.2">
      <c r="M7781" s="27"/>
    </row>
    <row r="7782" spans="13:13" x14ac:dyDescent="0.2">
      <c r="M7782" s="27"/>
    </row>
    <row r="7783" spans="13:13" x14ac:dyDescent="0.2">
      <c r="M7783" s="27"/>
    </row>
    <row r="7784" spans="13:13" x14ac:dyDescent="0.2">
      <c r="M7784" s="27"/>
    </row>
    <row r="7785" spans="13:13" x14ac:dyDescent="0.2">
      <c r="M7785" s="27"/>
    </row>
    <row r="7786" spans="13:13" x14ac:dyDescent="0.2">
      <c r="M7786" s="27"/>
    </row>
    <row r="7787" spans="13:13" x14ac:dyDescent="0.2">
      <c r="M7787" s="27"/>
    </row>
    <row r="7788" spans="13:13" x14ac:dyDescent="0.2">
      <c r="M7788" s="27"/>
    </row>
    <row r="7789" spans="13:13" x14ac:dyDescent="0.2">
      <c r="M7789" s="27"/>
    </row>
    <row r="7790" spans="13:13" x14ac:dyDescent="0.2">
      <c r="M7790" s="27"/>
    </row>
    <row r="7791" spans="13:13" x14ac:dyDescent="0.2">
      <c r="M7791" s="27"/>
    </row>
    <row r="7792" spans="13:13" x14ac:dyDescent="0.2">
      <c r="M7792" s="27"/>
    </row>
    <row r="7793" spans="13:13" x14ac:dyDescent="0.2">
      <c r="M7793" s="27"/>
    </row>
    <row r="7794" spans="13:13" x14ac:dyDescent="0.2">
      <c r="M7794" s="27"/>
    </row>
    <row r="7795" spans="13:13" x14ac:dyDescent="0.2">
      <c r="M7795" s="27"/>
    </row>
    <row r="7796" spans="13:13" x14ac:dyDescent="0.2">
      <c r="M7796" s="27"/>
    </row>
    <row r="7797" spans="13:13" x14ac:dyDescent="0.2">
      <c r="M7797" s="27"/>
    </row>
    <row r="7798" spans="13:13" x14ac:dyDescent="0.2">
      <c r="M7798" s="27"/>
    </row>
    <row r="7799" spans="13:13" x14ac:dyDescent="0.2">
      <c r="M7799" s="27"/>
    </row>
    <row r="7800" spans="13:13" x14ac:dyDescent="0.2">
      <c r="M7800" s="27"/>
    </row>
    <row r="7801" spans="13:13" x14ac:dyDescent="0.2">
      <c r="M7801" s="27"/>
    </row>
    <row r="7802" spans="13:13" x14ac:dyDescent="0.2">
      <c r="M7802" s="27"/>
    </row>
    <row r="7803" spans="13:13" x14ac:dyDescent="0.2">
      <c r="M7803" s="27"/>
    </row>
    <row r="7804" spans="13:13" x14ac:dyDescent="0.2">
      <c r="M7804" s="27"/>
    </row>
    <row r="7805" spans="13:13" x14ac:dyDescent="0.2">
      <c r="M7805" s="27"/>
    </row>
    <row r="7806" spans="13:13" x14ac:dyDescent="0.2">
      <c r="M7806" s="27"/>
    </row>
    <row r="7807" spans="13:13" x14ac:dyDescent="0.2">
      <c r="M7807" s="27"/>
    </row>
    <row r="7808" spans="13:13" x14ac:dyDescent="0.2">
      <c r="M7808" s="27"/>
    </row>
    <row r="7809" spans="13:13" x14ac:dyDescent="0.2">
      <c r="M7809" s="27"/>
    </row>
    <row r="7810" spans="13:13" x14ac:dyDescent="0.2">
      <c r="M7810" s="27"/>
    </row>
    <row r="7811" spans="13:13" x14ac:dyDescent="0.2">
      <c r="M7811" s="27"/>
    </row>
    <row r="7812" spans="13:13" x14ac:dyDescent="0.2">
      <c r="M7812" s="27"/>
    </row>
    <row r="7813" spans="13:13" x14ac:dyDescent="0.2">
      <c r="M7813" s="27"/>
    </row>
    <row r="7814" spans="13:13" x14ac:dyDescent="0.2">
      <c r="M7814" s="27"/>
    </row>
    <row r="7815" spans="13:13" x14ac:dyDescent="0.2">
      <c r="M7815" s="27"/>
    </row>
    <row r="7816" spans="13:13" x14ac:dyDescent="0.2">
      <c r="M7816" s="27"/>
    </row>
    <row r="7817" spans="13:13" x14ac:dyDescent="0.2">
      <c r="M7817" s="27"/>
    </row>
    <row r="7818" spans="13:13" x14ac:dyDescent="0.2">
      <c r="M7818" s="27"/>
    </row>
    <row r="7819" spans="13:13" x14ac:dyDescent="0.2">
      <c r="M7819" s="27"/>
    </row>
    <row r="7820" spans="13:13" x14ac:dyDescent="0.2">
      <c r="M7820" s="27"/>
    </row>
    <row r="7821" spans="13:13" x14ac:dyDescent="0.2">
      <c r="M7821" s="27"/>
    </row>
    <row r="7822" spans="13:13" x14ac:dyDescent="0.2">
      <c r="M7822" s="27"/>
    </row>
    <row r="7823" spans="13:13" x14ac:dyDescent="0.2">
      <c r="M7823" s="27"/>
    </row>
    <row r="7824" spans="13:13" x14ac:dyDescent="0.2">
      <c r="M7824" s="27"/>
    </row>
    <row r="7825" spans="13:13" x14ac:dyDescent="0.2">
      <c r="M7825" s="27"/>
    </row>
    <row r="7826" spans="13:13" x14ac:dyDescent="0.2">
      <c r="M7826" s="27"/>
    </row>
    <row r="7827" spans="13:13" x14ac:dyDescent="0.2">
      <c r="M7827" s="27"/>
    </row>
    <row r="7828" spans="13:13" x14ac:dyDescent="0.2">
      <c r="M7828" s="27"/>
    </row>
    <row r="7829" spans="13:13" x14ac:dyDescent="0.2">
      <c r="M7829" s="27"/>
    </row>
    <row r="7830" spans="13:13" x14ac:dyDescent="0.2">
      <c r="M7830" s="27"/>
    </row>
    <row r="7831" spans="13:13" x14ac:dyDescent="0.2">
      <c r="M7831" s="27"/>
    </row>
    <row r="7832" spans="13:13" x14ac:dyDescent="0.2">
      <c r="M7832" s="27"/>
    </row>
    <row r="7833" spans="13:13" x14ac:dyDescent="0.2">
      <c r="M7833" s="27"/>
    </row>
    <row r="7834" spans="13:13" x14ac:dyDescent="0.2">
      <c r="M7834" s="27"/>
    </row>
    <row r="7835" spans="13:13" x14ac:dyDescent="0.2">
      <c r="M7835" s="27"/>
    </row>
    <row r="7836" spans="13:13" x14ac:dyDescent="0.2">
      <c r="M7836" s="27"/>
    </row>
    <row r="7837" spans="13:13" x14ac:dyDescent="0.2">
      <c r="M7837" s="27"/>
    </row>
    <row r="7838" spans="13:13" x14ac:dyDescent="0.2">
      <c r="M7838" s="27"/>
    </row>
    <row r="7839" spans="13:13" x14ac:dyDescent="0.2">
      <c r="M7839" s="27"/>
    </row>
    <row r="7840" spans="13:13" x14ac:dyDescent="0.2">
      <c r="M7840" s="27"/>
    </row>
    <row r="7841" spans="13:13" x14ac:dyDescent="0.2">
      <c r="M7841" s="27"/>
    </row>
    <row r="7842" spans="13:13" x14ac:dyDescent="0.2">
      <c r="M7842" s="27"/>
    </row>
    <row r="7843" spans="13:13" x14ac:dyDescent="0.2">
      <c r="M7843" s="27"/>
    </row>
    <row r="7844" spans="13:13" x14ac:dyDescent="0.2">
      <c r="M7844" s="27"/>
    </row>
    <row r="7845" spans="13:13" x14ac:dyDescent="0.2">
      <c r="M7845" s="27"/>
    </row>
    <row r="7846" spans="13:13" x14ac:dyDescent="0.2">
      <c r="M7846" s="27"/>
    </row>
    <row r="7847" spans="13:13" x14ac:dyDescent="0.2">
      <c r="M7847" s="27"/>
    </row>
    <row r="7848" spans="13:13" x14ac:dyDescent="0.2">
      <c r="M7848" s="27"/>
    </row>
    <row r="7849" spans="13:13" x14ac:dyDescent="0.2">
      <c r="M7849" s="27"/>
    </row>
    <row r="7850" spans="13:13" x14ac:dyDescent="0.2">
      <c r="M7850" s="27"/>
    </row>
    <row r="7851" spans="13:13" x14ac:dyDescent="0.2">
      <c r="M7851" s="27"/>
    </row>
    <row r="7852" spans="13:13" x14ac:dyDescent="0.2">
      <c r="M7852" s="27"/>
    </row>
    <row r="7853" spans="13:13" x14ac:dyDescent="0.2">
      <c r="M7853" s="27"/>
    </row>
    <row r="7854" spans="13:13" x14ac:dyDescent="0.2">
      <c r="M7854" s="27"/>
    </row>
    <row r="7855" spans="13:13" x14ac:dyDescent="0.2">
      <c r="M7855" s="27"/>
    </row>
    <row r="7856" spans="13:13" x14ac:dyDescent="0.2">
      <c r="M7856" s="27"/>
    </row>
    <row r="7857" spans="13:13" x14ac:dyDescent="0.2">
      <c r="M7857" s="27"/>
    </row>
    <row r="7858" spans="13:13" x14ac:dyDescent="0.2">
      <c r="M7858" s="27"/>
    </row>
    <row r="7859" spans="13:13" x14ac:dyDescent="0.2">
      <c r="M7859" s="27"/>
    </row>
    <row r="7860" spans="13:13" x14ac:dyDescent="0.2">
      <c r="M7860" s="27"/>
    </row>
    <row r="7861" spans="13:13" x14ac:dyDescent="0.2">
      <c r="M7861" s="27"/>
    </row>
    <row r="7862" spans="13:13" x14ac:dyDescent="0.2">
      <c r="M7862" s="27"/>
    </row>
    <row r="7863" spans="13:13" x14ac:dyDescent="0.2">
      <c r="M7863" s="27"/>
    </row>
    <row r="7864" spans="13:13" x14ac:dyDescent="0.2">
      <c r="M7864" s="27"/>
    </row>
    <row r="7865" spans="13:13" x14ac:dyDescent="0.2">
      <c r="M7865" s="27"/>
    </row>
    <row r="7866" spans="13:13" x14ac:dyDescent="0.2">
      <c r="M7866" s="27"/>
    </row>
    <row r="7867" spans="13:13" x14ac:dyDescent="0.2">
      <c r="M7867" s="27"/>
    </row>
    <row r="7868" spans="13:13" x14ac:dyDescent="0.2">
      <c r="M7868" s="27"/>
    </row>
    <row r="7869" spans="13:13" x14ac:dyDescent="0.2">
      <c r="M7869" s="27"/>
    </row>
    <row r="7870" spans="13:13" x14ac:dyDescent="0.2">
      <c r="M7870" s="27"/>
    </row>
    <row r="7871" spans="13:13" x14ac:dyDescent="0.2">
      <c r="M7871" s="27"/>
    </row>
    <row r="7872" spans="13:13" x14ac:dyDescent="0.2">
      <c r="M7872" s="27"/>
    </row>
    <row r="7873" spans="13:13" x14ac:dyDescent="0.2">
      <c r="M7873" s="27"/>
    </row>
    <row r="7874" spans="13:13" x14ac:dyDescent="0.2">
      <c r="M7874" s="27"/>
    </row>
    <row r="7875" spans="13:13" x14ac:dyDescent="0.2">
      <c r="M7875" s="27"/>
    </row>
    <row r="7876" spans="13:13" x14ac:dyDescent="0.2">
      <c r="M7876" s="27"/>
    </row>
    <row r="7877" spans="13:13" x14ac:dyDescent="0.2">
      <c r="M7877" s="27"/>
    </row>
    <row r="7878" spans="13:13" x14ac:dyDescent="0.2">
      <c r="M7878" s="27"/>
    </row>
    <row r="7879" spans="13:13" x14ac:dyDescent="0.2">
      <c r="M7879" s="27"/>
    </row>
    <row r="7880" spans="13:13" x14ac:dyDescent="0.2">
      <c r="M7880" s="27"/>
    </row>
    <row r="7881" spans="13:13" x14ac:dyDescent="0.2">
      <c r="M7881" s="27"/>
    </row>
    <row r="7882" spans="13:13" x14ac:dyDescent="0.2">
      <c r="M7882" s="27"/>
    </row>
    <row r="7883" spans="13:13" x14ac:dyDescent="0.2">
      <c r="M7883" s="27"/>
    </row>
    <row r="7884" spans="13:13" x14ac:dyDescent="0.2">
      <c r="M7884" s="27"/>
    </row>
    <row r="7885" spans="13:13" x14ac:dyDescent="0.2">
      <c r="M7885" s="27"/>
    </row>
    <row r="7886" spans="13:13" x14ac:dyDescent="0.2">
      <c r="M7886" s="27"/>
    </row>
    <row r="7887" spans="13:13" x14ac:dyDescent="0.2">
      <c r="M7887" s="27"/>
    </row>
    <row r="7888" spans="13:13" x14ac:dyDescent="0.2">
      <c r="M7888" s="27"/>
    </row>
    <row r="7889" spans="13:13" x14ac:dyDescent="0.2">
      <c r="M7889" s="27"/>
    </row>
    <row r="7890" spans="13:13" x14ac:dyDescent="0.2">
      <c r="M7890" s="27"/>
    </row>
    <row r="7891" spans="13:13" x14ac:dyDescent="0.2">
      <c r="M7891" s="27"/>
    </row>
    <row r="7892" spans="13:13" x14ac:dyDescent="0.2">
      <c r="M7892" s="27"/>
    </row>
    <row r="7893" spans="13:13" x14ac:dyDescent="0.2">
      <c r="M7893" s="27"/>
    </row>
    <row r="7894" spans="13:13" x14ac:dyDescent="0.2">
      <c r="M7894" s="27"/>
    </row>
    <row r="7895" spans="13:13" x14ac:dyDescent="0.2">
      <c r="M7895" s="27"/>
    </row>
    <row r="7896" spans="13:13" x14ac:dyDescent="0.2">
      <c r="M7896" s="27"/>
    </row>
    <row r="7897" spans="13:13" x14ac:dyDescent="0.2">
      <c r="M7897" s="27"/>
    </row>
    <row r="7898" spans="13:13" x14ac:dyDescent="0.2">
      <c r="M7898" s="27"/>
    </row>
    <row r="7899" spans="13:13" x14ac:dyDescent="0.2">
      <c r="M7899" s="27"/>
    </row>
    <row r="7900" spans="13:13" x14ac:dyDescent="0.2">
      <c r="M7900" s="27"/>
    </row>
    <row r="7901" spans="13:13" x14ac:dyDescent="0.2">
      <c r="M7901" s="27"/>
    </row>
    <row r="7902" spans="13:13" x14ac:dyDescent="0.2">
      <c r="M7902" s="27"/>
    </row>
    <row r="7903" spans="13:13" x14ac:dyDescent="0.2">
      <c r="M7903" s="27"/>
    </row>
    <row r="7904" spans="13:13" x14ac:dyDescent="0.2">
      <c r="M7904" s="27"/>
    </row>
    <row r="7905" spans="13:13" x14ac:dyDescent="0.2">
      <c r="M7905" s="27"/>
    </row>
    <row r="7906" spans="13:13" x14ac:dyDescent="0.2">
      <c r="M7906" s="27"/>
    </row>
    <row r="7907" spans="13:13" x14ac:dyDescent="0.2">
      <c r="M7907" s="27"/>
    </row>
    <row r="7908" spans="13:13" x14ac:dyDescent="0.2">
      <c r="M7908" s="27"/>
    </row>
    <row r="7909" spans="13:13" x14ac:dyDescent="0.2">
      <c r="M7909" s="27"/>
    </row>
    <row r="7910" spans="13:13" x14ac:dyDescent="0.2">
      <c r="M7910" s="27"/>
    </row>
    <row r="7911" spans="13:13" x14ac:dyDescent="0.2">
      <c r="M7911" s="27"/>
    </row>
    <row r="7912" spans="13:13" x14ac:dyDescent="0.2">
      <c r="M7912" s="27"/>
    </row>
    <row r="7913" spans="13:13" x14ac:dyDescent="0.2">
      <c r="M7913" s="27"/>
    </row>
    <row r="7914" spans="13:13" x14ac:dyDescent="0.2">
      <c r="M7914" s="27"/>
    </row>
    <row r="7915" spans="13:13" x14ac:dyDescent="0.2">
      <c r="M7915" s="27"/>
    </row>
    <row r="7916" spans="13:13" x14ac:dyDescent="0.2">
      <c r="M7916" s="27"/>
    </row>
    <row r="7917" spans="13:13" x14ac:dyDescent="0.2">
      <c r="M7917" s="27"/>
    </row>
    <row r="7918" spans="13:13" x14ac:dyDescent="0.2">
      <c r="M7918" s="27"/>
    </row>
    <row r="7919" spans="13:13" x14ac:dyDescent="0.2">
      <c r="M7919" s="27"/>
    </row>
    <row r="7920" spans="13:13" x14ac:dyDescent="0.2">
      <c r="M7920" s="27"/>
    </row>
    <row r="7921" spans="13:13" x14ac:dyDescent="0.2">
      <c r="M7921" s="27"/>
    </row>
    <row r="7922" spans="13:13" x14ac:dyDescent="0.2">
      <c r="M7922" s="27"/>
    </row>
    <row r="7923" spans="13:13" x14ac:dyDescent="0.2">
      <c r="M7923" s="27"/>
    </row>
    <row r="7924" spans="13:13" x14ac:dyDescent="0.2">
      <c r="M7924" s="27"/>
    </row>
    <row r="7925" spans="13:13" x14ac:dyDescent="0.2">
      <c r="M7925" s="27"/>
    </row>
    <row r="7926" spans="13:13" x14ac:dyDescent="0.2">
      <c r="M7926" s="27"/>
    </row>
    <row r="7927" spans="13:13" x14ac:dyDescent="0.2">
      <c r="M7927" s="27"/>
    </row>
    <row r="7928" spans="13:13" x14ac:dyDescent="0.2">
      <c r="M7928" s="27"/>
    </row>
    <row r="7929" spans="13:13" x14ac:dyDescent="0.2">
      <c r="M7929" s="27"/>
    </row>
    <row r="7930" spans="13:13" x14ac:dyDescent="0.2">
      <c r="M7930" s="27"/>
    </row>
    <row r="7931" spans="13:13" x14ac:dyDescent="0.2">
      <c r="M7931" s="27"/>
    </row>
    <row r="7932" spans="13:13" x14ac:dyDescent="0.2">
      <c r="M7932" s="27"/>
    </row>
    <row r="7933" spans="13:13" x14ac:dyDescent="0.2">
      <c r="M7933" s="27"/>
    </row>
    <row r="7934" spans="13:13" x14ac:dyDescent="0.2">
      <c r="M7934" s="27"/>
    </row>
    <row r="7935" spans="13:13" x14ac:dyDescent="0.2">
      <c r="M7935" s="27"/>
    </row>
    <row r="7936" spans="13:13" x14ac:dyDescent="0.2">
      <c r="M7936" s="27"/>
    </row>
    <row r="7937" spans="13:13" x14ac:dyDescent="0.2">
      <c r="M7937" s="27"/>
    </row>
    <row r="7938" spans="13:13" x14ac:dyDescent="0.2">
      <c r="M7938" s="27"/>
    </row>
    <row r="7939" spans="13:13" x14ac:dyDescent="0.2">
      <c r="M7939" s="27"/>
    </row>
    <row r="7940" spans="13:13" x14ac:dyDescent="0.2">
      <c r="M7940" s="27"/>
    </row>
    <row r="7941" spans="13:13" x14ac:dyDescent="0.2">
      <c r="M7941" s="27"/>
    </row>
    <row r="7942" spans="13:13" x14ac:dyDescent="0.2">
      <c r="M7942" s="27"/>
    </row>
    <row r="7943" spans="13:13" x14ac:dyDescent="0.2">
      <c r="M7943" s="27"/>
    </row>
    <row r="7944" spans="13:13" x14ac:dyDescent="0.2">
      <c r="M7944" s="27"/>
    </row>
    <row r="7945" spans="13:13" x14ac:dyDescent="0.2">
      <c r="M7945" s="27"/>
    </row>
    <row r="7946" spans="13:13" x14ac:dyDescent="0.2">
      <c r="M7946" s="27"/>
    </row>
    <row r="7947" spans="13:13" x14ac:dyDescent="0.2">
      <c r="M7947" s="27"/>
    </row>
    <row r="7948" spans="13:13" x14ac:dyDescent="0.2">
      <c r="M7948" s="27"/>
    </row>
    <row r="7949" spans="13:13" x14ac:dyDescent="0.2">
      <c r="M7949" s="27"/>
    </row>
    <row r="7950" spans="13:13" x14ac:dyDescent="0.2">
      <c r="M7950" s="27"/>
    </row>
    <row r="7951" spans="13:13" x14ac:dyDescent="0.2">
      <c r="M7951" s="27"/>
    </row>
    <row r="7952" spans="13:13" x14ac:dyDescent="0.2">
      <c r="M7952" s="27"/>
    </row>
    <row r="7953" spans="13:13" x14ac:dyDescent="0.2">
      <c r="M7953" s="27"/>
    </row>
    <row r="7954" spans="13:13" x14ac:dyDescent="0.2">
      <c r="M7954" s="27"/>
    </row>
    <row r="7955" spans="13:13" x14ac:dyDescent="0.2">
      <c r="M7955" s="27"/>
    </row>
    <row r="7956" spans="13:13" x14ac:dyDescent="0.2">
      <c r="M7956" s="27"/>
    </row>
    <row r="7957" spans="13:13" x14ac:dyDescent="0.2">
      <c r="M7957" s="27"/>
    </row>
    <row r="7958" spans="13:13" x14ac:dyDescent="0.2">
      <c r="M7958" s="27"/>
    </row>
    <row r="7959" spans="13:13" x14ac:dyDescent="0.2">
      <c r="M7959" s="27"/>
    </row>
    <row r="7960" spans="13:13" x14ac:dyDescent="0.2">
      <c r="M7960" s="27"/>
    </row>
    <row r="7961" spans="13:13" x14ac:dyDescent="0.2">
      <c r="M7961" s="27"/>
    </row>
    <row r="7962" spans="13:13" x14ac:dyDescent="0.2">
      <c r="M7962" s="27"/>
    </row>
    <row r="7963" spans="13:13" x14ac:dyDescent="0.2">
      <c r="M7963" s="27"/>
    </row>
    <row r="7964" spans="13:13" x14ac:dyDescent="0.2">
      <c r="M7964" s="27"/>
    </row>
    <row r="7965" spans="13:13" x14ac:dyDescent="0.2">
      <c r="M7965" s="27"/>
    </row>
    <row r="7966" spans="13:13" x14ac:dyDescent="0.2">
      <c r="M7966" s="27"/>
    </row>
    <row r="7967" spans="13:13" x14ac:dyDescent="0.2">
      <c r="M7967" s="27"/>
    </row>
    <row r="7968" spans="13:13" x14ac:dyDescent="0.2">
      <c r="M7968" s="27"/>
    </row>
    <row r="7969" spans="13:13" x14ac:dyDescent="0.2">
      <c r="M7969" s="27"/>
    </row>
    <row r="7970" spans="13:13" x14ac:dyDescent="0.2">
      <c r="M7970" s="27"/>
    </row>
    <row r="7971" spans="13:13" x14ac:dyDescent="0.2">
      <c r="M7971" s="27"/>
    </row>
    <row r="7972" spans="13:13" x14ac:dyDescent="0.2">
      <c r="M7972" s="27"/>
    </row>
    <row r="7973" spans="13:13" x14ac:dyDescent="0.2">
      <c r="M7973" s="27"/>
    </row>
    <row r="7974" spans="13:13" x14ac:dyDescent="0.2">
      <c r="M7974" s="27"/>
    </row>
    <row r="7975" spans="13:13" x14ac:dyDescent="0.2">
      <c r="M7975" s="27"/>
    </row>
    <row r="7976" spans="13:13" x14ac:dyDescent="0.2">
      <c r="M7976" s="27"/>
    </row>
    <row r="7977" spans="13:13" x14ac:dyDescent="0.2">
      <c r="M7977" s="27"/>
    </row>
    <row r="7978" spans="13:13" x14ac:dyDescent="0.2">
      <c r="M7978" s="27"/>
    </row>
    <row r="7979" spans="13:13" x14ac:dyDescent="0.2">
      <c r="M7979" s="27"/>
    </row>
    <row r="7980" spans="13:13" x14ac:dyDescent="0.2">
      <c r="M7980" s="27"/>
    </row>
    <row r="7981" spans="13:13" x14ac:dyDescent="0.2">
      <c r="M7981" s="27"/>
    </row>
    <row r="7982" spans="13:13" x14ac:dyDescent="0.2">
      <c r="M7982" s="27"/>
    </row>
    <row r="7983" spans="13:13" x14ac:dyDescent="0.2">
      <c r="M7983" s="27"/>
    </row>
    <row r="7984" spans="13:13" x14ac:dyDescent="0.2">
      <c r="M7984" s="27"/>
    </row>
    <row r="7985" spans="13:13" x14ac:dyDescent="0.2">
      <c r="M7985" s="27"/>
    </row>
    <row r="7986" spans="13:13" x14ac:dyDescent="0.2">
      <c r="M7986" s="27"/>
    </row>
    <row r="7987" spans="13:13" x14ac:dyDescent="0.2">
      <c r="M7987" s="27"/>
    </row>
    <row r="7988" spans="13:13" x14ac:dyDescent="0.2">
      <c r="M7988" s="27"/>
    </row>
    <row r="7989" spans="13:13" x14ac:dyDescent="0.2">
      <c r="M7989" s="27"/>
    </row>
    <row r="7990" spans="13:13" x14ac:dyDescent="0.2">
      <c r="M7990" s="27"/>
    </row>
    <row r="7991" spans="13:13" x14ac:dyDescent="0.2">
      <c r="M7991" s="27"/>
    </row>
    <row r="7992" spans="13:13" x14ac:dyDescent="0.2">
      <c r="M7992" s="27"/>
    </row>
    <row r="7993" spans="13:13" x14ac:dyDescent="0.2">
      <c r="M7993" s="27"/>
    </row>
    <row r="7994" spans="13:13" x14ac:dyDescent="0.2">
      <c r="M7994" s="27"/>
    </row>
    <row r="7995" spans="13:13" x14ac:dyDescent="0.2">
      <c r="M7995" s="27"/>
    </row>
    <row r="7996" spans="13:13" x14ac:dyDescent="0.2">
      <c r="M7996" s="27"/>
    </row>
    <row r="7997" spans="13:13" x14ac:dyDescent="0.2">
      <c r="M7997" s="27"/>
    </row>
    <row r="7998" spans="13:13" x14ac:dyDescent="0.2">
      <c r="M7998" s="27"/>
    </row>
    <row r="7999" spans="13:13" x14ac:dyDescent="0.2">
      <c r="M7999" s="27"/>
    </row>
    <row r="8000" spans="13:13" x14ac:dyDescent="0.2">
      <c r="M8000" s="27"/>
    </row>
    <row r="8001" spans="13:13" x14ac:dyDescent="0.2">
      <c r="M8001" s="27"/>
    </row>
    <row r="8002" spans="13:13" x14ac:dyDescent="0.2">
      <c r="M8002" s="27"/>
    </row>
    <row r="8003" spans="13:13" x14ac:dyDescent="0.2">
      <c r="M8003" s="27"/>
    </row>
    <row r="8004" spans="13:13" x14ac:dyDescent="0.2">
      <c r="M8004" s="27"/>
    </row>
    <row r="8005" spans="13:13" x14ac:dyDescent="0.2">
      <c r="M8005" s="27"/>
    </row>
    <row r="8006" spans="13:13" x14ac:dyDescent="0.2">
      <c r="M8006" s="27"/>
    </row>
    <row r="8007" spans="13:13" x14ac:dyDescent="0.2">
      <c r="M8007" s="27"/>
    </row>
    <row r="8008" spans="13:13" x14ac:dyDescent="0.2">
      <c r="M8008" s="27"/>
    </row>
    <row r="8009" spans="13:13" x14ac:dyDescent="0.2">
      <c r="M8009" s="27"/>
    </row>
    <row r="8010" spans="13:13" x14ac:dyDescent="0.2">
      <c r="M8010" s="27"/>
    </row>
    <row r="8011" spans="13:13" x14ac:dyDescent="0.2">
      <c r="M8011" s="27"/>
    </row>
    <row r="8012" spans="13:13" x14ac:dyDescent="0.2">
      <c r="M8012" s="27"/>
    </row>
    <row r="8013" spans="13:13" x14ac:dyDescent="0.2">
      <c r="M8013" s="27"/>
    </row>
    <row r="8014" spans="13:13" x14ac:dyDescent="0.2">
      <c r="M8014" s="27"/>
    </row>
    <row r="8015" spans="13:13" x14ac:dyDescent="0.2">
      <c r="M8015" s="27"/>
    </row>
    <row r="8016" spans="13:13" x14ac:dyDescent="0.2">
      <c r="M8016" s="27"/>
    </row>
    <row r="8017" spans="13:13" x14ac:dyDescent="0.2">
      <c r="M8017" s="27"/>
    </row>
    <row r="8018" spans="13:13" x14ac:dyDescent="0.2">
      <c r="M8018" s="27"/>
    </row>
    <row r="8019" spans="13:13" x14ac:dyDescent="0.2">
      <c r="M8019" s="27"/>
    </row>
    <row r="8020" spans="13:13" x14ac:dyDescent="0.2">
      <c r="M8020" s="27"/>
    </row>
    <row r="8021" spans="13:13" x14ac:dyDescent="0.2">
      <c r="M8021" s="27"/>
    </row>
    <row r="8022" spans="13:13" x14ac:dyDescent="0.2">
      <c r="M8022" s="27"/>
    </row>
    <row r="8023" spans="13:13" x14ac:dyDescent="0.2">
      <c r="M8023" s="27"/>
    </row>
    <row r="8024" spans="13:13" x14ac:dyDescent="0.2">
      <c r="M8024" s="27"/>
    </row>
    <row r="8025" spans="13:13" x14ac:dyDescent="0.2">
      <c r="M8025" s="27"/>
    </row>
    <row r="8026" spans="13:13" x14ac:dyDescent="0.2">
      <c r="M8026" s="27"/>
    </row>
    <row r="8027" spans="13:13" x14ac:dyDescent="0.2">
      <c r="M8027" s="27"/>
    </row>
    <row r="8028" spans="13:13" x14ac:dyDescent="0.2">
      <c r="M8028" s="27"/>
    </row>
    <row r="8029" spans="13:13" x14ac:dyDescent="0.2">
      <c r="M8029" s="27"/>
    </row>
    <row r="8030" spans="13:13" x14ac:dyDescent="0.2">
      <c r="M8030" s="27"/>
    </row>
    <row r="8031" spans="13:13" x14ac:dyDescent="0.2">
      <c r="M8031" s="27"/>
    </row>
    <row r="8032" spans="13:13" x14ac:dyDescent="0.2">
      <c r="M8032" s="27"/>
    </row>
    <row r="8033" spans="13:13" x14ac:dyDescent="0.2">
      <c r="M8033" s="27"/>
    </row>
    <row r="8034" spans="13:13" x14ac:dyDescent="0.2">
      <c r="M8034" s="27"/>
    </row>
    <row r="8035" spans="13:13" x14ac:dyDescent="0.2">
      <c r="M8035" s="27"/>
    </row>
    <row r="8036" spans="13:13" x14ac:dyDescent="0.2">
      <c r="M8036" s="27"/>
    </row>
    <row r="8037" spans="13:13" x14ac:dyDescent="0.2">
      <c r="M8037" s="27"/>
    </row>
    <row r="8038" spans="13:13" x14ac:dyDescent="0.2">
      <c r="M8038" s="27"/>
    </row>
    <row r="8039" spans="13:13" x14ac:dyDescent="0.2">
      <c r="M8039" s="27"/>
    </row>
    <row r="8040" spans="13:13" x14ac:dyDescent="0.2">
      <c r="M8040" s="27"/>
    </row>
    <row r="8041" spans="13:13" x14ac:dyDescent="0.2">
      <c r="M8041" s="27"/>
    </row>
    <row r="8042" spans="13:13" x14ac:dyDescent="0.2">
      <c r="M8042" s="27"/>
    </row>
    <row r="8043" spans="13:13" x14ac:dyDescent="0.2">
      <c r="M8043" s="27"/>
    </row>
    <row r="8044" spans="13:13" x14ac:dyDescent="0.2">
      <c r="M8044" s="27"/>
    </row>
    <row r="8045" spans="13:13" x14ac:dyDescent="0.2">
      <c r="M8045" s="27"/>
    </row>
    <row r="8046" spans="13:13" x14ac:dyDescent="0.2">
      <c r="M8046" s="27"/>
    </row>
    <row r="8047" spans="13:13" x14ac:dyDescent="0.2">
      <c r="M8047" s="27"/>
    </row>
    <row r="8048" spans="13:13" x14ac:dyDescent="0.2">
      <c r="M8048" s="27"/>
    </row>
    <row r="8049" spans="13:13" x14ac:dyDescent="0.2">
      <c r="M8049" s="27"/>
    </row>
    <row r="8050" spans="13:13" x14ac:dyDescent="0.2">
      <c r="M8050" s="27"/>
    </row>
    <row r="8051" spans="13:13" x14ac:dyDescent="0.2">
      <c r="M8051" s="27"/>
    </row>
    <row r="8052" spans="13:13" x14ac:dyDescent="0.2">
      <c r="M8052" s="27"/>
    </row>
    <row r="8053" spans="13:13" x14ac:dyDescent="0.2">
      <c r="M8053" s="27"/>
    </row>
    <row r="8054" spans="13:13" x14ac:dyDescent="0.2">
      <c r="M8054" s="27"/>
    </row>
    <row r="8055" spans="13:13" x14ac:dyDescent="0.2">
      <c r="M8055" s="27"/>
    </row>
    <row r="8056" spans="13:13" x14ac:dyDescent="0.2">
      <c r="M8056" s="27"/>
    </row>
    <row r="8057" spans="13:13" x14ac:dyDescent="0.2">
      <c r="M8057" s="27"/>
    </row>
    <row r="8058" spans="13:13" x14ac:dyDescent="0.2">
      <c r="M8058" s="27"/>
    </row>
    <row r="8059" spans="13:13" x14ac:dyDescent="0.2">
      <c r="M8059" s="27"/>
    </row>
    <row r="8060" spans="13:13" x14ac:dyDescent="0.2">
      <c r="M8060" s="27"/>
    </row>
    <row r="8061" spans="13:13" x14ac:dyDescent="0.2">
      <c r="M8061" s="27"/>
    </row>
    <row r="8062" spans="13:13" x14ac:dyDescent="0.2">
      <c r="M8062" s="27"/>
    </row>
    <row r="8063" spans="13:13" x14ac:dyDescent="0.2">
      <c r="M8063" s="27"/>
    </row>
    <row r="8064" spans="13:13" x14ac:dyDescent="0.2">
      <c r="M8064" s="27"/>
    </row>
    <row r="8065" spans="13:13" x14ac:dyDescent="0.2">
      <c r="M8065" s="27"/>
    </row>
    <row r="8066" spans="13:13" x14ac:dyDescent="0.2">
      <c r="M8066" s="27"/>
    </row>
    <row r="8067" spans="13:13" x14ac:dyDescent="0.2">
      <c r="M8067" s="27"/>
    </row>
    <row r="8068" spans="13:13" x14ac:dyDescent="0.2">
      <c r="M8068" s="27"/>
    </row>
    <row r="8069" spans="13:13" x14ac:dyDescent="0.2">
      <c r="M8069" s="27"/>
    </row>
    <row r="8070" spans="13:13" x14ac:dyDescent="0.2">
      <c r="M8070" s="27"/>
    </row>
    <row r="8071" spans="13:13" x14ac:dyDescent="0.2">
      <c r="M8071" s="27"/>
    </row>
    <row r="8072" spans="13:13" x14ac:dyDescent="0.2">
      <c r="M8072" s="27"/>
    </row>
    <row r="8073" spans="13:13" x14ac:dyDescent="0.2">
      <c r="M8073" s="27"/>
    </row>
    <row r="8074" spans="13:13" x14ac:dyDescent="0.2">
      <c r="M8074" s="27"/>
    </row>
    <row r="8075" spans="13:13" x14ac:dyDescent="0.2">
      <c r="M8075" s="27"/>
    </row>
    <row r="8076" spans="13:13" x14ac:dyDescent="0.2">
      <c r="M8076" s="27"/>
    </row>
    <row r="8077" spans="13:13" x14ac:dyDescent="0.2">
      <c r="M8077" s="27"/>
    </row>
    <row r="8078" spans="13:13" x14ac:dyDescent="0.2">
      <c r="M8078" s="27"/>
    </row>
    <row r="8079" spans="13:13" x14ac:dyDescent="0.2">
      <c r="M8079" s="27"/>
    </row>
    <row r="8080" spans="13:13" x14ac:dyDescent="0.2">
      <c r="M8080" s="27"/>
    </row>
    <row r="8081" spans="13:13" x14ac:dyDescent="0.2">
      <c r="M8081" s="27"/>
    </row>
    <row r="8082" spans="13:13" x14ac:dyDescent="0.2">
      <c r="M8082" s="27"/>
    </row>
    <row r="8083" spans="13:13" x14ac:dyDescent="0.2">
      <c r="M8083" s="27"/>
    </row>
    <row r="8084" spans="13:13" x14ac:dyDescent="0.2">
      <c r="M8084" s="27"/>
    </row>
    <row r="8085" spans="13:13" x14ac:dyDescent="0.2">
      <c r="M8085" s="27"/>
    </row>
    <row r="8086" spans="13:13" x14ac:dyDescent="0.2">
      <c r="M8086" s="27"/>
    </row>
    <row r="8087" spans="13:13" x14ac:dyDescent="0.2">
      <c r="M8087" s="27"/>
    </row>
    <row r="8088" spans="13:13" x14ac:dyDescent="0.2">
      <c r="M8088" s="27"/>
    </row>
    <row r="8089" spans="13:13" x14ac:dyDescent="0.2">
      <c r="M8089" s="27"/>
    </row>
    <row r="8090" spans="13:13" x14ac:dyDescent="0.2">
      <c r="M8090" s="27"/>
    </row>
    <row r="8091" spans="13:13" x14ac:dyDescent="0.2">
      <c r="M8091" s="27"/>
    </row>
    <row r="8092" spans="13:13" x14ac:dyDescent="0.2">
      <c r="M8092" s="27"/>
    </row>
    <row r="8093" spans="13:13" x14ac:dyDescent="0.2">
      <c r="M8093" s="27"/>
    </row>
    <row r="8094" spans="13:13" x14ac:dyDescent="0.2">
      <c r="M8094" s="27"/>
    </row>
    <row r="8095" spans="13:13" x14ac:dyDescent="0.2">
      <c r="M8095" s="27"/>
    </row>
    <row r="8096" spans="13:13" x14ac:dyDescent="0.2">
      <c r="M8096" s="27"/>
    </row>
    <row r="8097" spans="13:13" x14ac:dyDescent="0.2">
      <c r="M8097" s="27"/>
    </row>
    <row r="8098" spans="13:13" x14ac:dyDescent="0.2">
      <c r="M8098" s="27"/>
    </row>
    <row r="8099" spans="13:13" x14ac:dyDescent="0.2">
      <c r="M8099" s="27"/>
    </row>
    <row r="8100" spans="13:13" x14ac:dyDescent="0.2">
      <c r="M8100" s="27"/>
    </row>
    <row r="8101" spans="13:13" x14ac:dyDescent="0.2">
      <c r="M8101" s="27"/>
    </row>
    <row r="8102" spans="13:13" x14ac:dyDescent="0.2">
      <c r="M8102" s="27"/>
    </row>
    <row r="8103" spans="13:13" x14ac:dyDescent="0.2">
      <c r="M8103" s="27"/>
    </row>
    <row r="8104" spans="13:13" x14ac:dyDescent="0.2">
      <c r="M8104" s="27"/>
    </row>
    <row r="8105" spans="13:13" x14ac:dyDescent="0.2">
      <c r="M8105" s="27"/>
    </row>
    <row r="8106" spans="13:13" x14ac:dyDescent="0.2">
      <c r="M8106" s="27"/>
    </row>
    <row r="8107" spans="13:13" x14ac:dyDescent="0.2">
      <c r="M8107" s="27"/>
    </row>
    <row r="8108" spans="13:13" x14ac:dyDescent="0.2">
      <c r="M8108" s="27"/>
    </row>
    <row r="8109" spans="13:13" x14ac:dyDescent="0.2">
      <c r="M8109" s="27"/>
    </row>
    <row r="8110" spans="13:13" x14ac:dyDescent="0.2">
      <c r="M8110" s="27"/>
    </row>
    <row r="8111" spans="13:13" x14ac:dyDescent="0.2">
      <c r="M8111" s="27"/>
    </row>
    <row r="8112" spans="13:13" x14ac:dyDescent="0.2">
      <c r="M8112" s="27"/>
    </row>
    <row r="8113" spans="13:13" x14ac:dyDescent="0.2">
      <c r="M8113" s="27"/>
    </row>
    <row r="8114" spans="13:13" x14ac:dyDescent="0.2">
      <c r="M8114" s="27"/>
    </row>
    <row r="8115" spans="13:13" x14ac:dyDescent="0.2">
      <c r="M8115" s="27"/>
    </row>
    <row r="8116" spans="13:13" x14ac:dyDescent="0.2">
      <c r="M8116" s="27"/>
    </row>
    <row r="8117" spans="13:13" x14ac:dyDescent="0.2">
      <c r="M8117" s="27"/>
    </row>
    <row r="8118" spans="13:13" x14ac:dyDescent="0.2">
      <c r="M8118" s="27"/>
    </row>
    <row r="8119" spans="13:13" x14ac:dyDescent="0.2">
      <c r="M8119" s="27"/>
    </row>
    <row r="8120" spans="13:13" x14ac:dyDescent="0.2">
      <c r="M8120" s="27"/>
    </row>
    <row r="8121" spans="13:13" x14ac:dyDescent="0.2">
      <c r="M8121" s="27"/>
    </row>
    <row r="8122" spans="13:13" x14ac:dyDescent="0.2">
      <c r="M8122" s="27"/>
    </row>
    <row r="8123" spans="13:13" x14ac:dyDescent="0.2">
      <c r="M8123" s="27"/>
    </row>
    <row r="8124" spans="13:13" x14ac:dyDescent="0.2">
      <c r="M8124" s="27"/>
    </row>
    <row r="8125" spans="13:13" x14ac:dyDescent="0.2">
      <c r="M8125" s="27"/>
    </row>
    <row r="8126" spans="13:13" x14ac:dyDescent="0.2">
      <c r="M8126" s="27"/>
    </row>
    <row r="8127" spans="13:13" x14ac:dyDescent="0.2">
      <c r="M8127" s="27"/>
    </row>
    <row r="8128" spans="13:13" x14ac:dyDescent="0.2">
      <c r="M8128" s="27"/>
    </row>
    <row r="8129" spans="13:13" x14ac:dyDescent="0.2">
      <c r="M8129" s="27"/>
    </row>
    <row r="8130" spans="13:13" x14ac:dyDescent="0.2">
      <c r="M8130" s="27"/>
    </row>
    <row r="8131" spans="13:13" x14ac:dyDescent="0.2">
      <c r="M8131" s="27"/>
    </row>
    <row r="8132" spans="13:13" x14ac:dyDescent="0.2">
      <c r="M8132" s="27"/>
    </row>
    <row r="8133" spans="13:13" x14ac:dyDescent="0.2">
      <c r="M8133" s="27"/>
    </row>
    <row r="8134" spans="13:13" x14ac:dyDescent="0.2">
      <c r="M8134" s="27"/>
    </row>
    <row r="8135" spans="13:13" x14ac:dyDescent="0.2">
      <c r="M8135" s="27"/>
    </row>
    <row r="8136" spans="13:13" x14ac:dyDescent="0.2">
      <c r="M8136" s="27"/>
    </row>
    <row r="8137" spans="13:13" x14ac:dyDescent="0.2">
      <c r="M8137" s="27"/>
    </row>
    <row r="8138" spans="13:13" x14ac:dyDescent="0.2">
      <c r="M8138" s="27"/>
    </row>
    <row r="8139" spans="13:13" x14ac:dyDescent="0.2">
      <c r="M8139" s="27"/>
    </row>
    <row r="8140" spans="13:13" x14ac:dyDescent="0.2">
      <c r="M8140" s="27"/>
    </row>
    <row r="8141" spans="13:13" x14ac:dyDescent="0.2">
      <c r="M8141" s="27"/>
    </row>
    <row r="8142" spans="13:13" x14ac:dyDescent="0.2">
      <c r="M8142" s="27"/>
    </row>
    <row r="8143" spans="13:13" x14ac:dyDescent="0.2">
      <c r="M8143" s="27"/>
    </row>
    <row r="8144" spans="13:13" x14ac:dyDescent="0.2">
      <c r="M8144" s="27"/>
    </row>
    <row r="8145" spans="13:13" x14ac:dyDescent="0.2">
      <c r="M8145" s="27"/>
    </row>
    <row r="8146" spans="13:13" x14ac:dyDescent="0.2">
      <c r="M8146" s="27"/>
    </row>
    <row r="8147" spans="13:13" x14ac:dyDescent="0.2">
      <c r="M8147" s="27"/>
    </row>
    <row r="8148" spans="13:13" x14ac:dyDescent="0.2">
      <c r="M8148" s="27"/>
    </row>
    <row r="8149" spans="13:13" x14ac:dyDescent="0.2">
      <c r="M8149" s="27"/>
    </row>
    <row r="8150" spans="13:13" x14ac:dyDescent="0.2">
      <c r="M8150" s="27"/>
    </row>
    <row r="8151" spans="13:13" x14ac:dyDescent="0.2">
      <c r="M8151" s="27"/>
    </row>
    <row r="8152" spans="13:13" x14ac:dyDescent="0.2">
      <c r="M8152" s="27"/>
    </row>
    <row r="8153" spans="13:13" x14ac:dyDescent="0.2">
      <c r="M8153" s="27"/>
    </row>
    <row r="8154" spans="13:13" x14ac:dyDescent="0.2">
      <c r="M8154" s="27"/>
    </row>
    <row r="8155" spans="13:13" x14ac:dyDescent="0.2">
      <c r="M8155" s="27"/>
    </row>
    <row r="8156" spans="13:13" x14ac:dyDescent="0.2">
      <c r="M8156" s="27"/>
    </row>
    <row r="8157" spans="13:13" x14ac:dyDescent="0.2">
      <c r="M8157" s="27"/>
    </row>
    <row r="8158" spans="13:13" x14ac:dyDescent="0.2">
      <c r="M8158" s="27"/>
    </row>
    <row r="8159" spans="13:13" x14ac:dyDescent="0.2">
      <c r="M8159" s="27"/>
    </row>
    <row r="8160" spans="13:13" x14ac:dyDescent="0.2">
      <c r="M8160" s="27"/>
    </row>
    <row r="8161" spans="13:13" x14ac:dyDescent="0.2">
      <c r="M8161" s="27"/>
    </row>
    <row r="8162" spans="13:13" x14ac:dyDescent="0.2">
      <c r="M8162" s="27"/>
    </row>
    <row r="8163" spans="13:13" x14ac:dyDescent="0.2">
      <c r="M8163" s="27"/>
    </row>
    <row r="8164" spans="13:13" x14ac:dyDescent="0.2">
      <c r="M8164" s="27"/>
    </row>
    <row r="8165" spans="13:13" x14ac:dyDescent="0.2">
      <c r="M8165" s="27"/>
    </row>
    <row r="8166" spans="13:13" x14ac:dyDescent="0.2">
      <c r="M8166" s="27"/>
    </row>
    <row r="8167" spans="13:13" x14ac:dyDescent="0.2">
      <c r="M8167" s="27"/>
    </row>
    <row r="8168" spans="13:13" x14ac:dyDescent="0.2">
      <c r="M8168" s="27"/>
    </row>
    <row r="8169" spans="13:13" x14ac:dyDescent="0.2">
      <c r="M8169" s="27"/>
    </row>
    <row r="8170" spans="13:13" x14ac:dyDescent="0.2">
      <c r="M8170" s="27"/>
    </row>
    <row r="8171" spans="13:13" x14ac:dyDescent="0.2">
      <c r="M8171" s="27"/>
    </row>
    <row r="8172" spans="13:13" x14ac:dyDescent="0.2">
      <c r="M8172" s="27"/>
    </row>
    <row r="8173" spans="13:13" x14ac:dyDescent="0.2">
      <c r="M8173" s="27"/>
    </row>
    <row r="8174" spans="13:13" x14ac:dyDescent="0.2">
      <c r="M8174" s="27"/>
    </row>
    <row r="8175" spans="13:13" x14ac:dyDescent="0.2">
      <c r="M8175" s="27"/>
    </row>
    <row r="8176" spans="13:13" x14ac:dyDescent="0.2">
      <c r="M8176" s="27"/>
    </row>
    <row r="8177" spans="13:13" x14ac:dyDescent="0.2">
      <c r="M8177" s="27"/>
    </row>
    <row r="8178" spans="13:13" x14ac:dyDescent="0.2">
      <c r="M8178" s="27"/>
    </row>
    <row r="8179" spans="13:13" x14ac:dyDescent="0.2">
      <c r="M8179" s="27"/>
    </row>
    <row r="8180" spans="13:13" x14ac:dyDescent="0.2">
      <c r="M8180" s="27"/>
    </row>
    <row r="8181" spans="13:13" x14ac:dyDescent="0.2">
      <c r="M8181" s="27"/>
    </row>
    <row r="8182" spans="13:13" x14ac:dyDescent="0.2">
      <c r="M8182" s="27"/>
    </row>
    <row r="8183" spans="13:13" x14ac:dyDescent="0.2">
      <c r="M8183" s="27"/>
    </row>
    <row r="8184" spans="13:13" x14ac:dyDescent="0.2">
      <c r="M8184" s="27"/>
    </row>
    <row r="8185" spans="13:13" x14ac:dyDescent="0.2">
      <c r="M8185" s="27"/>
    </row>
    <row r="8186" spans="13:13" x14ac:dyDescent="0.2">
      <c r="M8186" s="27"/>
    </row>
    <row r="8187" spans="13:13" x14ac:dyDescent="0.2">
      <c r="M8187" s="27"/>
    </row>
    <row r="8188" spans="13:13" x14ac:dyDescent="0.2">
      <c r="M8188" s="27"/>
    </row>
    <row r="8189" spans="13:13" x14ac:dyDescent="0.2">
      <c r="M8189" s="27"/>
    </row>
    <row r="8190" spans="13:13" x14ac:dyDescent="0.2">
      <c r="M8190" s="27"/>
    </row>
    <row r="8191" spans="13:13" x14ac:dyDescent="0.2">
      <c r="M8191" s="27"/>
    </row>
    <row r="8192" spans="13:13" x14ac:dyDescent="0.2">
      <c r="M8192" s="27"/>
    </row>
    <row r="8193" spans="13:13" x14ac:dyDescent="0.2">
      <c r="M8193" s="27"/>
    </row>
    <row r="8194" spans="13:13" x14ac:dyDescent="0.2">
      <c r="M8194" s="27"/>
    </row>
    <row r="8195" spans="13:13" x14ac:dyDescent="0.2">
      <c r="M8195" s="27"/>
    </row>
    <row r="8196" spans="13:13" x14ac:dyDescent="0.2">
      <c r="M8196" s="27"/>
    </row>
    <row r="8197" spans="13:13" x14ac:dyDescent="0.2">
      <c r="M8197" s="27"/>
    </row>
    <row r="8198" spans="13:13" x14ac:dyDescent="0.2">
      <c r="M8198" s="27"/>
    </row>
    <row r="8199" spans="13:13" x14ac:dyDescent="0.2">
      <c r="M8199" s="27"/>
    </row>
    <row r="8200" spans="13:13" x14ac:dyDescent="0.2">
      <c r="M8200" s="27"/>
    </row>
    <row r="8201" spans="13:13" x14ac:dyDescent="0.2">
      <c r="M8201" s="27"/>
    </row>
    <row r="8202" spans="13:13" x14ac:dyDescent="0.2">
      <c r="M8202" s="27"/>
    </row>
    <row r="8203" spans="13:13" x14ac:dyDescent="0.2">
      <c r="M8203" s="27"/>
    </row>
    <row r="8204" spans="13:13" x14ac:dyDescent="0.2">
      <c r="M8204" s="27"/>
    </row>
    <row r="8205" spans="13:13" x14ac:dyDescent="0.2">
      <c r="M8205" s="27"/>
    </row>
    <row r="8206" spans="13:13" x14ac:dyDescent="0.2">
      <c r="M8206" s="27"/>
    </row>
    <row r="8207" spans="13:13" x14ac:dyDescent="0.2">
      <c r="M8207" s="27"/>
    </row>
    <row r="8208" spans="13:13" x14ac:dyDescent="0.2">
      <c r="M8208" s="27"/>
    </row>
    <row r="8209" spans="13:13" x14ac:dyDescent="0.2">
      <c r="M8209" s="27"/>
    </row>
    <row r="8210" spans="13:13" x14ac:dyDescent="0.2">
      <c r="M8210" s="27"/>
    </row>
    <row r="8211" spans="13:13" x14ac:dyDescent="0.2">
      <c r="M8211" s="27"/>
    </row>
    <row r="8212" spans="13:13" x14ac:dyDescent="0.2">
      <c r="M8212" s="27"/>
    </row>
    <row r="8213" spans="13:13" x14ac:dyDescent="0.2">
      <c r="M8213" s="27"/>
    </row>
    <row r="8214" spans="13:13" x14ac:dyDescent="0.2">
      <c r="M8214" s="27"/>
    </row>
    <row r="8215" spans="13:13" x14ac:dyDescent="0.2">
      <c r="M8215" s="27"/>
    </row>
    <row r="8216" spans="13:13" x14ac:dyDescent="0.2">
      <c r="M8216" s="27"/>
    </row>
    <row r="8217" spans="13:13" x14ac:dyDescent="0.2">
      <c r="M8217" s="27"/>
    </row>
    <row r="8218" spans="13:13" x14ac:dyDescent="0.2">
      <c r="M8218" s="27"/>
    </row>
    <row r="8219" spans="13:13" x14ac:dyDescent="0.2">
      <c r="M8219" s="27"/>
    </row>
    <row r="8220" spans="13:13" x14ac:dyDescent="0.2">
      <c r="M8220" s="27"/>
    </row>
    <row r="8221" spans="13:13" x14ac:dyDescent="0.2">
      <c r="M8221" s="27"/>
    </row>
    <row r="8222" spans="13:13" x14ac:dyDescent="0.2">
      <c r="M8222" s="27"/>
    </row>
    <row r="8223" spans="13:13" x14ac:dyDescent="0.2">
      <c r="M8223" s="27"/>
    </row>
    <row r="8224" spans="13:13" x14ac:dyDescent="0.2">
      <c r="M8224" s="27"/>
    </row>
    <row r="8225" spans="13:13" x14ac:dyDescent="0.2">
      <c r="M8225" s="27"/>
    </row>
    <row r="8226" spans="13:13" x14ac:dyDescent="0.2">
      <c r="M8226" s="27"/>
    </row>
    <row r="8227" spans="13:13" x14ac:dyDescent="0.2">
      <c r="M8227" s="27"/>
    </row>
    <row r="8228" spans="13:13" x14ac:dyDescent="0.2">
      <c r="M8228" s="27"/>
    </row>
    <row r="8229" spans="13:13" x14ac:dyDescent="0.2">
      <c r="M8229" s="27"/>
    </row>
    <row r="8230" spans="13:13" x14ac:dyDescent="0.2">
      <c r="M8230" s="27"/>
    </row>
    <row r="8231" spans="13:13" x14ac:dyDescent="0.2">
      <c r="M8231" s="27"/>
    </row>
    <row r="8232" spans="13:13" x14ac:dyDescent="0.2">
      <c r="M8232" s="27"/>
    </row>
    <row r="8233" spans="13:13" x14ac:dyDescent="0.2">
      <c r="M8233" s="27"/>
    </row>
    <row r="8234" spans="13:13" x14ac:dyDescent="0.2">
      <c r="M8234" s="27"/>
    </row>
    <row r="8235" spans="13:13" x14ac:dyDescent="0.2">
      <c r="M8235" s="27"/>
    </row>
    <row r="8236" spans="13:13" x14ac:dyDescent="0.2">
      <c r="M8236" s="27"/>
    </row>
    <row r="8237" spans="13:13" x14ac:dyDescent="0.2">
      <c r="M8237" s="27"/>
    </row>
    <row r="8238" spans="13:13" x14ac:dyDescent="0.2">
      <c r="M8238" s="27"/>
    </row>
    <row r="8239" spans="13:13" x14ac:dyDescent="0.2">
      <c r="M8239" s="27"/>
    </row>
    <row r="8240" spans="13:13" x14ac:dyDescent="0.2">
      <c r="M8240" s="27"/>
    </row>
    <row r="8241" spans="13:13" x14ac:dyDescent="0.2">
      <c r="M8241" s="27"/>
    </row>
    <row r="8242" spans="13:13" x14ac:dyDescent="0.2">
      <c r="M8242" s="27"/>
    </row>
    <row r="8243" spans="13:13" x14ac:dyDescent="0.2">
      <c r="M8243" s="27"/>
    </row>
    <row r="8244" spans="13:13" x14ac:dyDescent="0.2">
      <c r="M8244" s="27"/>
    </row>
    <row r="8245" spans="13:13" x14ac:dyDescent="0.2">
      <c r="M8245" s="27"/>
    </row>
    <row r="8246" spans="13:13" x14ac:dyDescent="0.2">
      <c r="M8246" s="27"/>
    </row>
    <row r="8247" spans="13:13" x14ac:dyDescent="0.2">
      <c r="M8247" s="27"/>
    </row>
    <row r="8248" spans="13:13" x14ac:dyDescent="0.2">
      <c r="M8248" s="27"/>
    </row>
    <row r="8249" spans="13:13" x14ac:dyDescent="0.2">
      <c r="M8249" s="27"/>
    </row>
    <row r="8250" spans="13:13" x14ac:dyDescent="0.2">
      <c r="M8250" s="27"/>
    </row>
    <row r="8251" spans="13:13" x14ac:dyDescent="0.2">
      <c r="M8251" s="27"/>
    </row>
    <row r="8252" spans="13:13" x14ac:dyDescent="0.2">
      <c r="M8252" s="27"/>
    </row>
    <row r="8253" spans="13:13" x14ac:dyDescent="0.2">
      <c r="M8253" s="27"/>
    </row>
    <row r="8254" spans="13:13" x14ac:dyDescent="0.2">
      <c r="M8254" s="27"/>
    </row>
    <row r="8255" spans="13:13" x14ac:dyDescent="0.2">
      <c r="M8255" s="27"/>
    </row>
    <row r="8256" spans="13:13" x14ac:dyDescent="0.2">
      <c r="M8256" s="27"/>
    </row>
    <row r="8257" spans="13:13" x14ac:dyDescent="0.2">
      <c r="M8257" s="27"/>
    </row>
    <row r="8258" spans="13:13" x14ac:dyDescent="0.2">
      <c r="M8258" s="27"/>
    </row>
    <row r="8259" spans="13:13" x14ac:dyDescent="0.2">
      <c r="M8259" s="27"/>
    </row>
    <row r="8260" spans="13:13" x14ac:dyDescent="0.2">
      <c r="M8260" s="27"/>
    </row>
    <row r="8261" spans="13:13" x14ac:dyDescent="0.2">
      <c r="M8261" s="27"/>
    </row>
    <row r="8262" spans="13:13" x14ac:dyDescent="0.2">
      <c r="M8262" s="27"/>
    </row>
    <row r="8263" spans="13:13" x14ac:dyDescent="0.2">
      <c r="M8263" s="27"/>
    </row>
    <row r="8264" spans="13:13" x14ac:dyDescent="0.2">
      <c r="M8264" s="27"/>
    </row>
    <row r="8265" spans="13:13" x14ac:dyDescent="0.2">
      <c r="M8265" s="27"/>
    </row>
    <row r="8266" spans="13:13" x14ac:dyDescent="0.2">
      <c r="M8266" s="27"/>
    </row>
    <row r="8267" spans="13:13" x14ac:dyDescent="0.2">
      <c r="M8267" s="27"/>
    </row>
    <row r="8268" spans="13:13" x14ac:dyDescent="0.2">
      <c r="M8268" s="27"/>
    </row>
    <row r="8269" spans="13:13" x14ac:dyDescent="0.2">
      <c r="M8269" s="27"/>
    </row>
    <row r="8270" spans="13:13" x14ac:dyDescent="0.2">
      <c r="M8270" s="27"/>
    </row>
    <row r="8271" spans="13:13" x14ac:dyDescent="0.2">
      <c r="M8271" s="27"/>
    </row>
    <row r="8272" spans="13:13" x14ac:dyDescent="0.2">
      <c r="M8272" s="27"/>
    </row>
    <row r="8273" spans="13:13" x14ac:dyDescent="0.2">
      <c r="M8273" s="27"/>
    </row>
    <row r="8274" spans="13:13" x14ac:dyDescent="0.2">
      <c r="M8274" s="27"/>
    </row>
    <row r="8275" spans="13:13" x14ac:dyDescent="0.2">
      <c r="M8275" s="27"/>
    </row>
    <row r="8276" spans="13:13" x14ac:dyDescent="0.2">
      <c r="M8276" s="27"/>
    </row>
    <row r="8277" spans="13:13" x14ac:dyDescent="0.2">
      <c r="M8277" s="27"/>
    </row>
    <row r="8278" spans="13:13" x14ac:dyDescent="0.2">
      <c r="M8278" s="27"/>
    </row>
    <row r="8279" spans="13:13" x14ac:dyDescent="0.2">
      <c r="M8279" s="27"/>
    </row>
    <row r="8280" spans="13:13" x14ac:dyDescent="0.2">
      <c r="M8280" s="27"/>
    </row>
    <row r="8281" spans="13:13" x14ac:dyDescent="0.2">
      <c r="M8281" s="27"/>
    </row>
    <row r="8282" spans="13:13" x14ac:dyDescent="0.2">
      <c r="M8282" s="27"/>
    </row>
    <row r="8283" spans="13:13" x14ac:dyDescent="0.2">
      <c r="M8283" s="27"/>
    </row>
    <row r="8284" spans="13:13" x14ac:dyDescent="0.2">
      <c r="M8284" s="27"/>
    </row>
    <row r="8285" spans="13:13" x14ac:dyDescent="0.2">
      <c r="M8285" s="27"/>
    </row>
    <row r="8286" spans="13:13" x14ac:dyDescent="0.2">
      <c r="M8286" s="27"/>
    </row>
    <row r="8287" spans="13:13" x14ac:dyDescent="0.2">
      <c r="M8287" s="27"/>
    </row>
    <row r="8288" spans="13:13" x14ac:dyDescent="0.2">
      <c r="M8288" s="27"/>
    </row>
    <row r="8289" spans="13:13" x14ac:dyDescent="0.2">
      <c r="M8289" s="27"/>
    </row>
    <row r="8290" spans="13:13" x14ac:dyDescent="0.2">
      <c r="M8290" s="27"/>
    </row>
    <row r="8291" spans="13:13" x14ac:dyDescent="0.2">
      <c r="M8291" s="27"/>
    </row>
    <row r="8292" spans="13:13" x14ac:dyDescent="0.2">
      <c r="M8292" s="27"/>
    </row>
    <row r="8293" spans="13:13" x14ac:dyDescent="0.2">
      <c r="M8293" s="27"/>
    </row>
    <row r="8294" spans="13:13" x14ac:dyDescent="0.2">
      <c r="M8294" s="27"/>
    </row>
    <row r="8295" spans="13:13" x14ac:dyDescent="0.2">
      <c r="M8295" s="27"/>
    </row>
    <row r="8296" spans="13:13" x14ac:dyDescent="0.2">
      <c r="M8296" s="27"/>
    </row>
    <row r="8297" spans="13:13" x14ac:dyDescent="0.2">
      <c r="M8297" s="27"/>
    </row>
    <row r="8298" spans="13:13" x14ac:dyDescent="0.2">
      <c r="M8298" s="27"/>
    </row>
    <row r="8299" spans="13:13" x14ac:dyDescent="0.2">
      <c r="M8299" s="27"/>
    </row>
    <row r="8300" spans="13:13" x14ac:dyDescent="0.2">
      <c r="M8300" s="27"/>
    </row>
    <row r="8301" spans="13:13" x14ac:dyDescent="0.2">
      <c r="M8301" s="27"/>
    </row>
    <row r="8302" spans="13:13" x14ac:dyDescent="0.2">
      <c r="M8302" s="27"/>
    </row>
    <row r="8303" spans="13:13" x14ac:dyDescent="0.2">
      <c r="M8303" s="27"/>
    </row>
    <row r="8304" spans="13:13" x14ac:dyDescent="0.2">
      <c r="M8304" s="27"/>
    </row>
    <row r="8305" spans="13:13" x14ac:dyDescent="0.2">
      <c r="M8305" s="27"/>
    </row>
    <row r="8306" spans="13:13" x14ac:dyDescent="0.2">
      <c r="M8306" s="27"/>
    </row>
    <row r="8307" spans="13:13" x14ac:dyDescent="0.2">
      <c r="M8307" s="27"/>
    </row>
    <row r="8308" spans="13:13" x14ac:dyDescent="0.2">
      <c r="M8308" s="27"/>
    </row>
    <row r="8309" spans="13:13" x14ac:dyDescent="0.2">
      <c r="M8309" s="27"/>
    </row>
    <row r="8310" spans="13:13" x14ac:dyDescent="0.2">
      <c r="M8310" s="27"/>
    </row>
    <row r="8311" spans="13:13" x14ac:dyDescent="0.2">
      <c r="M8311" s="27"/>
    </row>
    <row r="8312" spans="13:13" x14ac:dyDescent="0.2">
      <c r="M8312" s="27"/>
    </row>
    <row r="8313" spans="13:13" x14ac:dyDescent="0.2">
      <c r="M8313" s="27"/>
    </row>
    <row r="8314" spans="13:13" x14ac:dyDescent="0.2">
      <c r="M8314" s="27"/>
    </row>
    <row r="8315" spans="13:13" x14ac:dyDescent="0.2">
      <c r="M8315" s="27"/>
    </row>
    <row r="8316" spans="13:13" x14ac:dyDescent="0.2">
      <c r="M8316" s="27"/>
    </row>
    <row r="8317" spans="13:13" x14ac:dyDescent="0.2">
      <c r="M8317" s="27"/>
    </row>
    <row r="8318" spans="13:13" x14ac:dyDescent="0.2">
      <c r="M8318" s="27"/>
    </row>
    <row r="8319" spans="13:13" x14ac:dyDescent="0.2">
      <c r="M8319" s="27"/>
    </row>
    <row r="8320" spans="13:13" x14ac:dyDescent="0.2">
      <c r="M8320" s="27"/>
    </row>
    <row r="8321" spans="13:13" x14ac:dyDescent="0.2">
      <c r="M8321" s="27"/>
    </row>
    <row r="8322" spans="13:13" x14ac:dyDescent="0.2">
      <c r="M8322" s="27"/>
    </row>
    <row r="8323" spans="13:13" x14ac:dyDescent="0.2">
      <c r="M8323" s="27"/>
    </row>
    <row r="8324" spans="13:13" x14ac:dyDescent="0.2">
      <c r="M8324" s="27"/>
    </row>
    <row r="8325" spans="13:13" x14ac:dyDescent="0.2">
      <c r="M8325" s="27"/>
    </row>
    <row r="8326" spans="13:13" x14ac:dyDescent="0.2">
      <c r="M8326" s="27"/>
    </row>
    <row r="8327" spans="13:13" x14ac:dyDescent="0.2">
      <c r="M8327" s="27"/>
    </row>
    <row r="8328" spans="13:13" x14ac:dyDescent="0.2">
      <c r="M8328" s="27"/>
    </row>
    <row r="8329" spans="13:13" x14ac:dyDescent="0.2">
      <c r="M8329" s="27"/>
    </row>
    <row r="8330" spans="13:13" x14ac:dyDescent="0.2">
      <c r="M8330" s="27"/>
    </row>
    <row r="8331" spans="13:13" x14ac:dyDescent="0.2">
      <c r="M8331" s="27"/>
    </row>
    <row r="8332" spans="13:13" x14ac:dyDescent="0.2">
      <c r="M8332" s="27"/>
    </row>
    <row r="8333" spans="13:13" x14ac:dyDescent="0.2">
      <c r="M8333" s="27"/>
    </row>
    <row r="8334" spans="13:13" x14ac:dyDescent="0.2">
      <c r="M8334" s="27"/>
    </row>
    <row r="8335" spans="13:13" x14ac:dyDescent="0.2">
      <c r="M8335" s="27"/>
    </row>
    <row r="8336" spans="13:13" x14ac:dyDescent="0.2">
      <c r="M8336" s="27"/>
    </row>
    <row r="8337" spans="13:13" x14ac:dyDescent="0.2">
      <c r="M8337" s="27"/>
    </row>
    <row r="8338" spans="13:13" x14ac:dyDescent="0.2">
      <c r="M8338" s="27"/>
    </row>
    <row r="8339" spans="13:13" x14ac:dyDescent="0.2">
      <c r="M8339" s="27"/>
    </row>
    <row r="8340" spans="13:13" x14ac:dyDescent="0.2">
      <c r="M8340" s="27"/>
    </row>
    <row r="8341" spans="13:13" x14ac:dyDescent="0.2">
      <c r="M8341" s="27"/>
    </row>
    <row r="8342" spans="13:13" x14ac:dyDescent="0.2">
      <c r="M8342" s="27"/>
    </row>
    <row r="8343" spans="13:13" x14ac:dyDescent="0.2">
      <c r="M8343" s="27"/>
    </row>
    <row r="8344" spans="13:13" x14ac:dyDescent="0.2">
      <c r="M8344" s="27"/>
    </row>
    <row r="8345" spans="13:13" x14ac:dyDescent="0.2">
      <c r="M8345" s="27"/>
    </row>
    <row r="8346" spans="13:13" x14ac:dyDescent="0.2">
      <c r="M8346" s="27"/>
    </row>
    <row r="8347" spans="13:13" x14ac:dyDescent="0.2">
      <c r="M8347" s="27"/>
    </row>
    <row r="8348" spans="13:13" x14ac:dyDescent="0.2">
      <c r="M8348" s="27"/>
    </row>
    <row r="8349" spans="13:13" x14ac:dyDescent="0.2">
      <c r="M8349" s="27"/>
    </row>
    <row r="8350" spans="13:13" x14ac:dyDescent="0.2">
      <c r="M8350" s="27"/>
    </row>
    <row r="8351" spans="13:13" x14ac:dyDescent="0.2">
      <c r="M8351" s="27"/>
    </row>
    <row r="8352" spans="13:13" x14ac:dyDescent="0.2">
      <c r="M8352" s="27"/>
    </row>
    <row r="8353" spans="13:13" x14ac:dyDescent="0.2">
      <c r="M8353" s="27"/>
    </row>
    <row r="8354" spans="13:13" x14ac:dyDescent="0.2">
      <c r="M8354" s="27"/>
    </row>
    <row r="8355" spans="13:13" x14ac:dyDescent="0.2">
      <c r="M8355" s="27"/>
    </row>
    <row r="8356" spans="13:13" x14ac:dyDescent="0.2">
      <c r="M8356" s="27"/>
    </row>
    <row r="8357" spans="13:13" x14ac:dyDescent="0.2">
      <c r="M8357" s="27"/>
    </row>
    <row r="8358" spans="13:13" x14ac:dyDescent="0.2">
      <c r="M8358" s="27"/>
    </row>
    <row r="8359" spans="13:13" x14ac:dyDescent="0.2">
      <c r="M8359" s="27"/>
    </row>
    <row r="8360" spans="13:13" x14ac:dyDescent="0.2">
      <c r="M8360" s="27"/>
    </row>
    <row r="8361" spans="13:13" x14ac:dyDescent="0.2">
      <c r="M8361" s="27"/>
    </row>
    <row r="8362" spans="13:13" x14ac:dyDescent="0.2">
      <c r="M8362" s="27"/>
    </row>
    <row r="8363" spans="13:13" x14ac:dyDescent="0.2">
      <c r="M8363" s="27"/>
    </row>
    <row r="8364" spans="13:13" x14ac:dyDescent="0.2">
      <c r="M8364" s="27"/>
    </row>
    <row r="8365" spans="13:13" x14ac:dyDescent="0.2">
      <c r="M8365" s="27"/>
    </row>
    <row r="8366" spans="13:13" x14ac:dyDescent="0.2">
      <c r="M8366" s="27"/>
    </row>
    <row r="8367" spans="13:13" x14ac:dyDescent="0.2">
      <c r="M8367" s="27"/>
    </row>
    <row r="8368" spans="13:13" x14ac:dyDescent="0.2">
      <c r="M8368" s="27"/>
    </row>
    <row r="8369" spans="13:13" x14ac:dyDescent="0.2">
      <c r="M8369" s="27"/>
    </row>
    <row r="8370" spans="13:13" x14ac:dyDescent="0.2">
      <c r="M8370" s="27"/>
    </row>
    <row r="8371" spans="13:13" x14ac:dyDescent="0.2">
      <c r="M8371" s="27"/>
    </row>
    <row r="8372" spans="13:13" x14ac:dyDescent="0.2">
      <c r="M8372" s="27"/>
    </row>
    <row r="8373" spans="13:13" x14ac:dyDescent="0.2">
      <c r="M8373" s="27"/>
    </row>
    <row r="8374" spans="13:13" x14ac:dyDescent="0.2">
      <c r="M8374" s="27"/>
    </row>
    <row r="8375" spans="13:13" x14ac:dyDescent="0.2">
      <c r="M8375" s="27"/>
    </row>
    <row r="8376" spans="13:13" x14ac:dyDescent="0.2">
      <c r="M8376" s="27"/>
    </row>
    <row r="8377" spans="13:13" x14ac:dyDescent="0.2">
      <c r="M8377" s="27"/>
    </row>
    <row r="8378" spans="13:13" x14ac:dyDescent="0.2">
      <c r="M8378" s="27"/>
    </row>
    <row r="8379" spans="13:13" x14ac:dyDescent="0.2">
      <c r="M8379" s="27"/>
    </row>
    <row r="8380" spans="13:13" x14ac:dyDescent="0.2">
      <c r="M8380" s="27"/>
    </row>
    <row r="8381" spans="13:13" x14ac:dyDescent="0.2">
      <c r="M8381" s="27"/>
    </row>
    <row r="8382" spans="13:13" x14ac:dyDescent="0.2">
      <c r="M8382" s="27"/>
    </row>
    <row r="8383" spans="13:13" x14ac:dyDescent="0.2">
      <c r="M8383" s="27"/>
    </row>
    <row r="8384" spans="13:13" x14ac:dyDescent="0.2">
      <c r="M8384" s="27"/>
    </row>
    <row r="8385" spans="13:13" x14ac:dyDescent="0.2">
      <c r="M8385" s="27"/>
    </row>
    <row r="8386" spans="13:13" x14ac:dyDescent="0.2">
      <c r="M8386" s="27"/>
    </row>
    <row r="8387" spans="13:13" x14ac:dyDescent="0.2">
      <c r="M8387" s="27"/>
    </row>
    <row r="8388" spans="13:13" x14ac:dyDescent="0.2">
      <c r="M8388" s="27"/>
    </row>
    <row r="8389" spans="13:13" x14ac:dyDescent="0.2">
      <c r="M8389" s="27"/>
    </row>
    <row r="8390" spans="13:13" x14ac:dyDescent="0.2">
      <c r="M8390" s="27"/>
    </row>
    <row r="8391" spans="13:13" x14ac:dyDescent="0.2">
      <c r="M8391" s="27"/>
    </row>
    <row r="8392" spans="13:13" x14ac:dyDescent="0.2">
      <c r="M8392" s="27"/>
    </row>
    <row r="8393" spans="13:13" x14ac:dyDescent="0.2">
      <c r="M8393" s="27"/>
    </row>
    <row r="8394" spans="13:13" x14ac:dyDescent="0.2">
      <c r="M8394" s="27"/>
    </row>
    <row r="8395" spans="13:13" x14ac:dyDescent="0.2">
      <c r="M8395" s="27"/>
    </row>
    <row r="8396" spans="13:13" x14ac:dyDescent="0.2">
      <c r="M8396" s="27"/>
    </row>
    <row r="8397" spans="13:13" x14ac:dyDescent="0.2">
      <c r="M8397" s="27"/>
    </row>
    <row r="8398" spans="13:13" x14ac:dyDescent="0.2">
      <c r="M8398" s="27"/>
    </row>
    <row r="8399" spans="13:13" x14ac:dyDescent="0.2">
      <c r="M8399" s="27"/>
    </row>
    <row r="8400" spans="13:13" x14ac:dyDescent="0.2">
      <c r="M8400" s="27"/>
    </row>
    <row r="8401" spans="13:13" x14ac:dyDescent="0.2">
      <c r="M8401" s="27"/>
    </row>
    <row r="8402" spans="13:13" x14ac:dyDescent="0.2">
      <c r="M8402" s="27"/>
    </row>
    <row r="8403" spans="13:13" x14ac:dyDescent="0.2">
      <c r="M8403" s="27"/>
    </row>
    <row r="8404" spans="13:13" x14ac:dyDescent="0.2">
      <c r="M8404" s="27"/>
    </row>
    <row r="8405" spans="13:13" x14ac:dyDescent="0.2">
      <c r="M8405" s="27"/>
    </row>
    <row r="8406" spans="13:13" x14ac:dyDescent="0.2">
      <c r="M8406" s="27"/>
    </row>
    <row r="8407" spans="13:13" x14ac:dyDescent="0.2">
      <c r="M8407" s="27"/>
    </row>
    <row r="8408" spans="13:13" x14ac:dyDescent="0.2">
      <c r="M8408" s="27"/>
    </row>
    <row r="8409" spans="13:13" x14ac:dyDescent="0.2">
      <c r="M8409" s="27"/>
    </row>
    <row r="8410" spans="13:13" x14ac:dyDescent="0.2">
      <c r="M8410" s="27"/>
    </row>
    <row r="8411" spans="13:13" x14ac:dyDescent="0.2">
      <c r="M8411" s="27"/>
    </row>
    <row r="8412" spans="13:13" x14ac:dyDescent="0.2">
      <c r="M8412" s="27"/>
    </row>
    <row r="8413" spans="13:13" x14ac:dyDescent="0.2">
      <c r="M8413" s="27"/>
    </row>
    <row r="8414" spans="13:13" x14ac:dyDescent="0.2">
      <c r="M8414" s="27"/>
    </row>
    <row r="8415" spans="13:13" x14ac:dyDescent="0.2">
      <c r="M8415" s="27"/>
    </row>
    <row r="8416" spans="13:13" x14ac:dyDescent="0.2">
      <c r="M8416" s="27"/>
    </row>
    <row r="8417" spans="13:13" x14ac:dyDescent="0.2">
      <c r="M8417" s="27"/>
    </row>
    <row r="8418" spans="13:13" x14ac:dyDescent="0.2">
      <c r="M8418" s="27"/>
    </row>
    <row r="8419" spans="13:13" x14ac:dyDescent="0.2">
      <c r="M8419" s="27"/>
    </row>
    <row r="8420" spans="13:13" x14ac:dyDescent="0.2">
      <c r="M8420" s="27"/>
    </row>
    <row r="8421" spans="13:13" x14ac:dyDescent="0.2">
      <c r="M8421" s="27"/>
    </row>
    <row r="8422" spans="13:13" x14ac:dyDescent="0.2">
      <c r="M8422" s="27"/>
    </row>
    <row r="8423" spans="13:13" x14ac:dyDescent="0.2">
      <c r="M8423" s="27"/>
    </row>
    <row r="8424" spans="13:13" x14ac:dyDescent="0.2">
      <c r="M8424" s="27"/>
    </row>
    <row r="8425" spans="13:13" x14ac:dyDescent="0.2">
      <c r="M8425" s="27"/>
    </row>
    <row r="8426" spans="13:13" x14ac:dyDescent="0.2">
      <c r="M8426" s="27"/>
    </row>
    <row r="8427" spans="13:13" x14ac:dyDescent="0.2">
      <c r="M8427" s="27"/>
    </row>
    <row r="8428" spans="13:13" x14ac:dyDescent="0.2">
      <c r="M8428" s="27"/>
    </row>
    <row r="8429" spans="13:13" x14ac:dyDescent="0.2">
      <c r="M8429" s="27"/>
    </row>
    <row r="8430" spans="13:13" x14ac:dyDescent="0.2">
      <c r="M8430" s="27"/>
    </row>
    <row r="8431" spans="13:13" x14ac:dyDescent="0.2">
      <c r="M8431" s="27"/>
    </row>
    <row r="8432" spans="13:13" x14ac:dyDescent="0.2">
      <c r="M8432" s="27"/>
    </row>
    <row r="8433" spans="13:13" x14ac:dyDescent="0.2">
      <c r="M8433" s="27"/>
    </row>
    <row r="8434" spans="13:13" x14ac:dyDescent="0.2">
      <c r="M8434" s="27"/>
    </row>
    <row r="8435" spans="13:13" x14ac:dyDescent="0.2">
      <c r="M8435" s="27"/>
    </row>
    <row r="8436" spans="13:13" x14ac:dyDescent="0.2">
      <c r="M8436" s="27"/>
    </row>
    <row r="8437" spans="13:13" x14ac:dyDescent="0.2">
      <c r="M8437" s="27"/>
    </row>
    <row r="8438" spans="13:13" x14ac:dyDescent="0.2">
      <c r="M8438" s="27"/>
    </row>
    <row r="8439" spans="13:13" x14ac:dyDescent="0.2">
      <c r="M8439" s="27"/>
    </row>
    <row r="8440" spans="13:13" x14ac:dyDescent="0.2">
      <c r="M8440" s="27"/>
    </row>
    <row r="8441" spans="13:13" x14ac:dyDescent="0.2">
      <c r="M8441" s="27"/>
    </row>
    <row r="8442" spans="13:13" x14ac:dyDescent="0.2">
      <c r="M8442" s="27"/>
    </row>
    <row r="8443" spans="13:13" x14ac:dyDescent="0.2">
      <c r="M8443" s="27"/>
    </row>
    <row r="8444" spans="13:13" x14ac:dyDescent="0.2">
      <c r="M8444" s="27"/>
    </row>
    <row r="8445" spans="13:13" x14ac:dyDescent="0.2">
      <c r="M8445" s="27"/>
    </row>
    <row r="8446" spans="13:13" x14ac:dyDescent="0.2">
      <c r="M8446" s="27"/>
    </row>
    <row r="8447" spans="13:13" x14ac:dyDescent="0.2">
      <c r="M8447" s="27"/>
    </row>
    <row r="8448" spans="13:13" x14ac:dyDescent="0.2">
      <c r="M8448" s="27"/>
    </row>
    <row r="8449" spans="13:13" x14ac:dyDescent="0.2">
      <c r="M8449" s="27"/>
    </row>
    <row r="8450" spans="13:13" x14ac:dyDescent="0.2">
      <c r="M8450" s="27"/>
    </row>
    <row r="8451" spans="13:13" x14ac:dyDescent="0.2">
      <c r="M8451" s="27"/>
    </row>
    <row r="8452" spans="13:13" x14ac:dyDescent="0.2">
      <c r="M8452" s="27"/>
    </row>
    <row r="8453" spans="13:13" x14ac:dyDescent="0.2">
      <c r="M8453" s="27"/>
    </row>
    <row r="8454" spans="13:13" x14ac:dyDescent="0.2">
      <c r="M8454" s="27"/>
    </row>
    <row r="8455" spans="13:13" x14ac:dyDescent="0.2">
      <c r="M8455" s="27"/>
    </row>
    <row r="8456" spans="13:13" x14ac:dyDescent="0.2">
      <c r="M8456" s="27"/>
    </row>
    <row r="8457" spans="13:13" x14ac:dyDescent="0.2">
      <c r="M8457" s="27"/>
    </row>
    <row r="8458" spans="13:13" x14ac:dyDescent="0.2">
      <c r="M8458" s="27"/>
    </row>
    <row r="8459" spans="13:13" x14ac:dyDescent="0.2">
      <c r="M8459" s="27"/>
    </row>
    <row r="8460" spans="13:13" x14ac:dyDescent="0.2">
      <c r="M8460" s="27"/>
    </row>
    <row r="8461" spans="13:13" x14ac:dyDescent="0.2">
      <c r="M8461" s="27"/>
    </row>
    <row r="8462" spans="13:13" x14ac:dyDescent="0.2">
      <c r="M8462" s="27"/>
    </row>
    <row r="8463" spans="13:13" x14ac:dyDescent="0.2">
      <c r="M8463" s="27"/>
    </row>
    <row r="8464" spans="13:13" x14ac:dyDescent="0.2">
      <c r="M8464" s="27"/>
    </row>
    <row r="8465" spans="13:13" x14ac:dyDescent="0.2">
      <c r="M8465" s="27"/>
    </row>
    <row r="8466" spans="13:13" x14ac:dyDescent="0.2">
      <c r="M8466" s="27"/>
    </row>
    <row r="8467" spans="13:13" x14ac:dyDescent="0.2">
      <c r="M8467" s="27"/>
    </row>
    <row r="8468" spans="13:13" x14ac:dyDescent="0.2">
      <c r="M8468" s="27"/>
    </row>
    <row r="8469" spans="13:13" x14ac:dyDescent="0.2">
      <c r="M8469" s="27"/>
    </row>
    <row r="8470" spans="13:13" x14ac:dyDescent="0.2">
      <c r="M8470" s="27"/>
    </row>
    <row r="8471" spans="13:13" x14ac:dyDescent="0.2">
      <c r="M8471" s="27"/>
    </row>
    <row r="8472" spans="13:13" x14ac:dyDescent="0.2">
      <c r="M8472" s="27"/>
    </row>
    <row r="8473" spans="13:13" x14ac:dyDescent="0.2">
      <c r="M8473" s="27"/>
    </row>
    <row r="8474" spans="13:13" x14ac:dyDescent="0.2">
      <c r="M8474" s="27"/>
    </row>
    <row r="8475" spans="13:13" x14ac:dyDescent="0.2">
      <c r="M8475" s="27"/>
    </row>
    <row r="8476" spans="13:13" x14ac:dyDescent="0.2">
      <c r="M8476" s="27"/>
    </row>
    <row r="8477" spans="13:13" x14ac:dyDescent="0.2">
      <c r="M8477" s="27"/>
    </row>
    <row r="8478" spans="13:13" x14ac:dyDescent="0.2">
      <c r="M8478" s="27"/>
    </row>
    <row r="8479" spans="13:13" x14ac:dyDescent="0.2">
      <c r="M8479" s="27"/>
    </row>
    <row r="8480" spans="13:13" x14ac:dyDescent="0.2">
      <c r="M8480" s="27"/>
    </row>
    <row r="8481" spans="13:13" x14ac:dyDescent="0.2">
      <c r="M8481" s="27"/>
    </row>
    <row r="8482" spans="13:13" x14ac:dyDescent="0.2">
      <c r="M8482" s="27"/>
    </row>
    <row r="8483" spans="13:13" x14ac:dyDescent="0.2">
      <c r="M8483" s="27"/>
    </row>
    <row r="8484" spans="13:13" x14ac:dyDescent="0.2">
      <c r="M8484" s="27"/>
    </row>
    <row r="8485" spans="13:13" x14ac:dyDescent="0.2">
      <c r="M8485" s="27"/>
    </row>
    <row r="8486" spans="13:13" x14ac:dyDescent="0.2">
      <c r="M8486" s="27"/>
    </row>
    <row r="8487" spans="13:13" x14ac:dyDescent="0.2">
      <c r="M8487" s="27"/>
    </row>
    <row r="8488" spans="13:13" x14ac:dyDescent="0.2">
      <c r="M8488" s="27"/>
    </row>
    <row r="8489" spans="13:13" x14ac:dyDescent="0.2">
      <c r="M8489" s="27"/>
    </row>
    <row r="8490" spans="13:13" x14ac:dyDescent="0.2">
      <c r="M8490" s="27"/>
    </row>
    <row r="8491" spans="13:13" x14ac:dyDescent="0.2">
      <c r="M8491" s="27"/>
    </row>
    <row r="8492" spans="13:13" x14ac:dyDescent="0.2">
      <c r="M8492" s="27"/>
    </row>
  </sheetData>
  <dataValidations disablePrompts="1" count="1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M9:N17 B9 A10:J129" xr:uid="{00000000-0002-0000-0100-000000000000}">
      <formula1>FALSE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Informe comparativo de Acciones</vt:lpstr>
      <vt:lpstr>Base</vt:lpstr>
      <vt:lpstr>Base_Gráficos</vt:lpstr>
      <vt:lpstr>'Informe comparativo de Acciones'!Área_de_impresión</vt:lpstr>
      <vt:lpstr>'Informe comparativo de Acciones'!Títulos_a_imprimir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Marcelo Sepulveda P.</cp:lastModifiedBy>
  <cp:lastPrinted>2019-02-08T16:53:49Z</cp:lastPrinted>
  <dcterms:created xsi:type="dcterms:W3CDTF">2018-07-16T19:23:00Z</dcterms:created>
  <dcterms:modified xsi:type="dcterms:W3CDTF">2020-06-18T00:54:32Z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coUpdateId">
    <vt:lpwstr>1276908090</vt:lpwstr>
  </property>
  <property fmtid="{D5CDD505-2E9C-101B-9397-08002B2CF9AE}" pid="3" name="EcoUpdateMessage">
    <vt:lpwstr>2020/06/18-00:41:30</vt:lpwstr>
  </property>
  <property fmtid="{D5CDD505-2E9C-101B-9397-08002B2CF9AE}" pid="4" name="EcoUpdateStatus">
    <vt:lpwstr>2020-06-17=BRA:St,ME,Fd,TP;USA:St,ME;ARG:St,ME,TP;MEX:St,ME,Fd,TP;CHL:St,ME;COL:St,ME;PER:St,ME,Fd|2000-07-28=USA:TP|2020-06-16=ARG:Fd;CHL:Fd;COL:Fd;PER:TP|2019-10-28=CHL:TP|2014-02-26=VEN:St|2002-11-08=JPN:St|2020-06-15=GBR:St,ME|2016-08-18=NNN:St|2007-0</vt:lpwstr>
  </property>
</Properties>
</file>