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ECONMAT1\Google Drive\EXCEL ADDIN\"/>
    </mc:Choice>
  </mc:AlternateContent>
  <xr:revisionPtr revIDLastSave="0" documentId="13_ncr:1_{57E1D9B0-5EFB-48F7-8B59-9D07721E9FBA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ranking bursatil" sheetId="7" r:id="rId1"/>
    <sheet name="Anual Bursatil Moneda Original" sheetId="12" r:id="rId2"/>
    <sheet name="Anual Bursatil Orig Currency" sheetId="11" r:id="rId3"/>
    <sheet name="Anual Cambiario" sheetId="10" r:id="rId4"/>
    <sheet name="Anual Bursatil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" i="3" l="1"/>
  <c r="F6" i="3" l="1"/>
  <c r="B7" i="10" a="1"/>
  <c r="B15" i="3" a="1"/>
  <c r="B16" i="11" a="1"/>
  <c r="B17" i="12" a="1"/>
  <c r="B12" i="3" a="1"/>
  <c r="B10" i="3" a="1"/>
  <c r="B14" i="10" a="1"/>
  <c r="B16" i="12" a="1"/>
  <c r="B7" i="12" a="1"/>
  <c r="B16" i="10" a="1"/>
  <c r="B17" i="11" a="1"/>
  <c r="B7" i="3" a="1"/>
  <c r="B8" i="11" a="1"/>
  <c r="B9" i="12" a="1"/>
  <c r="B12" i="10" a="1"/>
  <c r="B8" i="12" a="1"/>
  <c r="B13" i="3" a="1"/>
  <c r="B11" i="11" a="1"/>
  <c r="B11" i="12" a="1"/>
  <c r="B11" i="10" a="1"/>
  <c r="B12" i="12" a="1"/>
  <c r="B10" i="12" a="1"/>
  <c r="F6" i="12"/>
  <c r="B8" i="3" a="1"/>
  <c r="B9" i="11" a="1"/>
  <c r="B17" i="3" a="1"/>
  <c r="B13" i="10" a="1"/>
  <c r="B15" i="10" a="1"/>
  <c r="B18" i="12" a="1"/>
  <c r="F14" i="12"/>
  <c r="F17" i="12"/>
  <c r="B13" i="11" a="1"/>
  <c r="B15" i="11" a="1"/>
  <c r="B12" i="11" a="1"/>
  <c r="B18" i="3" a="1"/>
  <c r="B11" i="3" a="1"/>
  <c r="B15" i="12" a="1"/>
  <c r="F18" i="12"/>
  <c r="F12" i="3"/>
  <c r="B16" i="3" a="1"/>
  <c r="B7" i="11" a="1"/>
  <c r="B14" i="11" a="1"/>
  <c r="B14" i="3" a="1"/>
  <c r="F8" i="12"/>
  <c r="B10" i="10" a="1"/>
  <c r="B18" i="11" a="1"/>
  <c r="B17" i="10" a="1"/>
  <c r="F11" i="3"/>
  <c r="B18" i="10" a="1"/>
  <c r="F13" i="12"/>
  <c r="B9" i="10" a="1"/>
  <c r="B8" i="10" a="1"/>
  <c r="F11" i="12"/>
  <c r="B10" i="11" a="1"/>
  <c r="F10" i="3"/>
  <c r="B14" i="12" a="1"/>
  <c r="B9" i="3" a="1"/>
  <c r="B13" i="12" a="1"/>
  <c r="F14" i="3"/>
  <c r="F7" i="12"/>
  <c r="F15" i="12"/>
  <c r="F16" i="12"/>
  <c r="F9" i="12"/>
  <c r="F10" i="12"/>
  <c r="F12" i="12"/>
  <c r="F18" i="3"/>
  <c r="F13" i="3"/>
  <c r="F17" i="3"/>
  <c r="F9" i="3"/>
  <c r="F8" i="3"/>
  <c r="F7" i="3"/>
  <c r="F15" i="3"/>
  <c r="F16" i="3"/>
  <c r="F6" i="10" l="1"/>
  <c r="F6" i="11"/>
  <c r="F29" i="3"/>
  <c r="F30" i="3" s="1"/>
  <c r="F27" i="3"/>
  <c r="F28" i="3" s="1"/>
  <c r="F21" i="3"/>
  <c r="F22" i="3" s="1"/>
  <c r="F43" i="3"/>
  <c r="F44" i="3" s="1"/>
  <c r="F31" i="3"/>
  <c r="F32" i="3" s="1"/>
  <c r="F37" i="3"/>
  <c r="F38" i="3" s="1"/>
  <c r="F41" i="3"/>
  <c r="F42" i="3" s="1"/>
  <c r="F25" i="3"/>
  <c r="F26" i="3" s="1"/>
  <c r="F33" i="3"/>
  <c r="F34" i="3" s="1"/>
  <c r="F35" i="3"/>
  <c r="F36" i="3" s="1"/>
  <c r="F39" i="3"/>
  <c r="F40" i="3" s="1"/>
  <c r="F23" i="3"/>
  <c r="F24" i="3" s="1"/>
  <c r="F25" i="12"/>
  <c r="F26" i="12" s="1"/>
  <c r="F41" i="12"/>
  <c r="F42" i="12" s="1"/>
  <c r="F43" i="12"/>
  <c r="F44" i="12" s="1"/>
  <c r="F33" i="12"/>
  <c r="F34" i="12" s="1"/>
  <c r="F27" i="12"/>
  <c r="F28" i="12" s="1"/>
  <c r="F23" i="12"/>
  <c r="F24" i="12" s="1"/>
  <c r="F39" i="12"/>
  <c r="F40" i="12" s="1"/>
  <c r="F21" i="12"/>
  <c r="F22" i="12" s="1"/>
  <c r="F29" i="12"/>
  <c r="F30" i="12" s="1"/>
  <c r="F37" i="12"/>
  <c r="F38" i="12" s="1"/>
  <c r="F35" i="12"/>
  <c r="F36" i="12" s="1"/>
  <c r="F31" i="12"/>
  <c r="F32" i="12" s="1"/>
  <c r="B13" i="12"/>
  <c r="B9" i="3"/>
  <c r="B14" i="12"/>
  <c r="B10" i="11"/>
  <c r="B8" i="10"/>
  <c r="B9" i="10"/>
  <c r="B18" i="10"/>
  <c r="B17" i="10"/>
  <c r="B18" i="11"/>
  <c r="B10" i="10"/>
  <c r="B14" i="3"/>
  <c r="B14" i="11"/>
  <c r="B7" i="11"/>
  <c r="B16" i="3"/>
  <c r="B15" i="12"/>
  <c r="B11" i="3"/>
  <c r="B18" i="3"/>
  <c r="B12" i="11"/>
  <c r="B15" i="11"/>
  <c r="B13" i="11"/>
  <c r="F20" i="3"/>
  <c r="Q6" i="3"/>
  <c r="G6" i="3"/>
  <c r="B18" i="12"/>
  <c r="B15" i="10"/>
  <c r="B13" i="10"/>
  <c r="B17" i="3"/>
  <c r="B9" i="11"/>
  <c r="B8" i="3"/>
  <c r="Q6" i="12"/>
  <c r="G6" i="12"/>
  <c r="F20" i="12"/>
  <c r="G6" i="11"/>
  <c r="Q6" i="11"/>
  <c r="F20" i="11"/>
  <c r="B10" i="12"/>
  <c r="B12" i="12"/>
  <c r="B11" i="10"/>
  <c r="B11" i="12"/>
  <c r="B11" i="11"/>
  <c r="B13" i="3"/>
  <c r="B8" i="12"/>
  <c r="B12" i="10"/>
  <c r="B9" i="12"/>
  <c r="B8" i="11"/>
  <c r="B7" i="3"/>
  <c r="B17" i="11"/>
  <c r="B16" i="10"/>
  <c r="B7" i="12"/>
  <c r="B16" i="12"/>
  <c r="B14" i="10"/>
  <c r="B10" i="3"/>
  <c r="B12" i="3"/>
  <c r="B17" i="12"/>
  <c r="B16" i="11"/>
  <c r="B15" i="3"/>
  <c r="B7" i="10"/>
  <c r="G6" i="10"/>
  <c r="Q6" i="10"/>
  <c r="F20" i="10"/>
  <c r="F9" i="10" a="1"/>
  <c r="F14" i="10" a="1"/>
  <c r="F11" i="10" a="1"/>
  <c r="F8" i="10" a="1"/>
  <c r="F10" i="10" a="1"/>
  <c r="F16" i="10" a="1"/>
  <c r="F15" i="10" a="1"/>
  <c r="F13" i="10" a="1"/>
  <c r="F17" i="10" a="1"/>
  <c r="F12" i="10" a="1"/>
  <c r="F18" i="10" a="1"/>
  <c r="F7" i="10" a="1"/>
  <c r="G7" i="3"/>
  <c r="G9" i="3"/>
  <c r="G11" i="3"/>
  <c r="G18" i="3"/>
  <c r="G15" i="3"/>
  <c r="G12" i="3"/>
  <c r="G14" i="3"/>
  <c r="G13" i="3"/>
  <c r="G16" i="3"/>
  <c r="G8" i="3"/>
  <c r="G17" i="3"/>
  <c r="G10" i="3"/>
  <c r="G14" i="10" a="1"/>
  <c r="G10" i="10" a="1"/>
  <c r="G7" i="10" a="1"/>
  <c r="G13" i="10" a="1"/>
  <c r="G17" i="10" a="1"/>
  <c r="G9" i="10" a="1"/>
  <c r="G18" i="10" a="1"/>
  <c r="G11" i="10" a="1"/>
  <c r="G16" i="10" a="1"/>
  <c r="G12" i="10" a="1"/>
  <c r="G15" i="10" a="1"/>
  <c r="G8" i="10" a="1"/>
  <c r="G13" i="12"/>
  <c r="G10" i="12"/>
  <c r="G14" i="12"/>
  <c r="G16" i="12"/>
  <c r="G9" i="12"/>
  <c r="G7" i="12"/>
  <c r="G12" i="12"/>
  <c r="G18" i="12"/>
  <c r="G17" i="12"/>
  <c r="G11" i="12"/>
  <c r="G8" i="12"/>
  <c r="G15" i="12"/>
  <c r="F7" i="10" l="1"/>
  <c r="F18" i="10"/>
  <c r="F18" i="11" s="1"/>
  <c r="F12" i="10"/>
  <c r="F12" i="11" s="1"/>
  <c r="F17" i="10"/>
  <c r="F17" i="11" s="1"/>
  <c r="F13" i="10"/>
  <c r="F13" i="11" s="1"/>
  <c r="F15" i="10"/>
  <c r="F15" i="11" s="1"/>
  <c r="F16" i="10"/>
  <c r="F16" i="11" s="1"/>
  <c r="F10" i="10"/>
  <c r="F10" i="11" s="1"/>
  <c r="F8" i="10"/>
  <c r="F8" i="11" s="1"/>
  <c r="F11" i="10"/>
  <c r="F11" i="11" s="1"/>
  <c r="F14" i="10"/>
  <c r="F14" i="11" s="1"/>
  <c r="F9" i="10"/>
  <c r="F9" i="11" s="1"/>
  <c r="G43" i="12"/>
  <c r="G44" i="12" s="1"/>
  <c r="G39" i="12"/>
  <c r="G40" i="12" s="1"/>
  <c r="G33" i="12"/>
  <c r="G34" i="12" s="1"/>
  <c r="G21" i="12"/>
  <c r="G22" i="12" s="1"/>
  <c r="G31" i="12"/>
  <c r="G32" i="12" s="1"/>
  <c r="G35" i="12"/>
  <c r="G36" i="12" s="1"/>
  <c r="G23" i="12"/>
  <c r="G24" i="12" s="1"/>
  <c r="G25" i="12"/>
  <c r="G26" i="12" s="1"/>
  <c r="G41" i="12"/>
  <c r="G42" i="12" s="1"/>
  <c r="G37" i="12"/>
  <c r="G38" i="12" s="1"/>
  <c r="G27" i="12"/>
  <c r="G28" i="12" s="1"/>
  <c r="G29" i="12"/>
  <c r="G30" i="12" s="1"/>
  <c r="G8" i="10"/>
  <c r="G8" i="11" s="1"/>
  <c r="G15" i="10"/>
  <c r="G15" i="11" s="1"/>
  <c r="G12" i="10"/>
  <c r="G12" i="11" s="1"/>
  <c r="G16" i="10"/>
  <c r="G16" i="11" s="1"/>
  <c r="G11" i="10"/>
  <c r="G11" i="11" s="1"/>
  <c r="G18" i="10"/>
  <c r="G18" i="11" s="1"/>
  <c r="G9" i="10"/>
  <c r="G9" i="11" s="1"/>
  <c r="G17" i="10"/>
  <c r="G17" i="11" s="1"/>
  <c r="G13" i="10"/>
  <c r="G13" i="11" s="1"/>
  <c r="G7" i="10"/>
  <c r="G10" i="10"/>
  <c r="G10" i="11" s="1"/>
  <c r="G14" i="10"/>
  <c r="G14" i="11" s="1"/>
  <c r="G41" i="3"/>
  <c r="G42" i="3" s="1"/>
  <c r="G21" i="3"/>
  <c r="G22" i="3" s="1"/>
  <c r="G35" i="3"/>
  <c r="G36" i="3" s="1"/>
  <c r="G25" i="3"/>
  <c r="G26" i="3" s="1"/>
  <c r="G43" i="3"/>
  <c r="G44" i="3" s="1"/>
  <c r="G33" i="3"/>
  <c r="G34" i="3" s="1"/>
  <c r="G37" i="3"/>
  <c r="G38" i="3" s="1"/>
  <c r="G29" i="3"/>
  <c r="G30" i="3" s="1"/>
  <c r="G27" i="3"/>
  <c r="G28" i="3" s="1"/>
  <c r="G39" i="3"/>
  <c r="G40" i="3" s="1"/>
  <c r="G31" i="3"/>
  <c r="G32" i="3" s="1"/>
  <c r="G23" i="3"/>
  <c r="G24" i="3" s="1"/>
  <c r="R6" i="12"/>
  <c r="G20" i="12"/>
  <c r="H6" i="12"/>
  <c r="G20" i="10"/>
  <c r="H6" i="10"/>
  <c r="R6" i="10"/>
  <c r="H6" i="3"/>
  <c r="G20" i="3"/>
  <c r="R6" i="3"/>
  <c r="R6" i="11"/>
  <c r="H6" i="11"/>
  <c r="G20" i="11"/>
  <c r="F29" i="10"/>
  <c r="F30" i="10" s="1"/>
  <c r="F37" i="10"/>
  <c r="F38" i="10" s="1"/>
  <c r="F41" i="10"/>
  <c r="F42" i="10" s="1"/>
  <c r="F25" i="10"/>
  <c r="F26" i="10" s="1"/>
  <c r="F21" i="10"/>
  <c r="F22" i="10" s="1"/>
  <c r="F31" i="10"/>
  <c r="F32" i="10" s="1"/>
  <c r="F23" i="10"/>
  <c r="F24" i="10" s="1"/>
  <c r="F39" i="10"/>
  <c r="F40" i="10" s="1"/>
  <c r="F27" i="10"/>
  <c r="F28" i="10" s="1"/>
  <c r="F33" i="10"/>
  <c r="F34" i="10" s="1"/>
  <c r="F35" i="10"/>
  <c r="F36" i="10" s="1"/>
  <c r="F43" i="10"/>
  <c r="F44" i="10" s="1"/>
  <c r="F7" i="11"/>
  <c r="H14" i="10" a="1"/>
  <c r="H8" i="10" a="1"/>
  <c r="H10" i="10" a="1"/>
  <c r="H13" i="10" a="1"/>
  <c r="H16" i="10" a="1"/>
  <c r="H15" i="10" a="1"/>
  <c r="H18" i="10" a="1"/>
  <c r="H12" i="10" a="1"/>
  <c r="H9" i="10" a="1"/>
  <c r="H17" i="10" a="1"/>
  <c r="H7" i="10" a="1"/>
  <c r="H11" i="10" a="1"/>
  <c r="H17" i="12"/>
  <c r="H11" i="12"/>
  <c r="H9" i="12"/>
  <c r="H15" i="12"/>
  <c r="H13" i="12"/>
  <c r="H8" i="12"/>
  <c r="H18" i="12"/>
  <c r="H14" i="12"/>
  <c r="H7" i="12"/>
  <c r="H12" i="12"/>
  <c r="H10" i="12"/>
  <c r="H16" i="12"/>
  <c r="H17" i="3"/>
  <c r="H12" i="3"/>
  <c r="H16" i="3"/>
  <c r="H8" i="3"/>
  <c r="H18" i="3"/>
  <c r="H11" i="3"/>
  <c r="H9" i="3"/>
  <c r="H13" i="3"/>
  <c r="H15" i="3"/>
  <c r="H7" i="3"/>
  <c r="H14" i="3"/>
  <c r="H10" i="3"/>
  <c r="H43" i="3" l="1"/>
  <c r="H44" i="3" s="1"/>
  <c r="H37" i="3"/>
  <c r="H38" i="3" s="1"/>
  <c r="H41" i="3"/>
  <c r="H42" i="3" s="1"/>
  <c r="H29" i="3"/>
  <c r="H30" i="3" s="1"/>
  <c r="H23" i="3"/>
  <c r="H24" i="3" s="1"/>
  <c r="H31" i="3"/>
  <c r="H32" i="3" s="1"/>
  <c r="H35" i="3"/>
  <c r="H36" i="3" s="1"/>
  <c r="H25" i="3"/>
  <c r="H26" i="3" s="1"/>
  <c r="H33" i="3"/>
  <c r="H34" i="3" s="1"/>
  <c r="H39" i="3"/>
  <c r="H40" i="3" s="1"/>
  <c r="H27" i="3"/>
  <c r="H28" i="3" s="1"/>
  <c r="H21" i="3"/>
  <c r="H22" i="3" s="1"/>
  <c r="H37" i="12"/>
  <c r="H38" i="12" s="1"/>
  <c r="H35" i="12"/>
  <c r="H36" i="12" s="1"/>
  <c r="H31" i="12"/>
  <c r="H32" i="12" s="1"/>
  <c r="H43" i="12"/>
  <c r="H44" i="12" s="1"/>
  <c r="H25" i="12"/>
  <c r="H26" i="12" s="1"/>
  <c r="H39" i="12"/>
  <c r="H40" i="12" s="1"/>
  <c r="H33" i="12"/>
  <c r="H34" i="12" s="1"/>
  <c r="H21" i="12"/>
  <c r="H22" i="12" s="1"/>
  <c r="H41" i="12"/>
  <c r="H42" i="12" s="1"/>
  <c r="H29" i="12"/>
  <c r="H30" i="12" s="1"/>
  <c r="H27" i="12"/>
  <c r="H28" i="12" s="1"/>
  <c r="H23" i="12"/>
  <c r="H24" i="12" s="1"/>
  <c r="H11" i="10"/>
  <c r="H11" i="11" s="1"/>
  <c r="H7" i="10"/>
  <c r="H17" i="10"/>
  <c r="H17" i="11" s="1"/>
  <c r="H9" i="10"/>
  <c r="H9" i="11" s="1"/>
  <c r="H12" i="10"/>
  <c r="H12" i="11" s="1"/>
  <c r="H18" i="10"/>
  <c r="H18" i="11" s="1"/>
  <c r="H15" i="10"/>
  <c r="H15" i="11" s="1"/>
  <c r="H16" i="10"/>
  <c r="H16" i="11" s="1"/>
  <c r="H13" i="10"/>
  <c r="H13" i="11" s="1"/>
  <c r="H10" i="10"/>
  <c r="H10" i="11" s="1"/>
  <c r="H8" i="10"/>
  <c r="H8" i="11" s="1"/>
  <c r="H14" i="10"/>
  <c r="H14" i="11" s="1"/>
  <c r="H20" i="11"/>
  <c r="S6" i="11"/>
  <c r="I6" i="11"/>
  <c r="H20" i="3"/>
  <c r="I6" i="3"/>
  <c r="S6" i="3"/>
  <c r="I6" i="12"/>
  <c r="H20" i="12"/>
  <c r="S6" i="12"/>
  <c r="G7" i="11"/>
  <c r="G29" i="10"/>
  <c r="G30" i="10" s="1"/>
  <c r="G33" i="10"/>
  <c r="G34" i="10" s="1"/>
  <c r="G21" i="10"/>
  <c r="G22" i="10" s="1"/>
  <c r="G25" i="10"/>
  <c r="G26" i="10" s="1"/>
  <c r="G37" i="10"/>
  <c r="G38" i="10" s="1"/>
  <c r="G35" i="10"/>
  <c r="G36" i="10" s="1"/>
  <c r="G27" i="10"/>
  <c r="G28" i="10" s="1"/>
  <c r="G23" i="10"/>
  <c r="G24" i="10" s="1"/>
  <c r="G43" i="10"/>
  <c r="G44" i="10" s="1"/>
  <c r="G41" i="10"/>
  <c r="G42" i="10" s="1"/>
  <c r="G39" i="10"/>
  <c r="G40" i="10" s="1"/>
  <c r="G31" i="10"/>
  <c r="G32" i="10" s="1"/>
  <c r="F37" i="11"/>
  <c r="F38" i="11" s="1"/>
  <c r="F25" i="11"/>
  <c r="F26" i="11" s="1"/>
  <c r="F27" i="11"/>
  <c r="F28" i="11" s="1"/>
  <c r="F23" i="11"/>
  <c r="F24" i="11" s="1"/>
  <c r="F43" i="11"/>
  <c r="F44" i="11" s="1"/>
  <c r="F21" i="11"/>
  <c r="F22" i="11" s="1"/>
  <c r="F39" i="11"/>
  <c r="F40" i="11" s="1"/>
  <c r="F35" i="11"/>
  <c r="F36" i="11" s="1"/>
  <c r="F29" i="11"/>
  <c r="F30" i="11" s="1"/>
  <c r="F41" i="11"/>
  <c r="F42" i="11" s="1"/>
  <c r="F33" i="11"/>
  <c r="F34" i="11" s="1"/>
  <c r="F31" i="11"/>
  <c r="F32" i="11" s="1"/>
  <c r="S6" i="10"/>
  <c r="I6" i="10"/>
  <c r="H20" i="10"/>
  <c r="I13" i="10" a="1"/>
  <c r="I15" i="10" a="1"/>
  <c r="I8" i="10" a="1"/>
  <c r="I11" i="10" a="1"/>
  <c r="I10" i="10" a="1"/>
  <c r="I12" i="10" a="1"/>
  <c r="I18" i="10" a="1"/>
  <c r="I7" i="10" a="1"/>
  <c r="I9" i="10" a="1"/>
  <c r="I14" i="10" a="1"/>
  <c r="I16" i="10" a="1"/>
  <c r="I17" i="10" a="1"/>
  <c r="I17" i="3"/>
  <c r="I14" i="3"/>
  <c r="I18" i="3"/>
  <c r="I12" i="3"/>
  <c r="I9" i="3"/>
  <c r="I16" i="3"/>
  <c r="I15" i="3"/>
  <c r="I11" i="3"/>
  <c r="I8" i="3"/>
  <c r="I7" i="3"/>
  <c r="I13" i="3"/>
  <c r="I10" i="3"/>
  <c r="I11" i="12"/>
  <c r="I8" i="12"/>
  <c r="I9" i="12"/>
  <c r="I17" i="12"/>
  <c r="I10" i="12"/>
  <c r="I14" i="12"/>
  <c r="I15" i="12"/>
  <c r="I7" i="12"/>
  <c r="I13" i="12"/>
  <c r="I16" i="12"/>
  <c r="I18" i="12"/>
  <c r="I12" i="12"/>
  <c r="I43" i="12" l="1"/>
  <c r="I44" i="12" s="1"/>
  <c r="I33" i="12"/>
  <c r="I34" i="12" s="1"/>
  <c r="I37" i="12"/>
  <c r="I38" i="12" s="1"/>
  <c r="I41" i="12"/>
  <c r="I42" i="12" s="1"/>
  <c r="I23" i="12"/>
  <c r="I24" i="12" s="1"/>
  <c r="I21" i="12"/>
  <c r="I22" i="12" s="1"/>
  <c r="I31" i="12"/>
  <c r="I32" i="12" s="1"/>
  <c r="I27" i="12"/>
  <c r="I28" i="12" s="1"/>
  <c r="I39" i="12"/>
  <c r="I40" i="12" s="1"/>
  <c r="I35" i="12"/>
  <c r="I36" i="12" s="1"/>
  <c r="I25" i="12"/>
  <c r="I26" i="12" s="1"/>
  <c r="I29" i="12"/>
  <c r="I30" i="12" s="1"/>
  <c r="I23" i="3"/>
  <c r="I24" i="3" s="1"/>
  <c r="I41" i="3"/>
  <c r="I42" i="3" s="1"/>
  <c r="I33" i="3"/>
  <c r="I34" i="3" s="1"/>
  <c r="I27" i="3"/>
  <c r="I28" i="3" s="1"/>
  <c r="I43" i="3"/>
  <c r="I44" i="3" s="1"/>
  <c r="I25" i="3"/>
  <c r="I26" i="3" s="1"/>
  <c r="I39" i="3"/>
  <c r="I40" i="3" s="1"/>
  <c r="I29" i="3"/>
  <c r="I30" i="3" s="1"/>
  <c r="I31" i="3"/>
  <c r="I32" i="3" s="1"/>
  <c r="I21" i="3"/>
  <c r="I22" i="3" s="1"/>
  <c r="I37" i="3"/>
  <c r="I38" i="3" s="1"/>
  <c r="I35" i="3"/>
  <c r="I36" i="3" s="1"/>
  <c r="I17" i="10"/>
  <c r="I17" i="11" s="1"/>
  <c r="I16" i="10"/>
  <c r="I16" i="11" s="1"/>
  <c r="I14" i="10"/>
  <c r="I14" i="11" s="1"/>
  <c r="I9" i="10"/>
  <c r="I9" i="11" s="1"/>
  <c r="I7" i="10"/>
  <c r="I18" i="10"/>
  <c r="I18" i="11" s="1"/>
  <c r="I12" i="10"/>
  <c r="I12" i="11" s="1"/>
  <c r="I10" i="10"/>
  <c r="I10" i="11" s="1"/>
  <c r="I11" i="10"/>
  <c r="I11" i="11" s="1"/>
  <c r="I8" i="10"/>
  <c r="I8" i="11" s="1"/>
  <c r="I15" i="10"/>
  <c r="I15" i="11" s="1"/>
  <c r="I13" i="10"/>
  <c r="I13" i="11" s="1"/>
  <c r="J6" i="12"/>
  <c r="T6" i="12"/>
  <c r="I20" i="12"/>
  <c r="G41" i="11"/>
  <c r="G42" i="11" s="1"/>
  <c r="G23" i="11"/>
  <c r="G24" i="11" s="1"/>
  <c r="G39" i="11"/>
  <c r="G40" i="11" s="1"/>
  <c r="G43" i="11"/>
  <c r="G44" i="11" s="1"/>
  <c r="G37" i="11"/>
  <c r="G38" i="11" s="1"/>
  <c r="G33" i="11"/>
  <c r="G34" i="11" s="1"/>
  <c r="G29" i="11"/>
  <c r="G30" i="11" s="1"/>
  <c r="G31" i="11"/>
  <c r="G32" i="11" s="1"/>
  <c r="G35" i="11"/>
  <c r="G36" i="11" s="1"/>
  <c r="G21" i="11"/>
  <c r="G22" i="11" s="1"/>
  <c r="G25" i="11"/>
  <c r="G26" i="11" s="1"/>
  <c r="G27" i="11"/>
  <c r="G28" i="11" s="1"/>
  <c r="H21" i="10"/>
  <c r="H22" i="10" s="1"/>
  <c r="H29" i="10"/>
  <c r="H30" i="10" s="1"/>
  <c r="H33" i="10"/>
  <c r="H34" i="10" s="1"/>
  <c r="H27" i="10"/>
  <c r="H28" i="10" s="1"/>
  <c r="H43" i="10"/>
  <c r="H44" i="10" s="1"/>
  <c r="H41" i="10"/>
  <c r="H42" i="10" s="1"/>
  <c r="H23" i="10"/>
  <c r="H24" i="10" s="1"/>
  <c r="H37" i="10"/>
  <c r="H38" i="10" s="1"/>
  <c r="H25" i="10"/>
  <c r="H26" i="10" s="1"/>
  <c r="H35" i="10"/>
  <c r="H36" i="10" s="1"/>
  <c r="H31" i="10"/>
  <c r="H32" i="10" s="1"/>
  <c r="H39" i="10"/>
  <c r="H40" i="10" s="1"/>
  <c r="J6" i="3"/>
  <c r="T6" i="3"/>
  <c r="I20" i="3"/>
  <c r="J6" i="11"/>
  <c r="I20" i="11"/>
  <c r="T6" i="11"/>
  <c r="J6" i="10"/>
  <c r="T6" i="10"/>
  <c r="I20" i="10"/>
  <c r="H7" i="11"/>
  <c r="J8" i="3"/>
  <c r="J7" i="3"/>
  <c r="J13" i="3"/>
  <c r="J11" i="3"/>
  <c r="J15" i="3"/>
  <c r="J16" i="3"/>
  <c r="J14" i="3"/>
  <c r="J10" i="3"/>
  <c r="J9" i="3"/>
  <c r="J18" i="3"/>
  <c r="J12" i="3"/>
  <c r="J17" i="3"/>
  <c r="J12" i="12"/>
  <c r="J15" i="12"/>
  <c r="J13" i="12"/>
  <c r="J16" i="12"/>
  <c r="J17" i="12"/>
  <c r="J7" i="12"/>
  <c r="J11" i="12"/>
  <c r="J18" i="12"/>
  <c r="J9" i="12"/>
  <c r="J10" i="12"/>
  <c r="J8" i="12"/>
  <c r="J14" i="12"/>
  <c r="J7" i="10" a="1"/>
  <c r="J11" i="10" a="1"/>
  <c r="J13" i="10" a="1"/>
  <c r="J14" i="10" a="1"/>
  <c r="J10" i="10" a="1"/>
  <c r="J18" i="10" a="1"/>
  <c r="J8" i="10" a="1"/>
  <c r="J12" i="10" a="1"/>
  <c r="J15" i="10" a="1"/>
  <c r="J17" i="10" a="1"/>
  <c r="J16" i="10" a="1"/>
  <c r="J9" i="10" a="1"/>
  <c r="J9" i="10" l="1"/>
  <c r="J9" i="11" s="1"/>
  <c r="J16" i="10"/>
  <c r="J16" i="11" s="1"/>
  <c r="J17" i="10"/>
  <c r="J17" i="11" s="1"/>
  <c r="J15" i="10"/>
  <c r="J15" i="11" s="1"/>
  <c r="J12" i="10"/>
  <c r="J12" i="11" s="1"/>
  <c r="J8" i="10"/>
  <c r="J8" i="11" s="1"/>
  <c r="J18" i="10"/>
  <c r="J18" i="11" s="1"/>
  <c r="J10" i="10"/>
  <c r="J10" i="11" s="1"/>
  <c r="J14" i="10"/>
  <c r="J14" i="11" s="1"/>
  <c r="J13" i="10"/>
  <c r="J13" i="11" s="1"/>
  <c r="J11" i="10"/>
  <c r="J11" i="11" s="1"/>
  <c r="J7" i="10"/>
  <c r="J41" i="12"/>
  <c r="J42" i="12" s="1"/>
  <c r="J23" i="12"/>
  <c r="J24" i="12" s="1"/>
  <c r="J39" i="12"/>
  <c r="J40" i="12" s="1"/>
  <c r="J33" i="12"/>
  <c r="J34" i="12" s="1"/>
  <c r="J35" i="12"/>
  <c r="J36" i="12" s="1"/>
  <c r="J29" i="12"/>
  <c r="J30" i="12" s="1"/>
  <c r="J37" i="12"/>
  <c r="J38" i="12" s="1"/>
  <c r="J21" i="12"/>
  <c r="J22" i="12" s="1"/>
  <c r="J25" i="12"/>
  <c r="J26" i="12" s="1"/>
  <c r="J31" i="12"/>
  <c r="J32" i="12" s="1"/>
  <c r="J43" i="12"/>
  <c r="J44" i="12" s="1"/>
  <c r="J27" i="12"/>
  <c r="J28" i="12" s="1"/>
  <c r="J43" i="3"/>
  <c r="J44" i="3" s="1"/>
  <c r="J23" i="3"/>
  <c r="J24" i="3" s="1"/>
  <c r="J37" i="3"/>
  <c r="J38" i="3" s="1"/>
  <c r="J33" i="3"/>
  <c r="J34" i="3" s="1"/>
  <c r="J21" i="3"/>
  <c r="J22" i="3" s="1"/>
  <c r="J39" i="3"/>
  <c r="J40" i="3" s="1"/>
  <c r="J25" i="3"/>
  <c r="J26" i="3" s="1"/>
  <c r="J31" i="3"/>
  <c r="J32" i="3" s="1"/>
  <c r="J41" i="3"/>
  <c r="J42" i="3" s="1"/>
  <c r="J29" i="3"/>
  <c r="J30" i="3" s="1"/>
  <c r="J27" i="3"/>
  <c r="J28" i="3" s="1"/>
  <c r="J35" i="3"/>
  <c r="J36" i="3" s="1"/>
  <c r="J20" i="11"/>
  <c r="U6" i="11"/>
  <c r="K6" i="11"/>
  <c r="K6" i="10"/>
  <c r="J20" i="10"/>
  <c r="U6" i="10"/>
  <c r="J20" i="12"/>
  <c r="U6" i="12"/>
  <c r="K6" i="12"/>
  <c r="I29" i="10"/>
  <c r="I30" i="10" s="1"/>
  <c r="I33" i="10"/>
  <c r="I34" i="10" s="1"/>
  <c r="I43" i="10"/>
  <c r="I44" i="10" s="1"/>
  <c r="I27" i="10"/>
  <c r="I28" i="10" s="1"/>
  <c r="I37" i="10"/>
  <c r="I38" i="10" s="1"/>
  <c r="I31" i="10"/>
  <c r="I32" i="10" s="1"/>
  <c r="I35" i="10"/>
  <c r="I36" i="10" s="1"/>
  <c r="I21" i="10"/>
  <c r="I22" i="10" s="1"/>
  <c r="I41" i="10"/>
  <c r="I42" i="10" s="1"/>
  <c r="I23" i="10"/>
  <c r="I24" i="10" s="1"/>
  <c r="I39" i="10"/>
  <c r="I40" i="10" s="1"/>
  <c r="I25" i="10"/>
  <c r="I26" i="10" s="1"/>
  <c r="H43" i="11"/>
  <c r="H44" i="11" s="1"/>
  <c r="H23" i="11"/>
  <c r="H24" i="11" s="1"/>
  <c r="H29" i="11"/>
  <c r="H30" i="11" s="1"/>
  <c r="H33" i="11"/>
  <c r="H34" i="11" s="1"/>
  <c r="H37" i="11"/>
  <c r="H38" i="11" s="1"/>
  <c r="H35" i="11"/>
  <c r="H36" i="11" s="1"/>
  <c r="H25" i="11"/>
  <c r="H26" i="11" s="1"/>
  <c r="H31" i="11"/>
  <c r="H32" i="11" s="1"/>
  <c r="H27" i="11"/>
  <c r="H28" i="11" s="1"/>
  <c r="H41" i="11"/>
  <c r="H42" i="11" s="1"/>
  <c r="H21" i="11"/>
  <c r="H22" i="11" s="1"/>
  <c r="H39" i="11"/>
  <c r="H40" i="11" s="1"/>
  <c r="K6" i="3"/>
  <c r="J20" i="3"/>
  <c r="U6" i="3"/>
  <c r="I7" i="11"/>
  <c r="K9" i="10" a="1"/>
  <c r="K8" i="10" a="1"/>
  <c r="K10" i="10" a="1"/>
  <c r="K17" i="10" a="1"/>
  <c r="K11" i="10" a="1"/>
  <c r="K15" i="10" a="1"/>
  <c r="K16" i="10" a="1"/>
  <c r="K18" i="10" a="1"/>
  <c r="K14" i="10" a="1"/>
  <c r="K13" i="10" a="1"/>
  <c r="K12" i="10" a="1"/>
  <c r="K7" i="10" a="1"/>
  <c r="K18" i="12"/>
  <c r="K16" i="12"/>
  <c r="K12" i="12"/>
  <c r="K10" i="12"/>
  <c r="K9" i="12"/>
  <c r="K17" i="12"/>
  <c r="K14" i="12"/>
  <c r="K8" i="12"/>
  <c r="K15" i="12"/>
  <c r="K7" i="12"/>
  <c r="K11" i="12"/>
  <c r="K13" i="12"/>
  <c r="K9" i="3"/>
  <c r="K11" i="3"/>
  <c r="K17" i="3"/>
  <c r="K18" i="3"/>
  <c r="K12" i="3"/>
  <c r="K10" i="3"/>
  <c r="K13" i="3"/>
  <c r="K14" i="3"/>
  <c r="K16" i="3"/>
  <c r="K7" i="3"/>
  <c r="K15" i="3"/>
  <c r="K8" i="3"/>
  <c r="K23" i="3" l="1"/>
  <c r="K24" i="3" s="1"/>
  <c r="K27" i="3"/>
  <c r="K28" i="3" s="1"/>
  <c r="K33" i="3"/>
  <c r="K34" i="3" s="1"/>
  <c r="K31" i="3"/>
  <c r="K32" i="3" s="1"/>
  <c r="K37" i="3"/>
  <c r="K38" i="3" s="1"/>
  <c r="K43" i="3"/>
  <c r="K44" i="3" s="1"/>
  <c r="K25" i="3"/>
  <c r="K26" i="3" s="1"/>
  <c r="K21" i="3"/>
  <c r="K22" i="3" s="1"/>
  <c r="K39" i="3"/>
  <c r="K40" i="3" s="1"/>
  <c r="K29" i="3"/>
  <c r="K30" i="3" s="1"/>
  <c r="K41" i="3"/>
  <c r="K42" i="3" s="1"/>
  <c r="K35" i="3"/>
  <c r="K36" i="3" s="1"/>
  <c r="K43" i="12"/>
  <c r="K44" i="12" s="1"/>
  <c r="K33" i="12"/>
  <c r="K34" i="12" s="1"/>
  <c r="K29" i="12"/>
  <c r="K30" i="12" s="1"/>
  <c r="K41" i="12"/>
  <c r="K42" i="12" s="1"/>
  <c r="K23" i="12"/>
  <c r="K24" i="12" s="1"/>
  <c r="K37" i="12"/>
  <c r="K38" i="12" s="1"/>
  <c r="K31" i="12"/>
  <c r="K32" i="12" s="1"/>
  <c r="K27" i="12"/>
  <c r="K28" i="12" s="1"/>
  <c r="K39" i="12"/>
  <c r="K40" i="12" s="1"/>
  <c r="K35" i="12"/>
  <c r="K36" i="12" s="1"/>
  <c r="K25" i="12"/>
  <c r="K26" i="12" s="1"/>
  <c r="K21" i="12"/>
  <c r="K22" i="12" s="1"/>
  <c r="K7" i="10"/>
  <c r="K12" i="10"/>
  <c r="K12" i="11" s="1"/>
  <c r="K13" i="10"/>
  <c r="K13" i="11" s="1"/>
  <c r="K14" i="10"/>
  <c r="K14" i="11" s="1"/>
  <c r="K18" i="10"/>
  <c r="K18" i="11" s="1"/>
  <c r="K16" i="10"/>
  <c r="K16" i="11" s="1"/>
  <c r="K15" i="10"/>
  <c r="K15" i="11" s="1"/>
  <c r="K11" i="10"/>
  <c r="K11" i="11" s="1"/>
  <c r="K17" i="10"/>
  <c r="K17" i="11" s="1"/>
  <c r="K10" i="10"/>
  <c r="K10" i="11" s="1"/>
  <c r="K8" i="10"/>
  <c r="K8" i="11" s="1"/>
  <c r="K9" i="10"/>
  <c r="K9" i="11" s="1"/>
  <c r="V6" i="3"/>
  <c r="K20" i="3"/>
  <c r="L6" i="3"/>
  <c r="J27" i="10"/>
  <c r="J28" i="10" s="1"/>
  <c r="J37" i="10"/>
  <c r="J38" i="10" s="1"/>
  <c r="J43" i="10"/>
  <c r="J44" i="10" s="1"/>
  <c r="J29" i="10"/>
  <c r="J30" i="10" s="1"/>
  <c r="J23" i="10"/>
  <c r="J24" i="10" s="1"/>
  <c r="J25" i="10"/>
  <c r="J26" i="10" s="1"/>
  <c r="J31" i="10"/>
  <c r="J32" i="10" s="1"/>
  <c r="J39" i="10"/>
  <c r="J40" i="10" s="1"/>
  <c r="J21" i="10"/>
  <c r="J22" i="10" s="1"/>
  <c r="J35" i="10"/>
  <c r="J36" i="10" s="1"/>
  <c r="J33" i="10"/>
  <c r="J34" i="10" s="1"/>
  <c r="J41" i="10"/>
  <c r="J42" i="10" s="1"/>
  <c r="I39" i="11"/>
  <c r="I40" i="11" s="1"/>
  <c r="I35" i="11"/>
  <c r="I36" i="11" s="1"/>
  <c r="I37" i="11"/>
  <c r="I38" i="11" s="1"/>
  <c r="I41" i="11"/>
  <c r="I42" i="11" s="1"/>
  <c r="I21" i="11"/>
  <c r="I22" i="11" s="1"/>
  <c r="I27" i="11"/>
  <c r="I28" i="11" s="1"/>
  <c r="I31" i="11"/>
  <c r="I32" i="11" s="1"/>
  <c r="I43" i="11"/>
  <c r="I44" i="11" s="1"/>
  <c r="I33" i="11"/>
  <c r="I34" i="11" s="1"/>
  <c r="I23" i="11"/>
  <c r="I24" i="11" s="1"/>
  <c r="I29" i="11"/>
  <c r="I30" i="11" s="1"/>
  <c r="I25" i="11"/>
  <c r="I26" i="11" s="1"/>
  <c r="K20" i="12"/>
  <c r="V6" i="12"/>
  <c r="L6" i="12"/>
  <c r="V6" i="11"/>
  <c r="L6" i="11"/>
  <c r="K20" i="11"/>
  <c r="K20" i="10"/>
  <c r="L6" i="10"/>
  <c r="V6" i="10"/>
  <c r="J7" i="11"/>
  <c r="L14" i="12"/>
  <c r="L15" i="12"/>
  <c r="L9" i="12"/>
  <c r="L8" i="12"/>
  <c r="L10" i="12"/>
  <c r="L7" i="12"/>
  <c r="L12" i="12"/>
  <c r="L16" i="12"/>
  <c r="L11" i="12"/>
  <c r="L13" i="12"/>
  <c r="L18" i="12"/>
  <c r="L17" i="12"/>
  <c r="L9" i="3"/>
  <c r="L11" i="3"/>
  <c r="L16" i="3"/>
  <c r="L14" i="3"/>
  <c r="L18" i="3"/>
  <c r="L17" i="3"/>
  <c r="L7" i="3"/>
  <c r="L12" i="3"/>
  <c r="L15" i="3"/>
  <c r="L10" i="3"/>
  <c r="L13" i="3"/>
  <c r="L8" i="3"/>
  <c r="L13" i="10" a="1"/>
  <c r="L10" i="10" a="1"/>
  <c r="L12" i="10" a="1"/>
  <c r="L15" i="10" a="1"/>
  <c r="L14" i="10" a="1"/>
  <c r="L11" i="10" a="1"/>
  <c r="L17" i="10" a="1"/>
  <c r="L8" i="10" a="1"/>
  <c r="L16" i="10" a="1"/>
  <c r="L9" i="10" a="1"/>
  <c r="L18" i="10" a="1"/>
  <c r="L7" i="10" a="1"/>
  <c r="L7" i="10" l="1"/>
  <c r="L18" i="10"/>
  <c r="L18" i="11" s="1"/>
  <c r="L9" i="10"/>
  <c r="L9" i="11" s="1"/>
  <c r="L16" i="10"/>
  <c r="L16" i="11" s="1"/>
  <c r="L8" i="10"/>
  <c r="L8" i="11" s="1"/>
  <c r="L17" i="10"/>
  <c r="L17" i="11" s="1"/>
  <c r="L11" i="10"/>
  <c r="L11" i="11" s="1"/>
  <c r="L14" i="10"/>
  <c r="L14" i="11" s="1"/>
  <c r="L15" i="10"/>
  <c r="L15" i="11" s="1"/>
  <c r="L12" i="10"/>
  <c r="L12" i="11" s="1"/>
  <c r="L10" i="10"/>
  <c r="L10" i="11" s="1"/>
  <c r="L13" i="10"/>
  <c r="L13" i="11" s="1"/>
  <c r="L41" i="3"/>
  <c r="L42" i="3" s="1"/>
  <c r="L21" i="3"/>
  <c r="L22" i="3" s="1"/>
  <c r="L25" i="3"/>
  <c r="L26" i="3" s="1"/>
  <c r="L43" i="3"/>
  <c r="L44" i="3" s="1"/>
  <c r="L37" i="3"/>
  <c r="L38" i="3" s="1"/>
  <c r="L27" i="3"/>
  <c r="L28" i="3" s="1"/>
  <c r="L35" i="3"/>
  <c r="L36" i="3" s="1"/>
  <c r="L39" i="3"/>
  <c r="L40" i="3" s="1"/>
  <c r="L31" i="3"/>
  <c r="L32" i="3" s="1"/>
  <c r="L29" i="3"/>
  <c r="L30" i="3" s="1"/>
  <c r="L33" i="3"/>
  <c r="L34" i="3" s="1"/>
  <c r="L23" i="3"/>
  <c r="L24" i="3" s="1"/>
  <c r="L7" i="11"/>
  <c r="L37" i="12"/>
  <c r="L38" i="12" s="1"/>
  <c r="L41" i="12"/>
  <c r="L42" i="12" s="1"/>
  <c r="L23" i="12"/>
  <c r="L24" i="12" s="1"/>
  <c r="L39" i="12"/>
  <c r="L40" i="12" s="1"/>
  <c r="L31" i="12"/>
  <c r="L32" i="12" s="1"/>
  <c r="L27" i="12"/>
  <c r="L28" i="12" s="1"/>
  <c r="L21" i="12"/>
  <c r="L22" i="12" s="1"/>
  <c r="L35" i="12"/>
  <c r="L36" i="12" s="1"/>
  <c r="L25" i="12"/>
  <c r="L26" i="12" s="1"/>
  <c r="L43" i="12"/>
  <c r="L44" i="12" s="1"/>
  <c r="L33" i="12"/>
  <c r="L34" i="12" s="1"/>
  <c r="L29" i="12"/>
  <c r="L30" i="12" s="1"/>
  <c r="L20" i="10"/>
  <c r="W6" i="10"/>
  <c r="M6" i="10"/>
  <c r="W6" i="3"/>
  <c r="M6" i="3"/>
  <c r="L20" i="3"/>
  <c r="M6" i="12"/>
  <c r="W6" i="12"/>
  <c r="L20" i="12"/>
  <c r="J33" i="11"/>
  <c r="J34" i="11" s="1"/>
  <c r="J43" i="11"/>
  <c r="J44" i="11" s="1"/>
  <c r="J23" i="11"/>
  <c r="J24" i="11" s="1"/>
  <c r="J29" i="11"/>
  <c r="J30" i="11" s="1"/>
  <c r="J37" i="11"/>
  <c r="J38" i="11" s="1"/>
  <c r="J31" i="11"/>
  <c r="J32" i="11" s="1"/>
  <c r="J27" i="11"/>
  <c r="J28" i="11" s="1"/>
  <c r="J35" i="11"/>
  <c r="J36" i="11" s="1"/>
  <c r="J25" i="11"/>
  <c r="J26" i="11" s="1"/>
  <c r="J41" i="11"/>
  <c r="J42" i="11" s="1"/>
  <c r="J21" i="11"/>
  <c r="J22" i="11" s="1"/>
  <c r="J39" i="11"/>
  <c r="J40" i="11" s="1"/>
  <c r="K31" i="10"/>
  <c r="K32" i="10" s="1"/>
  <c r="K21" i="10"/>
  <c r="K22" i="10" s="1"/>
  <c r="K41" i="10"/>
  <c r="K42" i="10" s="1"/>
  <c r="K33" i="10"/>
  <c r="K34" i="10" s="1"/>
  <c r="K37" i="10"/>
  <c r="K38" i="10" s="1"/>
  <c r="K23" i="10"/>
  <c r="K24" i="10" s="1"/>
  <c r="K35" i="10"/>
  <c r="K36" i="10" s="1"/>
  <c r="K43" i="10"/>
  <c r="K44" i="10" s="1"/>
  <c r="K25" i="10"/>
  <c r="K26" i="10" s="1"/>
  <c r="K39" i="10"/>
  <c r="K40" i="10" s="1"/>
  <c r="K27" i="10"/>
  <c r="K28" i="10" s="1"/>
  <c r="K29" i="10"/>
  <c r="K30" i="10" s="1"/>
  <c r="W6" i="11"/>
  <c r="L20" i="11"/>
  <c r="M6" i="11"/>
  <c r="K7" i="11"/>
  <c r="M8" i="10" a="1"/>
  <c r="M14" i="10" a="1"/>
  <c r="M17" i="10" a="1"/>
  <c r="M10" i="10" a="1"/>
  <c r="M15" i="10" a="1"/>
  <c r="M11" i="10" a="1"/>
  <c r="M9" i="10" a="1"/>
  <c r="M16" i="10" a="1"/>
  <c r="M18" i="10" a="1"/>
  <c r="M13" i="10" a="1"/>
  <c r="M12" i="10" a="1"/>
  <c r="M7" i="10" a="1"/>
  <c r="M18" i="3"/>
  <c r="M14" i="3"/>
  <c r="M17" i="3"/>
  <c r="M12" i="3"/>
  <c r="M10" i="3"/>
  <c r="M7" i="3"/>
  <c r="M16" i="3"/>
  <c r="M13" i="3"/>
  <c r="M15" i="3"/>
  <c r="M11" i="3"/>
  <c r="M8" i="3"/>
  <c r="M9" i="3"/>
  <c r="M15" i="12"/>
  <c r="M8" i="12"/>
  <c r="M11" i="12"/>
  <c r="M17" i="12"/>
  <c r="M9" i="12"/>
  <c r="M7" i="12"/>
  <c r="M16" i="12"/>
  <c r="M13" i="12"/>
  <c r="M12" i="12"/>
  <c r="M18" i="12"/>
  <c r="M10" i="12"/>
  <c r="M14" i="12"/>
  <c r="M41" i="12" l="1"/>
  <c r="M42" i="12" s="1"/>
  <c r="M35" i="12"/>
  <c r="M36" i="12" s="1"/>
  <c r="M21" i="12"/>
  <c r="M22" i="12" s="1"/>
  <c r="M43" i="12"/>
  <c r="M44" i="12" s="1"/>
  <c r="M37" i="12"/>
  <c r="M38" i="12" s="1"/>
  <c r="M29" i="12"/>
  <c r="M30" i="12" s="1"/>
  <c r="M23" i="12"/>
  <c r="M24" i="12" s="1"/>
  <c r="M25" i="12"/>
  <c r="M26" i="12" s="1"/>
  <c r="M31" i="12"/>
  <c r="M32" i="12" s="1"/>
  <c r="M33" i="12"/>
  <c r="M34" i="12" s="1"/>
  <c r="M39" i="12"/>
  <c r="M40" i="12" s="1"/>
  <c r="M27" i="12"/>
  <c r="M28" i="12" s="1"/>
  <c r="M41" i="3"/>
  <c r="M42" i="3" s="1"/>
  <c r="M39" i="3"/>
  <c r="M40" i="3" s="1"/>
  <c r="M35" i="3"/>
  <c r="M36" i="3" s="1"/>
  <c r="M37" i="3"/>
  <c r="M38" i="3" s="1"/>
  <c r="M33" i="3"/>
  <c r="M34" i="3" s="1"/>
  <c r="M23" i="3"/>
  <c r="M24" i="3" s="1"/>
  <c r="M29" i="3"/>
  <c r="M30" i="3" s="1"/>
  <c r="M43" i="3"/>
  <c r="M44" i="3" s="1"/>
  <c r="M27" i="3"/>
  <c r="M28" i="3" s="1"/>
  <c r="M31" i="3"/>
  <c r="M32" i="3" s="1"/>
  <c r="M25" i="3"/>
  <c r="M26" i="3" s="1"/>
  <c r="M21" i="3"/>
  <c r="M22" i="3" s="1"/>
  <c r="M7" i="11"/>
  <c r="M7" i="10"/>
  <c r="M12" i="10"/>
  <c r="M12" i="11" s="1"/>
  <c r="M13" i="10"/>
  <c r="M13" i="11" s="1"/>
  <c r="M18" i="10"/>
  <c r="M18" i="11" s="1"/>
  <c r="M16" i="10"/>
  <c r="M16" i="11" s="1"/>
  <c r="M9" i="10"/>
  <c r="M9" i="11" s="1"/>
  <c r="M11" i="10"/>
  <c r="M11" i="11" s="1"/>
  <c r="M15" i="10"/>
  <c r="M15" i="11" s="1"/>
  <c r="M10" i="10"/>
  <c r="M10" i="11" s="1"/>
  <c r="M17" i="10"/>
  <c r="M17" i="11" s="1"/>
  <c r="M14" i="10"/>
  <c r="M14" i="11" s="1"/>
  <c r="M8" i="10"/>
  <c r="M8" i="11" s="1"/>
  <c r="X6" i="12"/>
  <c r="M20" i="12"/>
  <c r="N6" i="12"/>
  <c r="K39" i="11"/>
  <c r="K40" i="11" s="1"/>
  <c r="K25" i="11"/>
  <c r="K26" i="11" s="1"/>
  <c r="K27" i="11"/>
  <c r="K28" i="11" s="1"/>
  <c r="K41" i="11"/>
  <c r="K42" i="11" s="1"/>
  <c r="K21" i="11"/>
  <c r="K22" i="11" s="1"/>
  <c r="K37" i="11"/>
  <c r="K38" i="11" s="1"/>
  <c r="K31" i="11"/>
  <c r="K32" i="11" s="1"/>
  <c r="K43" i="11"/>
  <c r="K44" i="11" s="1"/>
  <c r="K33" i="11"/>
  <c r="K34" i="11" s="1"/>
  <c r="K35" i="11"/>
  <c r="K36" i="11" s="1"/>
  <c r="K29" i="11"/>
  <c r="K30" i="11" s="1"/>
  <c r="K23" i="11"/>
  <c r="K24" i="11" s="1"/>
  <c r="M20" i="3"/>
  <c r="N6" i="3"/>
  <c r="X6" i="3"/>
  <c r="M20" i="10"/>
  <c r="X6" i="10"/>
  <c r="N6" i="10"/>
  <c r="X6" i="11"/>
  <c r="N6" i="11"/>
  <c r="M20" i="11"/>
  <c r="L21" i="11"/>
  <c r="L22" i="11" s="1"/>
  <c r="L37" i="11"/>
  <c r="L38" i="11" s="1"/>
  <c r="L31" i="11"/>
  <c r="L32" i="11" s="1"/>
  <c r="L43" i="11"/>
  <c r="L44" i="11" s="1"/>
  <c r="L25" i="11"/>
  <c r="L26" i="11" s="1"/>
  <c r="L41" i="11"/>
  <c r="L42" i="11" s="1"/>
  <c r="L29" i="11"/>
  <c r="L30" i="11" s="1"/>
  <c r="L27" i="11"/>
  <c r="L28" i="11" s="1"/>
  <c r="L39" i="11"/>
  <c r="L40" i="11" s="1"/>
  <c r="L23" i="11"/>
  <c r="L24" i="11" s="1"/>
  <c r="L33" i="11"/>
  <c r="L34" i="11" s="1"/>
  <c r="L35" i="11"/>
  <c r="L36" i="11" s="1"/>
  <c r="L41" i="10"/>
  <c r="L42" i="10" s="1"/>
  <c r="L25" i="10"/>
  <c r="L26" i="10" s="1"/>
  <c r="L43" i="10"/>
  <c r="L44" i="10" s="1"/>
  <c r="L29" i="10"/>
  <c r="L30" i="10" s="1"/>
  <c r="L21" i="10"/>
  <c r="L22" i="10" s="1"/>
  <c r="L39" i="10"/>
  <c r="L40" i="10" s="1"/>
  <c r="L37" i="10"/>
  <c r="L38" i="10" s="1"/>
  <c r="L31" i="10"/>
  <c r="L32" i="10" s="1"/>
  <c r="L27" i="10"/>
  <c r="L28" i="10" s="1"/>
  <c r="L23" i="10"/>
  <c r="L24" i="10" s="1"/>
  <c r="L33" i="10"/>
  <c r="L34" i="10" s="1"/>
  <c r="L35" i="10"/>
  <c r="L36" i="10" s="1"/>
  <c r="N8" i="3"/>
  <c r="N17" i="3"/>
  <c r="N7" i="3"/>
  <c r="N13" i="3"/>
  <c r="N16" i="3"/>
  <c r="N9" i="3"/>
  <c r="N12" i="3"/>
  <c r="N14" i="3"/>
  <c r="N15" i="3"/>
  <c r="N11" i="3"/>
  <c r="N18" i="3"/>
  <c r="N10" i="3"/>
  <c r="N17" i="10"/>
  <c r="N11" i="10"/>
  <c r="N13" i="10"/>
  <c r="N7" i="10"/>
  <c r="N8" i="10"/>
  <c r="N12" i="10"/>
  <c r="N15" i="10"/>
  <c r="N14" i="10"/>
  <c r="N16" i="10"/>
  <c r="N10" i="10"/>
  <c r="N9" i="10"/>
  <c r="N18" i="10"/>
  <c r="N14" i="12"/>
  <c r="N9" i="12"/>
  <c r="N12" i="12"/>
  <c r="N15" i="12"/>
  <c r="N10" i="12"/>
  <c r="N11" i="12"/>
  <c r="N7" i="12"/>
  <c r="N18" i="12"/>
  <c r="N8" i="12"/>
  <c r="N13" i="12"/>
  <c r="N16" i="12"/>
  <c r="N17" i="12"/>
  <c r="N7" i="11"/>
  <c r="N10" i="11"/>
  <c r="N9" i="11"/>
  <c r="N18" i="11"/>
  <c r="N13" i="11"/>
  <c r="N17" i="11"/>
  <c r="N15" i="11"/>
  <c r="N12" i="11"/>
  <c r="N16" i="11"/>
  <c r="N14" i="11"/>
  <c r="N8" i="11"/>
  <c r="N11" i="11"/>
  <c r="N31" i="11" l="1"/>
  <c r="N32" i="11" s="1"/>
  <c r="N25" i="11"/>
  <c r="N26" i="11" s="1"/>
  <c r="N33" i="11"/>
  <c r="N34" i="11" s="1"/>
  <c r="N23" i="11"/>
  <c r="N24" i="11" s="1"/>
  <c r="N43" i="11"/>
  <c r="N44" i="11" s="1"/>
  <c r="N35" i="11"/>
  <c r="N36" i="11" s="1"/>
  <c r="N37" i="11"/>
  <c r="N38" i="11" s="1"/>
  <c r="N27" i="11"/>
  <c r="N28" i="11" s="1"/>
  <c r="N29" i="11"/>
  <c r="N30" i="11" s="1"/>
  <c r="N21" i="11"/>
  <c r="N22" i="11" s="1"/>
  <c r="N41" i="11"/>
  <c r="N42" i="11" s="1"/>
  <c r="N39" i="11"/>
  <c r="N40" i="11" s="1"/>
  <c r="N39" i="12"/>
  <c r="N40" i="12" s="1"/>
  <c r="N31" i="12"/>
  <c r="N32" i="12" s="1"/>
  <c r="N41" i="12"/>
  <c r="N42" i="12" s="1"/>
  <c r="N25" i="12"/>
  <c r="N26" i="12" s="1"/>
  <c r="N23" i="12"/>
  <c r="N24" i="12" s="1"/>
  <c r="N37" i="12"/>
  <c r="N38" i="12" s="1"/>
  <c r="N33" i="12"/>
  <c r="N34" i="12" s="1"/>
  <c r="N43" i="12"/>
  <c r="N44" i="12" s="1"/>
  <c r="N35" i="12"/>
  <c r="N36" i="12" s="1"/>
  <c r="N29" i="12"/>
  <c r="N30" i="12" s="1"/>
  <c r="N21" i="12"/>
  <c r="N22" i="12" s="1"/>
  <c r="N27" i="12"/>
  <c r="N28" i="12" s="1"/>
  <c r="N31" i="10"/>
  <c r="N32" i="10" s="1"/>
  <c r="N41" i="10"/>
  <c r="N42" i="10" s="1"/>
  <c r="N33" i="10"/>
  <c r="N34" i="10" s="1"/>
  <c r="N23" i="10"/>
  <c r="N24" i="10" s="1"/>
  <c r="N43" i="10"/>
  <c r="N44" i="10" s="1"/>
  <c r="N35" i="10"/>
  <c r="N36" i="10" s="1"/>
  <c r="N25" i="10"/>
  <c r="N26" i="10" s="1"/>
  <c r="N37" i="10"/>
  <c r="N38" i="10" s="1"/>
  <c r="N39" i="10"/>
  <c r="N40" i="10" s="1"/>
  <c r="N27" i="10"/>
  <c r="N28" i="10" s="1"/>
  <c r="N29" i="10"/>
  <c r="N30" i="10" s="1"/>
  <c r="N21" i="10"/>
  <c r="N22" i="10" s="1"/>
  <c r="N27" i="3"/>
  <c r="N28" i="3" s="1"/>
  <c r="N37" i="3"/>
  <c r="N38" i="3" s="1"/>
  <c r="N39" i="3"/>
  <c r="N40" i="3" s="1"/>
  <c r="N29" i="3"/>
  <c r="N30" i="3" s="1"/>
  <c r="N31" i="3"/>
  <c r="N32" i="3" s="1"/>
  <c r="N25" i="3"/>
  <c r="N26" i="3" s="1"/>
  <c r="N23" i="3"/>
  <c r="N24" i="3" s="1"/>
  <c r="N43" i="3"/>
  <c r="N44" i="3" s="1"/>
  <c r="N33" i="3"/>
  <c r="N34" i="3" s="1"/>
  <c r="N35" i="3"/>
  <c r="N36" i="3" s="1"/>
  <c r="N21" i="3"/>
  <c r="N22" i="3" s="1"/>
  <c r="N41" i="3"/>
  <c r="N42" i="3" s="1"/>
  <c r="O6" i="11"/>
  <c r="N20" i="11"/>
  <c r="Y6" i="11"/>
  <c r="Y6" i="12"/>
  <c r="O6" i="12"/>
  <c r="N20" i="12"/>
  <c r="O6" i="10"/>
  <c r="Y6" i="10"/>
  <c r="N20" i="10"/>
  <c r="N20" i="3"/>
  <c r="O6" i="3"/>
  <c r="Y6" i="3"/>
  <c r="M35" i="10"/>
  <c r="M36" i="10" s="1"/>
  <c r="M23" i="10"/>
  <c r="M24" i="10" s="1"/>
  <c r="M27" i="10"/>
  <c r="M28" i="10" s="1"/>
  <c r="M25" i="10"/>
  <c r="M26" i="10" s="1"/>
  <c r="M43" i="10"/>
  <c r="M44" i="10" s="1"/>
  <c r="M31" i="10"/>
  <c r="M32" i="10" s="1"/>
  <c r="M33" i="10"/>
  <c r="M34" i="10" s="1"/>
  <c r="M21" i="10"/>
  <c r="M22" i="10" s="1"/>
  <c r="M41" i="10"/>
  <c r="M42" i="10" s="1"/>
  <c r="M39" i="10"/>
  <c r="M40" i="10" s="1"/>
  <c r="M37" i="10"/>
  <c r="M38" i="10" s="1"/>
  <c r="M29" i="10"/>
  <c r="M30" i="10" s="1"/>
  <c r="M33" i="11"/>
  <c r="M34" i="11" s="1"/>
  <c r="M29" i="11"/>
  <c r="M30" i="11" s="1"/>
  <c r="M37" i="11"/>
  <c r="M38" i="11" s="1"/>
  <c r="M27" i="11"/>
  <c r="M28" i="11" s="1"/>
  <c r="M43" i="11"/>
  <c r="M44" i="11" s="1"/>
  <c r="M35" i="11"/>
  <c r="M36" i="11" s="1"/>
  <c r="M39" i="11"/>
  <c r="M40" i="11" s="1"/>
  <c r="M21" i="11"/>
  <c r="M22" i="11" s="1"/>
  <c r="M25" i="11"/>
  <c r="M26" i="11" s="1"/>
  <c r="M41" i="11"/>
  <c r="M42" i="11" s="1"/>
  <c r="M23" i="11"/>
  <c r="M24" i="11" s="1"/>
  <c r="M31" i="11"/>
  <c r="M32" i="11" s="1"/>
  <c r="O14" i="11"/>
  <c r="O16" i="11"/>
  <c r="O15" i="11"/>
  <c r="O9" i="11"/>
  <c r="O12" i="11"/>
  <c r="O10" i="11"/>
  <c r="O8" i="11"/>
  <c r="O17" i="11"/>
  <c r="O7" i="11"/>
  <c r="O13" i="11"/>
  <c r="O11" i="11"/>
  <c r="O18" i="11"/>
  <c r="O15" i="12"/>
  <c r="O18" i="12"/>
  <c r="O12" i="12"/>
  <c r="O14" i="12"/>
  <c r="O8" i="12"/>
  <c r="O17" i="12"/>
  <c r="O7" i="12"/>
  <c r="O11" i="12"/>
  <c r="O9" i="12"/>
  <c r="O13" i="12"/>
  <c r="O10" i="12"/>
  <c r="O16" i="12"/>
  <c r="O11" i="10"/>
  <c r="O17" i="10"/>
  <c r="O10" i="10"/>
  <c r="O16" i="10"/>
  <c r="O9" i="10"/>
  <c r="O13" i="10"/>
  <c r="O14" i="10"/>
  <c r="O15" i="10"/>
  <c r="O12" i="10"/>
  <c r="O8" i="10"/>
  <c r="O7" i="10"/>
  <c r="O18" i="10"/>
  <c r="O16" i="3"/>
  <c r="O8" i="3"/>
  <c r="O10" i="3"/>
  <c r="O14" i="3"/>
  <c r="O13" i="3"/>
  <c r="O15" i="3"/>
  <c r="O18" i="3"/>
  <c r="O7" i="3"/>
  <c r="O17" i="3"/>
  <c r="O12" i="3"/>
  <c r="O11" i="3"/>
  <c r="O9" i="3"/>
  <c r="O23" i="3" l="1"/>
  <c r="O24" i="3" s="1"/>
  <c r="O25" i="3"/>
  <c r="O26" i="3" s="1"/>
  <c r="O27" i="3"/>
  <c r="O28" i="3" s="1"/>
  <c r="O21" i="3"/>
  <c r="O22" i="3" s="1"/>
  <c r="O37" i="3"/>
  <c r="O38" i="3" s="1"/>
  <c r="O43" i="3"/>
  <c r="O44" i="3" s="1"/>
  <c r="O35" i="3"/>
  <c r="O36" i="3" s="1"/>
  <c r="O39" i="3"/>
  <c r="O40" i="3" s="1"/>
  <c r="O41" i="3"/>
  <c r="O42" i="3" s="1"/>
  <c r="O31" i="3"/>
  <c r="O32" i="3" s="1"/>
  <c r="O33" i="3"/>
  <c r="O34" i="3" s="1"/>
  <c r="O29" i="3"/>
  <c r="O30" i="3" s="1"/>
  <c r="O43" i="10"/>
  <c r="O44" i="10" s="1"/>
  <c r="O33" i="10"/>
  <c r="O34" i="10" s="1"/>
  <c r="O31" i="10"/>
  <c r="O32" i="10" s="1"/>
  <c r="O41" i="10"/>
  <c r="O42" i="10" s="1"/>
  <c r="O39" i="10"/>
  <c r="O40" i="10" s="1"/>
  <c r="O29" i="10"/>
  <c r="O30" i="10" s="1"/>
  <c r="O21" i="10"/>
  <c r="O22" i="10" s="1"/>
  <c r="O27" i="10"/>
  <c r="O28" i="10" s="1"/>
  <c r="O37" i="10"/>
  <c r="O38" i="10" s="1"/>
  <c r="O35" i="10"/>
  <c r="O36" i="10" s="1"/>
  <c r="O25" i="10"/>
  <c r="O26" i="10" s="1"/>
  <c r="O23" i="10"/>
  <c r="O24" i="10" s="1"/>
  <c r="O41" i="12"/>
  <c r="O42" i="12" s="1"/>
  <c r="O31" i="12"/>
  <c r="O32" i="12" s="1"/>
  <c r="O21" i="12"/>
  <c r="O22" i="12" s="1"/>
  <c r="O39" i="12"/>
  <c r="O40" i="12" s="1"/>
  <c r="O29" i="12"/>
  <c r="O30" i="12" s="1"/>
  <c r="O27" i="12"/>
  <c r="O28" i="12" s="1"/>
  <c r="O37" i="12"/>
  <c r="O38" i="12" s="1"/>
  <c r="O25" i="12"/>
  <c r="O26" i="12" s="1"/>
  <c r="O35" i="12"/>
  <c r="O36" i="12" s="1"/>
  <c r="O33" i="12"/>
  <c r="O34" i="12" s="1"/>
  <c r="O23" i="12"/>
  <c r="O24" i="12" s="1"/>
  <c r="O43" i="12"/>
  <c r="O44" i="12" s="1"/>
  <c r="O37" i="11"/>
  <c r="O38" i="11" s="1"/>
  <c r="O35" i="11"/>
  <c r="O36" i="11" s="1"/>
  <c r="O25" i="11"/>
  <c r="O26" i="11" s="1"/>
  <c r="O43" i="11"/>
  <c r="O44" i="11" s="1"/>
  <c r="O33" i="11"/>
  <c r="O34" i="11" s="1"/>
  <c r="O31" i="11"/>
  <c r="O32" i="11" s="1"/>
  <c r="O41" i="11"/>
  <c r="O42" i="11" s="1"/>
  <c r="O21" i="11"/>
  <c r="O22" i="11" s="1"/>
  <c r="O39" i="11"/>
  <c r="O40" i="11" s="1"/>
  <c r="O29" i="11"/>
  <c r="O30" i="11" s="1"/>
  <c r="O27" i="11"/>
  <c r="O28" i="11" s="1"/>
  <c r="O23" i="11"/>
  <c r="O24" i="11" s="1"/>
  <c r="O20" i="3"/>
  <c r="Z6" i="3"/>
  <c r="O20" i="10"/>
  <c r="Z6" i="10"/>
  <c r="Z6" i="12"/>
  <c r="O20" i="12"/>
  <c r="O20" i="11"/>
  <c r="Z6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<sst xmlns="http://schemas.openxmlformats.org/spreadsheetml/2006/main" count="100" uniqueCount="40">
  <si>
    <t>MCHI</t>
  </si>
  <si>
    <t>INDY</t>
  </si>
  <si>
    <t>ARGT</t>
  </si>
  <si>
    <t>ERUS</t>
  </si>
  <si>
    <t>EWY</t>
  </si>
  <si>
    <t>EPU</t>
  </si>
  <si>
    <t>EZA</t>
  </si>
  <si>
    <t>EWZ</t>
  </si>
  <si>
    <t>EWW</t>
  </si>
  <si>
    <t>ECH</t>
  </si>
  <si>
    <t>TUR</t>
  </si>
  <si>
    <t>ICOL</t>
  </si>
  <si>
    <t>China</t>
  </si>
  <si>
    <t>India</t>
  </si>
  <si>
    <t>Argentina</t>
  </si>
  <si>
    <t>Russia</t>
  </si>
  <si>
    <t>South Korea</t>
  </si>
  <si>
    <t>Peru</t>
  </si>
  <si>
    <t>South Africa</t>
  </si>
  <si>
    <t>Brazil</t>
  </si>
  <si>
    <t>Mexico</t>
  </si>
  <si>
    <t>Chile</t>
  </si>
  <si>
    <t>Colombia</t>
  </si>
  <si>
    <t>Turquia</t>
  </si>
  <si>
    <t>DOLOF</t>
  </si>
  <si>
    <t>USDCNY</t>
  </si>
  <si>
    <t>USDINR</t>
  </si>
  <si>
    <t>Dolar TCRM</t>
  </si>
  <si>
    <t>USDRUB</t>
  </si>
  <si>
    <t>DLOB</t>
  </si>
  <si>
    <t>DOML</t>
  </si>
  <si>
    <t>DOLVEN</t>
  </si>
  <si>
    <t>USDKRW</t>
  </si>
  <si>
    <t>USDTRY</t>
  </si>
  <si>
    <t>USDZAR</t>
  </si>
  <si>
    <t>DLBDIA</t>
  </si>
  <si>
    <t xml:space="preserve">      Indices bursatiles en USD</t>
  </si>
  <si>
    <t>Indices bursatiles en Moneda Original</t>
  </si>
  <si>
    <t xml:space="preserve">     Tasa de cambio</t>
  </si>
  <si>
    <t>&lt;-Introduzca fecha si deja en blanco la fecha será la ultima disponible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</si>
</sst>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"/>
    <numFmt numFmtId="165" formatCode="#,##0.00%;[Red]\-#,##0.00%"/>
    <numFmt numFmtId="166" formatCode="d/mm/yyyy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rgb="FF333333"/>
      <name val="Arial"/>
      <family val="2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E6E6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auto="1"/>
      </patternFill>
    </fill>
  </fills>
  <borders count="9">
    <border>
      <left/>
      <right/>
      <top/>
      <bottom/>
      <diagonal/>
    </border>
    <border>
      <left/>
      <right style="thin">
        <color rgb="FFBD9613"/>
      </right>
      <top style="thin">
        <color rgb="FFBD9613"/>
      </top>
      <bottom/>
      <diagonal/>
    </border>
    <border>
      <left/>
      <right/>
      <top style="thin">
        <color rgb="FFBD9613"/>
      </top>
      <bottom/>
      <diagonal/>
    </border>
    <border>
      <left style="thin">
        <color rgb="FFBD9613"/>
      </left>
      <right/>
      <top/>
      <bottom/>
      <diagonal/>
    </border>
    <border>
      <left style="thin">
        <color rgb="FFBD9613"/>
      </left>
      <right/>
      <top/>
      <bottom style="thin">
        <color rgb="FFBD9613"/>
      </bottom>
      <diagonal/>
    </border>
    <border>
      <left style="thin">
        <color rgb="FFBD9613"/>
      </left>
      <right/>
      <top style="thin">
        <color rgb="FFBD9613"/>
      </top>
      <bottom/>
      <diagonal/>
    </border>
    <border>
      <left style="thin">
        <color rgb="FFBD9613"/>
      </left>
      <right style="thin">
        <color rgb="FFBD9613"/>
      </right>
      <top/>
      <bottom/>
      <diagonal/>
    </border>
    <border>
      <left style="thin">
        <color rgb="FFBD9613"/>
      </left>
      <right style="thin">
        <color rgb="FFBD9613"/>
      </right>
      <top/>
      <bottom style="thin">
        <color rgb="FFBD9613"/>
      </bottom>
      <diagonal/>
    </border>
    <border>
      <left style="thin">
        <color rgb="FFBD9613"/>
      </left>
      <right style="thin">
        <color rgb="FFBD9613"/>
      </right>
      <top style="thin">
        <color rgb="FFBD9613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165" fontId="1" fillId="0" borderId="3" xfId="0" applyNumberFormat="1" applyFont="1" applyBorder="1" applyAlignment="1">
      <alignment horizontal="center" vertical="center"/>
    </xf>
    <xf numFmtId="165" fontId="1" fillId="0" borderId="4" xfId="0" applyNumberFormat="1" applyFont="1" applyBorder="1" applyAlignment="1">
      <alignment horizontal="center" vertical="center"/>
    </xf>
    <xf numFmtId="164" fontId="2" fillId="2" borderId="5" xfId="0" applyNumberFormat="1" applyFont="1" applyFill="1" applyBorder="1" applyAlignment="1">
      <alignment horizontal="center" vertical="center"/>
    </xf>
    <xf numFmtId="165" fontId="1" fillId="0" borderId="6" xfId="0" applyNumberFormat="1" applyFont="1" applyBorder="1" applyAlignment="1">
      <alignment horizontal="center" vertical="center"/>
    </xf>
    <xf numFmtId="165" fontId="1" fillId="0" borderId="7" xfId="0" applyNumberFormat="1" applyFont="1" applyBorder="1" applyAlignment="1">
      <alignment horizontal="center" vertical="center"/>
    </xf>
    <xf numFmtId="164" fontId="2" fillId="2" borderId="8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5" fontId="1" fillId="0" borderId="5" xfId="0" applyNumberFormat="1" applyFont="1" applyBorder="1" applyAlignment="1">
      <alignment horizontal="center" vertical="center"/>
    </xf>
    <xf numFmtId="165" fontId="1" fillId="0" borderId="8" xfId="0" applyNumberFormat="1" applyFont="1" applyBorder="1" applyAlignment="1">
      <alignment horizontal="center" vertical="center"/>
    </xf>
    <xf numFmtId="0" fontId="3" fillId="3" borderId="0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left" vertical="center"/>
    </xf>
    <xf numFmtId="10" fontId="0" fillId="0" borderId="0" xfId="0" applyNumberFormat="1"/>
    <xf numFmtId="14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4" fillId="0" borderId="0" xfId="0" applyFont="1"/>
    <xf numFmtId="14" fontId="0" fillId="0" borderId="0" xfId="0" applyNumberFormat="1"/>
  </cellXfs>
  <cellStyles count="1">
    <cellStyle name="Normal" xfId="0" builtinId="0"/>
  </cellStyles>
  <dxfs count="28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CDCD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CDCD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CDCD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F6969"/>
      <color rgb="FF97CA78"/>
      <color rgb="FFBD9613"/>
      <color rgb="FF0E6E67"/>
      <color rgb="FFFFD14F"/>
      <color rgb="FFFFCD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a2c5d1981e924a7792177ea29cfb617b">
      <tp t="e">
        <v>#N/A</v>
        <stp/>
        <stp>2fb5a4c2-d735-4d49-a138-83c6e775a549</stp>
        <stp>1</stp>
        <tr r="N18" s="12"/>
      </tp>
      <tp t="e">
        <v>#N/A</v>
        <stp/>
        <stp>b00da139-51ca-4483-90c2-ed397ff4f525</stp>
        <stp>1</stp>
        <tr r="G9" s="3"/>
      </tp>
      <tp t="e">
        <v>#N/A</v>
        <stp/>
        <stp>42652599-e523-4037-a59d-b029aa09ceed</stp>
        <stp>1</stp>
        <tr r="L16" s="10"/>
      </tp>
      <tp t="e">
        <v>#N/A</v>
        <stp/>
        <stp>c9eb7b20-967c-46f0-a4f1-47630c6227d8</stp>
        <stp>1</stp>
        <tr r="J11" s="10"/>
      </tp>
      <tp t="e">
        <v>#N/A</v>
        <stp/>
        <stp>50f2538e-5030-4b68-878a-dcb5119b58fb</stp>
        <stp>1</stp>
        <tr r="M10" s="3"/>
      </tp>
      <tp t="e">
        <v>#N/A</v>
        <stp/>
        <stp>ee689d30-c83d-4474-a9e3-a33fe5c7e224</stp>
        <stp>1</stp>
        <tr r="O12" s="3"/>
      </tp>
      <tp t="e">
        <v>#N/A</v>
        <stp/>
        <stp>496bb394-d74e-4b64-b025-2088e1144b2e</stp>
        <stp>1</stp>
        <tr r="F15" s="3"/>
      </tp>
    </main>
    <main first="rtdsrv.a2c5d1981e924a7792177ea29cfb617b">
      <tp t="e">
        <v>#N/A</v>
        <stp/>
        <stp>35b6075d-eb05-4b14-9b50-f77c97371c1f</stp>
        <stp>1</stp>
        <tr r="N18" s="3"/>
      </tp>
    </main>
    <main first="rtdsrv.a2c5d1981e924a7792177ea29cfb617b">
      <tp t="e">
        <v>#N/A</v>
        <stp/>
        <stp>a88519a9-6465-487e-956c-813f70cfb950</stp>
        <stp>1</stp>
        <tr r="B17" s="12"/>
      </tp>
    </main>
    <main first="rtdsrv.a2c5d1981e924a7792177ea29cfb617b">
      <tp t="e">
        <v>#N/A</v>
        <stp/>
        <stp>4f71f762-a84d-4efd-9927-7aea5478c8c9</stp>
        <stp>1</stp>
        <tr r="O15" s="10"/>
      </tp>
    </main>
    <main first="rtdsrv.a2c5d1981e924a7792177ea29cfb617b">
      <tp t="e">
        <v>#N/A</v>
        <stp/>
        <stp>e3a65d56-b695-4676-a823-677c2da5a513</stp>
        <stp>1</stp>
        <tr r="N8" s="12"/>
      </tp>
      <tp t="e">
        <v>#N/A</v>
        <stp/>
        <stp>4c52c297-5924-4ced-b59d-0a4893955ab0</stp>
        <stp>1</stp>
        <tr r="H18" s="10"/>
      </tp>
    </main>
    <main first="rtdsrv.a2c5d1981e924a7792177ea29cfb617b">
      <tp t="e">
        <v>#N/A</v>
        <stp/>
        <stp>4cf8b27c-8c7d-4680-baf3-ed1add8ffee4</stp>
        <stp>1</stp>
        <tr r="K13" s="3"/>
      </tp>
      <tp t="e">
        <v>#N/A</v>
        <stp/>
        <stp>9d38ed4a-2b3a-4d74-a6a1-acdf0435af07</stp>
        <stp>1</stp>
        <tr r="N11" s="3"/>
      </tp>
      <tp t="e">
        <v>#N/A</v>
        <stp/>
        <stp>48c4377f-94fb-4cdf-b217-b9087ca0f926</stp>
        <stp>1</stp>
        <tr r="I10" s="12"/>
      </tp>
      <tp t="e">
        <v>#N/A</v>
        <stp/>
        <stp>ca95bf9e-9f46-4711-af90-c444ca54ec99</stp>
        <stp>1</stp>
        <tr r="N10" s="3"/>
      </tp>
    </main>
    <main first="rtdsrv.a2c5d1981e924a7792177ea29cfb617b">
      <tp t="e">
        <v>#N/A</v>
        <stp/>
        <stp>34044452-57a1-43c2-883f-8cea84826e85</stp>
        <stp>1</stp>
        <tr r="K8" s="12"/>
      </tp>
    </main>
    <main first="rtdsrv.a2c5d1981e924a7792177ea29cfb617b">
      <tp t="e">
        <v>#N/A</v>
        <stp/>
        <stp>8211a8f8-dc63-4ef3-9b44-23631f0811eb</stp>
        <stp>1</stp>
        <tr r="L12" s="12"/>
      </tp>
      <tp t="e">
        <v>#N/A</v>
        <stp/>
        <stp>30245581-db3f-4ae9-bded-1574475976f2</stp>
        <stp>1</stp>
        <tr r="M15" s="10"/>
      </tp>
      <tp t="e">
        <v>#N/A</v>
        <stp/>
        <stp>1211bb5b-5e77-46f0-b35f-f0d6ecb8a5d4</stp>
        <stp>1</stp>
        <tr r="K7" s="12"/>
      </tp>
    </main>
    <main first="rtdsrv.a2c5d1981e924a7792177ea29cfb617b">
      <tp t="e">
        <v>#N/A</v>
        <stp/>
        <stp>3fe7c54b-00fb-4659-94de-4cf765e5f4c4</stp>
        <stp>1</stp>
        <tr r="B18" s="10"/>
      </tp>
    </main>
    <main first="rtdsrv.a2c5d1981e924a7792177ea29cfb617b">
      <tp t="e">
        <v>#N/A</v>
        <stp/>
        <stp>5ef6e63f-3656-4003-8135-bbea5af2ffb4</stp>
        <stp>1</stp>
        <tr r="N14" s="11"/>
      </tp>
    </main>
    <main first="rtdsrv.a2c5d1981e924a7792177ea29cfb617b">
      <tp t="e">
        <v>#N/A</v>
        <stp/>
        <stp>96e4dd4c-563c-4cc5-9a70-d34d241f0785</stp>
        <stp>1</stp>
        <tr r="M15" s="3"/>
      </tp>
    </main>
    <main first="rtdsrv.a2c5d1981e924a7792177ea29cfb617b">
      <tp t="e">
        <v>#N/A</v>
        <stp/>
        <stp>213d4fbf-8241-42c9-82e3-a926955eb76f</stp>
        <stp>1</stp>
        <tr r="K14" s="3"/>
      </tp>
      <tp t="e">
        <v>#N/A</v>
        <stp/>
        <stp>afedad56-9994-4562-bb7a-3a7c581a0c67</stp>
        <stp>1</stp>
        <tr r="H17" s="12"/>
      </tp>
    </main>
    <main first="rtdsrv.a2c5d1981e924a7792177ea29cfb617b">
      <tp t="e">
        <v>#N/A</v>
        <stp/>
        <stp>b423f7fb-4c14-4f59-96a2-6e3672478757</stp>
        <stp>1</stp>
        <tr r="F7" s="10"/>
      </tp>
      <tp t="e">
        <v>#N/A</v>
        <stp/>
        <stp>57e6a259-474b-4f42-b659-ac3583d5d686</stp>
        <stp>1</stp>
        <tr r="N13" s="11"/>
      </tp>
    </main>
    <main first="rtdsrv.a2c5d1981e924a7792177ea29cfb617b">
      <tp t="e">
        <v>#N/A</v>
        <stp/>
        <stp>ea77c47d-8fc9-4fdc-95da-dd314cb46bbc</stp>
        <stp>1</stp>
        <tr r="H8" s="3"/>
      </tp>
    </main>
    <main first="rtdsrv.a2c5d1981e924a7792177ea29cfb617b">
      <tp t="e">
        <v>#N/A</v>
        <stp/>
        <stp>e81b4fb8-a754-40a4-89d6-782ac549f016</stp>
        <stp>1</stp>
        <tr r="F9" s="12"/>
      </tp>
    </main>
    <main first="rtdsrv.a2c5d1981e924a7792177ea29cfb617b">
      <tp t="e">
        <v>#N/A</v>
        <stp/>
        <stp>301a1179-66a0-47df-9d64-010b01c8022d</stp>
        <stp>1</stp>
        <tr r="M7" s="12"/>
      </tp>
      <tp t="e">
        <v>#N/A</v>
        <stp/>
        <stp>29b63127-3e77-49da-be57-fafe67b0fe31</stp>
        <stp>1</stp>
        <tr r="B9" s="3"/>
      </tp>
      <tp t="e">
        <v>#N/A</v>
        <stp/>
        <stp>aaaea4a5-5ab1-476a-94e1-2ffc57b3562e</stp>
        <stp>1</stp>
        <tr r="B16" s="10"/>
      </tp>
      <tp t="e">
        <v>#N/A</v>
        <stp/>
        <stp>aa97d518-f4f1-46f3-a198-4b83eb732e07</stp>
        <stp>1</stp>
        <tr r="B9" s="12"/>
      </tp>
    </main>
    <main first="rtdsrv.a2c5d1981e924a7792177ea29cfb617b">
      <tp t="e">
        <v>#N/A</v>
        <stp/>
        <stp>71ddb0b9-a78f-4bf8-9681-a63023e058f7</stp>
        <stp>1</stp>
        <tr r="J15" s="3"/>
      </tp>
    </main>
    <main first="rtdsrv.a2c5d1981e924a7792177ea29cfb617b">
      <tp t="e">
        <v>#N/A</v>
        <stp/>
        <stp>ff32aa9c-614b-4a80-8614-55a4b8b0c080</stp>
        <stp>1</stp>
        <tr r="N16" s="3"/>
      </tp>
    </main>
    <main first="rtdsrv.a2c5d1981e924a7792177ea29cfb617b">
      <tp t="e">
        <v>#N/A</v>
        <stp/>
        <stp>9c8806e9-c0b4-418b-95ed-68f1f23d2d56</stp>
        <stp>1</stp>
        <tr r="F18" s="10"/>
      </tp>
      <tp t="e">
        <v>#N/A</v>
        <stp/>
        <stp>0e471232-8095-4c46-a727-6ea16ec4e983</stp>
        <stp>1</stp>
        <tr r="J7" s="10"/>
      </tp>
    </main>
    <main first="rtdsrv.a2c5d1981e924a7792177ea29cfb617b">
      <tp t="e">
        <v>#N/A</v>
        <stp/>
        <stp>bd591c65-28a0-4722-9048-71e9c19cc661</stp>
        <stp>1</stp>
        <tr r="L17" s="12"/>
      </tp>
      <tp t="e">
        <v>#N/A</v>
        <stp/>
        <stp>15ea3a26-ed5a-4a18-95f2-f083fc2b272c</stp>
        <stp>1</stp>
        <tr r="G14" s="12"/>
      </tp>
    </main>
    <main first="rtdsrv.a2c5d1981e924a7792177ea29cfb617b">
      <tp t="e">
        <v>#N/A</v>
        <stp/>
        <stp>448104e6-1e84-4f43-a698-2fa639235825</stp>
        <stp>1</stp>
        <tr r="B9" s="10"/>
      </tp>
    </main>
    <main first="rtdsrv.a2c5d1981e924a7792177ea29cfb617b">
      <tp t="e">
        <v>#N/A</v>
        <stp/>
        <stp>dfe0de9f-9e7a-4708-9397-ab323b8f6433</stp>
        <stp>1</stp>
        <tr r="J10" s="10"/>
      </tp>
      <tp t="e">
        <v>#N/A</v>
        <stp/>
        <stp>5bc8ec70-cf90-4bbd-8d13-96bfe483a251</stp>
        <stp>1</stp>
        <tr r="J9" s="10"/>
      </tp>
    </main>
    <main first="rtdsrv.a2c5d1981e924a7792177ea29cfb617b">
      <tp t="e">
        <v>#N/A</v>
        <stp/>
        <stp>dce2ae59-7671-4f18-9967-edaef690f729</stp>
        <stp>1</stp>
        <tr r="G18" s="12"/>
      </tp>
    </main>
    <main first="rtdsrv.a2c5d1981e924a7792177ea29cfb617b">
      <tp t="e">
        <v>#N/A</v>
        <stp/>
        <stp>5ef3243d-6d09-45aa-82bf-cb36e63132cb</stp>
        <stp>1</stp>
        <tr r="O15" s="12"/>
      </tp>
      <tp t="e">
        <v>#N/A</v>
        <stp/>
        <stp>ffacb1ba-79ed-444c-8832-570cc2d4dff3</stp>
        <stp>1</stp>
        <tr r="L14" s="10"/>
      </tp>
      <tp t="e">
        <v>#N/A</v>
        <stp/>
        <stp>5b6f7be9-573d-44d0-97c0-c2153c588a1c</stp>
        <stp>1</stp>
        <tr r="J16" s="10"/>
      </tp>
      <tp t="e">
        <v>#N/A</v>
        <stp/>
        <stp>f78e602e-4956-45fd-95fe-42abc28a1255</stp>
        <stp>1</stp>
        <tr r="B15" s="11"/>
      </tp>
      <tp t="e">
        <v>#N/A</v>
        <stp/>
        <stp>03a664c3-ea4c-4e14-b050-1f6e0fee7969</stp>
        <stp>1</stp>
        <tr r="M12" s="10"/>
      </tp>
    </main>
    <main first="rtdsrv.a2c5d1981e924a7792177ea29cfb617b">
      <tp t="e">
        <v>#N/A</v>
        <stp/>
        <stp>b7dd533a-7255-4d22-8b3f-293a7c30e582</stp>
        <stp>1</stp>
        <tr r="J17" s="12"/>
      </tp>
      <tp t="e">
        <v>#N/A</v>
        <stp/>
        <stp>d9570454-5605-47b9-9168-053be1246a1d</stp>
        <stp>1</stp>
        <tr r="F16" s="10"/>
      </tp>
    </main>
    <main first="rtdsrv.a2c5d1981e924a7792177ea29cfb617b">
      <tp t="e">
        <v>#N/A</v>
        <stp/>
        <stp>a5ae71ac-6e7e-4558-9224-0d4a0045d18f</stp>
        <stp>1</stp>
        <tr r="F10" s="3"/>
      </tp>
    </main>
    <main first="rtdsrv.a2c5d1981e924a7792177ea29cfb617b">
      <tp t="e">
        <v>#N/A</v>
        <stp/>
        <stp>43ca9ba4-9b3a-44e7-8a69-7ead2a0ddf8e</stp>
        <stp>1</stp>
        <tr r="G12" s="3"/>
      </tp>
    </main>
    <main first="rtdsrv.a2c5d1981e924a7792177ea29cfb617b">
      <tp t="e">
        <v>#N/A</v>
        <stp/>
        <stp>206ed1f5-0b61-4091-9cf7-75b0b6dbe872</stp>
        <stp>1</stp>
        <tr r="N14" s="3"/>
      </tp>
    </main>
    <main first="rtdsrv.a2c5d1981e924a7792177ea29cfb617b">
      <tp t="e">
        <v>#N/A</v>
        <stp/>
        <stp>c7942433-e3a3-4484-95c6-20b127cab2b4</stp>
        <stp>1</stp>
        <tr r="F16" s="3"/>
      </tp>
      <tp t="e">
        <v>#N/A</v>
        <stp/>
        <stp>0bc0ac50-1df3-4c43-8435-d88b467f1ed6</stp>
        <stp>1</stp>
        <tr r="M10" s="10"/>
      </tp>
    </main>
    <main first="rtdsrv.a2c5d1981e924a7792177ea29cfb617b">
      <tp t="e">
        <v>#N/A</v>
        <stp/>
        <stp>60ad37af-4add-44e9-93fb-54e86ae92f6e</stp>
        <stp>1</stp>
        <tr r="M18" s="10"/>
      </tp>
      <tp t="e">
        <v>#N/A</v>
        <stp/>
        <stp>c2a679bd-e506-45a9-9184-4ed0a96fc7b7</stp>
        <stp>1</stp>
        <tr r="G8" s="12"/>
      </tp>
    </main>
    <main first="rtdsrv.a2c5d1981e924a7792177ea29cfb617b">
      <tp t="e">
        <v>#N/A</v>
        <stp/>
        <stp>a70f6e44-4427-4ee9-9fc1-83fc1f1334bb</stp>
        <stp>1</stp>
        <tr r="M14" s="12"/>
      </tp>
      <tp t="e">
        <v>#N/A</v>
        <stp/>
        <stp>3c98f9ee-2b89-466b-937b-bda7a1eb3aa1</stp>
        <stp>1</stp>
        <tr r="H12" s="3"/>
      </tp>
      <tp t="e">
        <v>#N/A</v>
        <stp/>
        <stp>2b26866e-51fd-48fe-b287-fecb5f6b102a</stp>
        <stp>1</stp>
        <tr r="J15" s="12"/>
      </tp>
      <tp t="e">
        <v>#N/A</v>
        <stp/>
        <stp>a9336db8-fc89-4ecd-9f47-da522d7fb0d5</stp>
        <stp>1</stp>
        <tr r="L15" s="10"/>
      </tp>
      <tp t="e">
        <v>#N/A</v>
        <stp/>
        <stp>d7d3cb08-dd40-40d8-9c30-8b4b0ca9f72c</stp>
        <stp>1</stp>
        <tr r="J11" s="12"/>
      </tp>
      <tp t="e">
        <v>#N/A</v>
        <stp/>
        <stp>058e823f-9a2e-464e-8d3e-a5729a148537</stp>
        <stp>1</stp>
        <tr r="F8" s="10"/>
      </tp>
    </main>
    <main first="rtdsrv.a2c5d1981e924a7792177ea29cfb617b">
      <tp t="e">
        <v>#N/A</v>
        <stp/>
        <stp>32b2ceb3-7e57-49e5-b894-9e16de6a0906</stp>
        <stp>1</stp>
        <tr r="K7" s="3"/>
      </tp>
    </main>
    <main first="rtdsrv.a2c5d1981e924a7792177ea29cfb617b">
      <tp t="e">
        <v>#N/A</v>
        <stp/>
        <stp>fa7b6eff-4a65-4c80-9742-15e2420cdcc7</stp>
        <stp>1</stp>
        <tr r="J11" s="3"/>
      </tp>
      <tp t="e">
        <v>#N/A</v>
        <stp/>
        <stp>7034e195-5950-45e5-88c7-567649ac5aeb</stp>
        <stp>1</stp>
        <tr r="H7" s="12"/>
      </tp>
      <tp t="e">
        <v>#N/A</v>
        <stp/>
        <stp>50c961aa-fbe8-4b34-9186-552dbcb5e8e9</stp>
        <stp>1</stp>
        <tr r="I15" s="3"/>
      </tp>
    </main>
    <main first="rtdsrv.a2c5d1981e924a7792177ea29cfb617b">
      <tp t="e">
        <v>#N/A</v>
        <stp/>
        <stp>a403d34e-c3ca-4cc1-a617-9b19109d1e6d</stp>
        <stp>1</stp>
        <tr r="B11" s="3"/>
      </tp>
      <tp t="e">
        <v>#N/A</v>
        <stp/>
        <stp>3d288467-7cde-4691-b4ca-d80308408e92</stp>
        <stp>1</stp>
        <tr r="J17" s="3"/>
      </tp>
    </main>
    <main first="rtdsrv.a2c5d1981e924a7792177ea29cfb617b">
      <tp t="e">
        <v>#N/A</v>
        <stp/>
        <stp>87e88d44-4042-49f2-a0fd-d6d6131a3dd9</stp>
        <stp>1</stp>
        <tr r="K10" s="3"/>
      </tp>
      <tp t="e">
        <v>#N/A</v>
        <stp/>
        <stp>612db9fe-0518-4978-bc63-93c7e357f6de</stp>
        <stp>1</stp>
        <tr r="F15" s="10"/>
      </tp>
    </main>
    <main first="rtdsrv.a2c5d1981e924a7792177ea29cfb617b">
      <tp t="e">
        <v>#N/A</v>
        <stp/>
        <stp>b4456687-24bb-4605-bd46-c70520a870f7</stp>
        <stp>1</stp>
        <tr r="I16" s="12"/>
      </tp>
      <tp t="e">
        <v>#N/A</v>
        <stp/>
        <stp>1d41d6f2-3677-479c-9b03-c2b04cc056a7</stp>
        <stp>1</stp>
        <tr r="L15" s="3"/>
      </tp>
    </main>
    <main first="rtdsrv.a2c5d1981e924a7792177ea29cfb617b">
      <tp t="e">
        <v>#N/A</v>
        <stp/>
        <stp>ce237630-9230-4c50-a895-7e372a395441</stp>
        <stp>1</stp>
        <tr r="F9" s="10"/>
      </tp>
    </main>
    <main first="rtdsrv.a2c5d1981e924a7792177ea29cfb617b">
      <tp t="e">
        <v>#N/A</v>
        <stp/>
        <stp>bdfdef97-b8e8-4931-9a79-4573e1a0cfa8</stp>
        <stp>1</stp>
        <tr r="I16" s="10"/>
      </tp>
      <tp t="e">
        <v>#N/A</v>
        <stp/>
        <stp>8868800e-0780-4bab-982e-d60bc60e0b74</stp>
        <stp>1</stp>
        <tr r="N12" s="3"/>
      </tp>
    </main>
    <main first="rtdsrv.a2c5d1981e924a7792177ea29cfb617b">
      <tp t="e">
        <v>#N/A</v>
        <stp/>
        <stp>74938d9d-f6cb-42a2-9808-3707a4434536</stp>
        <stp>1</stp>
        <tr r="J8" s="12"/>
      </tp>
      <tp t="e">
        <v>#N/A</v>
        <stp/>
        <stp>be3b97c8-cb99-48ed-93cf-c7426b3e0198</stp>
        <stp>1</stp>
        <tr r="G16" s="12"/>
      </tp>
    </main>
    <main first="rtdsrv.a2c5d1981e924a7792177ea29cfb617b">
      <tp t="e">
        <v>#N/A</v>
        <stp/>
        <stp>250a2dbb-62c8-4675-928b-2b4c87c1b8d0</stp>
        <stp>1</stp>
        <tr r="L11" s="10"/>
      </tp>
    </main>
    <main first="rtdsrv.a2c5d1981e924a7792177ea29cfb617b">
      <tp t="e">
        <v>#N/A</v>
        <stp/>
        <stp>f48f2646-2dfe-4890-8b7f-28992620f362</stp>
        <stp>1</stp>
        <tr r="H13" s="10"/>
      </tp>
    </main>
    <main first="rtdsrv.a2c5d1981e924a7792177ea29cfb617b">
      <tp t="e">
        <v>#N/A</v>
        <stp/>
        <stp>49076542-5230-4a30-9bfb-a34f9b2d823a</stp>
        <stp>1</stp>
        <tr r="G11" s="10"/>
      </tp>
    </main>
    <main first="rtdsrv.a2c5d1981e924a7792177ea29cfb617b">
      <tp t="e">
        <v>#N/A</v>
        <stp/>
        <stp>196a5acb-7c56-4bca-9ad0-4ced59740680</stp>
        <stp>1</stp>
        <tr r="N12" s="11"/>
      </tp>
    </main>
    <main first="rtdsrv.a2c5d1981e924a7792177ea29cfb617b">
      <tp t="e">
        <v>#N/A</v>
        <stp/>
        <stp>54c7bb68-aff9-4244-9549-7ba33f582fbe</stp>
        <stp>1</stp>
        <tr r="B16" s="3"/>
      </tp>
    </main>
    <main first="rtdsrv.a2c5d1981e924a7792177ea29cfb617b">
      <tp t="e">
        <v>#N/A</v>
        <stp/>
        <stp>fb49df04-32b6-4c80-b8f1-a8bb67063d06</stp>
        <stp>1</stp>
        <tr r="B18" s="11"/>
      </tp>
      <tp t="e">
        <v>#N/A</v>
        <stp/>
        <stp>4f7f03cb-10d3-4819-a623-385fe7b5138f</stp>
        <stp>1</stp>
        <tr r="K12" s="12"/>
      </tp>
      <tp t="e">
        <v>#N/A</v>
        <stp/>
        <stp>619cb962-7b00-4045-9e82-cdbc508f57da</stp>
        <stp>1</stp>
        <tr r="N11" s="12"/>
      </tp>
    </main>
    <main first="rtdsrv.a2c5d1981e924a7792177ea29cfb617b">
      <tp t="e">
        <v>#N/A</v>
        <stp/>
        <stp>78126d53-e89a-4ec6-815d-b26afe69c561</stp>
        <stp>1</stp>
        <tr r="O11" s="3"/>
      </tp>
      <tp t="e">
        <v>#N/A</v>
        <stp/>
        <stp>bb4508e9-b6fc-4ec8-b0c8-f6be7f32fc26</stp>
        <stp>1</stp>
        <tr r="F11" s="12"/>
      </tp>
      <tp t="e">
        <v>#N/A</v>
        <stp/>
        <stp>b09c5be5-424c-480b-9667-a57e6db31679</stp>
        <stp>1</stp>
        <tr r="H9" s="3"/>
      </tp>
      <tp t="e">
        <v>#N/A</v>
        <stp/>
        <stp>76f233c9-aeb9-4dab-ab0c-d744736bfda6</stp>
        <stp>1</stp>
        <tr r="N15" s="11"/>
      </tp>
    </main>
    <main first="rtdsrv.a2c5d1981e924a7792177ea29cfb617b">
      <tp t="e">
        <v>#N/A</v>
        <stp/>
        <stp>28ee5cbc-10c0-4716-a418-8a6033c93716</stp>
        <stp>1</stp>
        <tr r="K18" s="10"/>
      </tp>
      <tp t="e">
        <v>#N/A</v>
        <stp/>
        <stp>09ea4f3d-13c1-44a4-9396-24d3d735826a</stp>
        <stp>1</stp>
        <tr r="M13" s="12"/>
      </tp>
    </main>
    <main first="rtdsrv.a2c5d1981e924a7792177ea29cfb617b">
      <tp t="e">
        <v>#N/A</v>
        <stp/>
        <stp>d4210718-b98b-4072-aa12-edf94e13963f</stp>
        <stp>1</stp>
        <tr r="K14" s="12"/>
      </tp>
      <tp t="e">
        <v>#N/A</v>
        <stp/>
        <stp>c8806458-fa0e-42ee-ad07-8b8a7cad649b</stp>
        <stp>1</stp>
        <tr r="H8" s="10"/>
      </tp>
    </main>
    <main first="rtdsrv.a2c5d1981e924a7792177ea29cfb617b">
      <tp t="e">
        <v>#N/A</v>
        <stp/>
        <stp>0441267a-002c-4aaa-841d-59656e249216</stp>
        <stp>1</stp>
        <tr r="M9" s="10"/>
      </tp>
    </main>
    <main first="rtdsrv.a2c5d1981e924a7792177ea29cfb617b">
      <tp t="e">
        <v>#N/A</v>
        <stp/>
        <stp>c5c77451-9f54-4da9-b697-6c3879c772c6</stp>
        <stp>1</stp>
        <tr r="M8" s="10"/>
      </tp>
    </main>
    <main first="rtdsrv.a2c5d1981e924a7792177ea29cfb617b">
      <tp t="e">
        <v>#N/A</v>
        <stp/>
        <stp>a9876f5c-9783-4dc1-b14a-d20e103be05a</stp>
        <stp>1</stp>
        <tr r="F9" s="3"/>
      </tp>
      <tp t="e">
        <v>#N/A</v>
        <stp/>
        <stp>63fdd65b-a8d1-4251-b991-522387e4df19</stp>
        <stp>1</stp>
        <tr r="H9" s="12"/>
      </tp>
      <tp t="e">
        <v>#N/A</v>
        <stp/>
        <stp>8c511f73-81ae-4a83-aadc-c7b36df8e08d</stp>
        <stp>1</stp>
        <tr r="M17" s="3"/>
      </tp>
      <tp t="e">
        <v>#N/A</v>
        <stp/>
        <stp>3dd72bf4-ec3e-4d1a-866c-70e07b5ffdf6</stp>
        <stp>1</stp>
        <tr r="N12" s="12"/>
      </tp>
      <tp t="e">
        <v>#N/A</v>
        <stp/>
        <stp>4861dbe8-8033-45bb-b536-26cfc7f5aaf2</stp>
        <stp>1</stp>
        <tr r="B8" s="11"/>
      </tp>
    </main>
    <main first="rtdsrv.a2c5d1981e924a7792177ea29cfb617b">
      <tp t="e">
        <v>#N/A</v>
        <stp/>
        <stp>a31ea528-977e-4f26-a6fd-9a3f4f006078</stp>
        <stp>1</stp>
        <tr r="M14" s="10"/>
      </tp>
    </main>
    <main first="rtdsrv.a2c5d1981e924a7792177ea29cfb617b">
      <tp t="e">
        <v>#N/A</v>
        <stp/>
        <stp>78dd1aab-f2ad-4e5e-b07d-42262b2e8750</stp>
        <stp>1</stp>
        <tr r="K15" s="10"/>
      </tp>
      <tp t="e">
        <v>#N/A</v>
        <stp/>
        <stp>590df8b3-9c58-4272-bf4f-5f8fecf42c9c</stp>
        <stp>1</stp>
        <tr r="J18" s="12"/>
      </tp>
    </main>
    <main first="rtdsrv.a2c5d1981e924a7792177ea29cfb617b">
      <tp t="e">
        <v>#N/A</v>
        <stp/>
        <stp>963b54e5-2b6a-475b-ad01-a1c299128934</stp>
        <stp>1</stp>
        <tr r="I10" s="3"/>
      </tp>
      <tp t="e">
        <v>#N/A</v>
        <stp/>
        <stp>5cb4d67e-62e8-4661-b37f-ad3f025faa6c</stp>
        <stp>1</stp>
        <tr r="N17" s="12"/>
      </tp>
    </main>
    <main first="rtdsrv.a2c5d1981e924a7792177ea29cfb617b">
      <tp t="e">
        <v>#N/A</v>
        <stp/>
        <stp>0da27701-6fd7-4ab3-86bb-69498d779d63</stp>
        <stp>1</stp>
        <tr r="H14" s="12"/>
      </tp>
    </main>
    <main first="rtdsrv.a2c5d1981e924a7792177ea29cfb617b">
      <tp t="e">
        <v>#N/A</v>
        <stp/>
        <stp>f7ef5042-bf9f-4409-96ad-fb702beb3441</stp>
        <stp>1</stp>
        <tr r="O9" s="10"/>
      </tp>
    </main>
    <main first="rtdsrv.a2c5d1981e924a7792177ea29cfb617b">
      <tp t="e">
        <v>#N/A</v>
        <stp/>
        <stp>b3349938-6c4e-4a26-875a-b894f18e51f3</stp>
        <stp>1</stp>
        <tr r="F18" s="3"/>
      </tp>
    </main>
    <main first="rtdsrv.a2c5d1981e924a7792177ea29cfb617b">
      <tp t="e">
        <v>#N/A</v>
        <stp/>
        <stp>cb15b188-3d86-4d4e-aaa5-e040546b1dda</stp>
        <stp>1</stp>
        <tr r="O17" s="12"/>
      </tp>
    </main>
    <main first="rtdsrv.a2c5d1981e924a7792177ea29cfb617b">
      <tp t="e">
        <v>#N/A</v>
        <stp/>
        <stp>caad5cf3-789d-4208-9578-ab5d061cc3aa</stp>
        <stp>1</stp>
        <tr r="B15" s="3"/>
      </tp>
    </main>
    <main first="rtdsrv.a2c5d1981e924a7792177ea29cfb617b">
      <tp t="e">
        <v>#N/A</v>
        <stp/>
        <stp>a7d2c55c-4b8c-4442-9f0d-948ec41e656f</stp>
        <stp>1</stp>
        <tr r="I14" s="12"/>
      </tp>
    </main>
    <main first="rtdsrv.a2c5d1981e924a7792177ea29cfb617b">
      <tp t="e">
        <v>#N/A</v>
        <stp/>
        <stp>1381c616-5c03-4d12-a984-6b3910382001</stp>
        <stp>1</stp>
        <tr r="O14" s="3"/>
      </tp>
      <tp t="e">
        <v>#N/A</v>
        <stp/>
        <stp>08252ef5-39e3-498a-837f-72daf39c832d</stp>
        <stp>1</stp>
        <tr r="M9" s="12"/>
      </tp>
      <tp t="e">
        <v>#N/A</v>
        <stp/>
        <stp>81c6c82c-b172-44b8-bdc3-c257f6b78266</stp>
        <stp>1</stp>
        <tr r="H8" s="12"/>
      </tp>
      <tp t="e">
        <v>#N/A</v>
        <stp/>
        <stp>27a4ce3d-539e-4cb1-afa7-3d25ca1969ce</stp>
        <stp>1</stp>
        <tr r="M10" s="12"/>
      </tp>
    </main>
    <main first="rtdsrv.a2c5d1981e924a7792177ea29cfb617b">
      <tp t="e">
        <v>#N/A</v>
        <stp/>
        <stp>b1e9b3be-72a6-418b-9b54-e296412e68ed</stp>
        <stp>1</stp>
        <tr r="N15" s="3"/>
      </tp>
      <tp t="e">
        <v>#N/A</v>
        <stp/>
        <stp>002bb608-45fe-4545-8252-322c862c1253</stp>
        <stp>1</stp>
        <tr r="F15" s="12"/>
      </tp>
    </main>
    <main first="rtdsrv.a2c5d1981e924a7792177ea29cfb617b">
      <tp t="e">
        <v>#N/A</v>
        <stp/>
        <stp>3c8e19de-a537-4b20-a9d3-20ede744a8ab</stp>
        <stp>1</stp>
        <tr r="I15" s="10"/>
      </tp>
      <tp t="e">
        <v>#N/A</v>
        <stp/>
        <stp>99b4148b-e675-4a4b-823a-b739fade786f</stp>
        <stp>1</stp>
        <tr r="J8" s="3"/>
      </tp>
      <tp t="e">
        <v>#N/A</v>
        <stp/>
        <stp>42eb8e32-95c7-4a1c-acdd-5830b9f01331</stp>
        <stp>1</stp>
        <tr r="M18" s="12"/>
      </tp>
    </main>
    <main first="rtdsrv.a2c5d1981e924a7792177ea29cfb617b">
      <tp t="e">
        <v>#N/A</v>
        <stp/>
        <stp>0cddf0c9-518f-4c9c-b714-150b6d267b12</stp>
        <stp>1</stp>
        <tr r="J14" s="10"/>
      </tp>
    </main>
    <main first="rtdsrv.a2c5d1981e924a7792177ea29cfb617b">
      <tp t="e">
        <v>#N/A</v>
        <stp/>
        <stp>558064eb-7acf-4b34-a605-043be2667ded</stp>
        <stp>1</stp>
        <tr r="H15" s="12"/>
      </tp>
      <tp t="e">
        <v>#N/A</v>
        <stp/>
        <stp>b6220b03-ffb2-4139-ab01-de542e76e1f3</stp>
        <stp>1</stp>
        <tr r="O10" s="3"/>
      </tp>
      <tp t="e">
        <v>#N/A</v>
        <stp/>
        <stp>45449797-0ef9-45c2-b025-abbc6dce1a76</stp>
        <stp>1</stp>
        <tr r="F17" s="3"/>
      </tp>
      <tp t="e">
        <v>#N/A</v>
        <stp/>
        <stp>3ef5bf63-2059-4efa-b0a6-3682c44c5a1d</stp>
        <stp>1</stp>
        <tr r="N13" s="10"/>
      </tp>
      <tp t="e">
        <v>#N/A</v>
        <stp/>
        <stp>1ef3772f-b629-460b-97e7-1f88b8133fbb</stp>
        <stp>1</stp>
        <tr r="N8" s="11"/>
      </tp>
      <tp t="e">
        <v>#N/A</v>
        <stp/>
        <stp>d2967ce5-8275-4e31-a8a1-ac34eb856560</stp>
        <stp>1</stp>
        <tr r="B14" s="3"/>
      </tp>
    </main>
    <main first="rtdsrv.a2c5d1981e924a7792177ea29cfb617b">
      <tp t="e">
        <v>#N/A</v>
        <stp/>
        <stp>020fea00-0886-4a66-8851-ecdc491ba9e7</stp>
        <stp>1</stp>
        <tr r="H15" s="3"/>
      </tp>
      <tp t="e">
        <v>#N/A</v>
        <stp/>
        <stp>61b0e572-ad49-43b9-b89f-4329df49134f</stp>
        <stp>1</stp>
        <tr r="M16" s="12"/>
      </tp>
    </main>
    <main first="rtdsrv.a2c5d1981e924a7792177ea29cfb617b">
      <tp t="e">
        <v>#N/A</v>
        <stp/>
        <stp>7883e117-a6f3-4187-be82-57c4cb11d285</stp>
        <stp>1</stp>
        <tr r="O16" s="3"/>
      </tp>
    </main>
    <main first="rtdsrv.a2c5d1981e924a7792177ea29cfb617b">
      <tp t="e">
        <v>#N/A</v>
        <stp/>
        <stp>5f99397e-1d3a-4106-9dc0-c4c1efcb5355</stp>
        <stp>1</stp>
        <tr r="H14" s="10"/>
      </tp>
      <tp t="e">
        <v>#N/A</v>
        <stp/>
        <stp>dff506b8-7a41-4f7e-9a9f-517a471d564b</stp>
        <stp>1</stp>
        <tr r="M12" s="12"/>
      </tp>
      <tp t="e">
        <v>#N/A</v>
        <stp/>
        <stp>f5f6e57d-10a3-453e-a0ba-659da935aac7</stp>
        <stp>1</stp>
        <tr r="I16" s="3"/>
      </tp>
      <tp t="e">
        <v>#N/A</v>
        <stp/>
        <stp>571ba7e8-d022-4b1d-9f1e-014ac21f9ed4</stp>
        <stp>1</stp>
        <tr r="G8" s="3"/>
      </tp>
      <tp t="e">
        <v>#N/A</v>
        <stp/>
        <stp>05de8928-bdcb-440f-9a4e-d858e232a899</stp>
        <stp>1</stp>
        <tr r="B15" s="10"/>
      </tp>
      <tp t="e">
        <v>#N/A</v>
        <stp/>
        <stp>bced3afc-3ad6-4b8d-aae2-27dfdb742fc2</stp>
        <stp>1</stp>
        <tr r="B7" s="10"/>
      </tp>
    </main>
    <main first="rtdsrv.a2c5d1981e924a7792177ea29cfb617b">
      <tp t="e">
        <v>#N/A</v>
        <stp/>
        <stp>48b3ca42-5685-4cd1-8ca0-a6ab85b2d812</stp>
        <stp>1</stp>
        <tr r="J10" s="12"/>
      </tp>
    </main>
    <main first="rtdsrv.a2c5d1981e924a7792177ea29cfb617b">
      <tp t="e">
        <v>#N/A</v>
        <stp/>
        <stp>7065f8a7-0ac0-4cb6-b262-92c077cdc644</stp>
        <stp>1</stp>
        <tr r="B14" s="12"/>
      </tp>
      <tp t="e">
        <v>#N/A</v>
        <stp/>
        <stp>2b7a9f86-ce16-4379-bde9-51f79ca51615</stp>
        <stp>1</stp>
        <tr r="I13" s="10"/>
      </tp>
      <tp t="e">
        <v>#N/A</v>
        <stp/>
        <stp>e242abb9-ba77-4861-a2fc-ccdd4d973ca6</stp>
        <stp>1</stp>
        <tr r="G14" s="10"/>
      </tp>
      <tp t="e">
        <v>#N/A</v>
        <stp/>
        <stp>22959bf1-33d8-408a-a1a4-82dc4c11db4c</stp>
        <stp>1</stp>
        <tr r="K11" s="10"/>
      </tp>
    </main>
    <main first="rtdsrv.a2c5d1981e924a7792177ea29cfb617b">
      <tp t="e">
        <v>#N/A</v>
        <stp/>
        <stp>240901a0-e2df-4c02-bdae-4afa2c45a278</stp>
        <stp>1</stp>
        <tr r="O13" s="12"/>
      </tp>
      <tp t="e">
        <v>#N/A</v>
        <stp/>
        <stp>1e3a078d-960d-4f6b-8dd6-5ef70478d14d</stp>
        <stp>1</stp>
        <tr r="L16" s="12"/>
      </tp>
      <tp t="e">
        <v>#N/A</v>
        <stp/>
        <stp>5a50c28a-2a03-4e1e-8ced-fe245db82c50</stp>
        <stp>1</stp>
        <tr r="H7" s="10"/>
      </tp>
    </main>
    <main first="rtdsrv.a2c5d1981e924a7792177ea29cfb617b">
      <tp t="e">
        <v>#N/A</v>
        <stp/>
        <stp>949773ec-031c-4d8c-bde6-789537ec81a5</stp>
        <stp>1</stp>
        <tr r="N11" s="10"/>
      </tp>
      <tp t="e">
        <v>#N/A</v>
        <stp/>
        <stp>bf330073-4857-497e-8516-44ce9295fd6d</stp>
        <stp>1</stp>
        <tr r="K10" s="10"/>
      </tp>
      <tp t="e">
        <v>#N/A</v>
        <stp/>
        <stp>a4cac454-e728-4787-9490-eadf07b7af48</stp>
        <stp>1</stp>
        <tr r="G17" s="12"/>
      </tp>
    </main>
    <main first="rtdsrv.a2c5d1981e924a7792177ea29cfb617b">
      <tp t="e">
        <v>#N/A</v>
        <stp/>
        <stp>ec6f6741-6d2b-4476-b4cd-d3caf90d1b86</stp>
        <stp>1</stp>
        <tr r="F12" s="12"/>
      </tp>
    </main>
    <main first="rtdsrv.a2c5d1981e924a7792177ea29cfb617b">
      <tp t="e">
        <v>#N/A</v>
        <stp/>
        <stp>3395ed56-a174-4c19-a3ed-2ee1a88238d5</stp>
        <stp>1</stp>
        <tr r="L14" s="12"/>
      </tp>
    </main>
    <main first="rtdsrv.a2c5d1981e924a7792177ea29cfb617b">
      <tp t="e">
        <v>#N/A</v>
        <stp/>
        <stp>b1408d24-c3a4-4267-b37e-f521233ab85b</stp>
        <stp>1</stp>
        <tr r="L18" s="12"/>
      </tp>
    </main>
    <main first="rtdsrv.a2c5d1981e924a7792177ea29cfb617b">
      <tp t="e">
        <v>#N/A</v>
        <stp/>
        <stp>fea1b30a-7d82-49f9-970f-cd9b4319f474</stp>
        <stp>1</stp>
        <tr r="N16" s="12"/>
      </tp>
    </main>
    <main first="rtdsrv.a2c5d1981e924a7792177ea29cfb617b">
      <tp t="e">
        <v>#N/A</v>
        <stp/>
        <stp>7439f74f-4048-4fab-8065-6cd71a6a580d</stp>
        <stp>1</stp>
        <tr r="I8" s="3"/>
      </tp>
    </main>
    <main first="rtdsrv.a2c5d1981e924a7792177ea29cfb617b">
      <tp t="e">
        <v>#N/A</v>
        <stp/>
        <stp>45130046-e023-4381-aa01-b0ceac87eb90</stp>
        <stp>1</stp>
        <tr r="M17" s="12"/>
      </tp>
      <tp t="e">
        <v>#N/A</v>
        <stp/>
        <stp>7de09e8e-5e5d-474e-b6cc-d444755d305b</stp>
        <stp>1</stp>
        <tr r="O10" s="10"/>
      </tp>
      <tp t="e">
        <v>#N/A</v>
        <stp/>
        <stp>08155ec5-2838-4572-b23f-dcf87758ddec</stp>
        <stp>1</stp>
        <tr r="G15" s="3"/>
      </tp>
    </main>
    <main first="rtdsrv.a2c5d1981e924a7792177ea29cfb617b">
      <tp t="e">
        <v>#N/A</v>
        <stp/>
        <stp>c57b34bd-b9a0-4f91-9778-a3a2a4d4c739</stp>
        <stp>1</stp>
        <tr r="L8" s="12"/>
      </tp>
    </main>
    <main first="rtdsrv.a2c5d1981e924a7792177ea29cfb617b">
      <tp t="e">
        <v>#N/A</v>
        <stp/>
        <stp>da3c1153-d2ea-40b4-b615-12b0cbcf30d6</stp>
        <stp>1</stp>
        <tr r="F6" s="12"/>
      </tp>
      <tp t="e">
        <v>#N/A</v>
        <stp/>
        <stp>ba91445f-d909-4b5e-95cf-87c045b2b629</stp>
        <stp>1</stp>
        <tr r="K15" s="12"/>
      </tp>
      <tp t="e">
        <v>#N/A</v>
        <stp/>
        <stp>46ae38de-3fec-4544-a6c7-caef2ede72a5</stp>
        <stp>1</stp>
        <tr r="K18" s="12"/>
      </tp>
    </main>
    <main first="rtdsrv.a2c5d1981e924a7792177ea29cfb617b">
      <tp t="e">
        <v>#N/A</v>
        <stp/>
        <stp>ff1d524d-c2aa-49c1-919a-8635efe4dfdf</stp>
        <stp>1</stp>
        <tr r="I17" s="10"/>
      </tp>
      <tp t="e">
        <v>#N/A</v>
        <stp/>
        <stp>9868b1d9-ccb3-4d41-9787-357c17c90b8b</stp>
        <stp>1</stp>
        <tr r="O8" s="12"/>
      </tp>
      <tp t="e">
        <v>#N/A</v>
        <stp/>
        <stp>380e9889-5bcc-4dc7-9a1d-62ba28ed793a</stp>
        <stp>1</stp>
        <tr r="G10" s="12"/>
      </tp>
    </main>
    <main first="rtdsrv.a2c5d1981e924a7792177ea29cfb617b">
      <tp t="e">
        <v>#N/A</v>
        <stp/>
        <stp>a11882d8-e475-40eb-8c71-a67e2929ddae</stp>
        <stp>1</stp>
        <tr r="I12" s="10"/>
      </tp>
      <tp t="e">
        <v>#N/A</v>
        <stp/>
        <stp>2497bff7-0a86-4171-9995-9b8684988738</stp>
        <stp>1</stp>
        <tr r="K10" s="12"/>
      </tp>
      <tp t="e">
        <v>#N/A</v>
        <stp/>
        <stp>5cb60734-0a10-4ef5-81b0-40c8d87bc6d2</stp>
        <stp>1</stp>
        <tr r="H12" s="10"/>
      </tp>
    </main>
    <main first="rtdsrv.a2c5d1981e924a7792177ea29cfb617b">
      <tp t="e">
        <v>#N/A</v>
        <stp/>
        <stp>1c3d8d3a-11e2-4c12-b77f-1fb5cdacd591</stp>
        <stp>1</stp>
        <tr r="N7" s="10"/>
      </tp>
    </main>
    <main first="rtdsrv.a2c5d1981e924a7792177ea29cfb617b">
      <tp t="e">
        <v>#N/A</v>
        <stp/>
        <stp>d0d57be0-3d48-4679-88c1-c9fe8c9e6909</stp>
        <stp>1</stp>
        <tr r="L10" s="10"/>
      </tp>
    </main>
    <main first="rtdsrv.a2c5d1981e924a7792177ea29cfb617b">
      <tp t="e">
        <v>#N/A</v>
        <stp/>
        <stp>802d49c0-9718-4a91-b588-65dd5f9b4f6f</stp>
        <stp>1</stp>
        <tr r="L8" s="10"/>
      </tp>
    </main>
    <main first="rtdsrv.a2c5d1981e924a7792177ea29cfb617b">
      <tp t="e">
        <v>#N/A</v>
        <stp/>
        <stp>c5211b4d-9871-437b-86af-96ab71c8a5b5</stp>
        <stp>1</stp>
        <tr r="G16" s="10"/>
      </tp>
    </main>
    <main first="rtdsrv.a2c5d1981e924a7792177ea29cfb617b">
      <tp t="e">
        <v>#N/A</v>
        <stp/>
        <stp>c35071a0-3c80-409d-94e0-0ccfdcf71abf</stp>
        <stp>1</stp>
        <tr r="O14" s="10"/>
      </tp>
      <tp t="e">
        <v>#N/A</v>
        <stp/>
        <stp>75818463-2c67-41ea-b282-bd6fb101c7f6</stp>
        <stp>1</stp>
        <tr r="N14" s="10"/>
      </tp>
      <tp t="e">
        <v>#N/A</v>
        <stp/>
        <stp>cd25672b-93f0-4319-9d0f-d7194a73c7f7</stp>
        <stp>1</stp>
        <tr r="O11" s="10"/>
      </tp>
      <tp t="e">
        <v>#N/A</v>
        <stp/>
        <stp>be33ccd6-146e-4822-9cab-4ec0c415d9a1</stp>
        <stp>1</stp>
        <tr r="J12" s="3"/>
      </tp>
      <tp t="e">
        <v>#N/A</v>
        <stp/>
        <stp>0045a872-4bbd-4a72-accb-aaad18337094</stp>
        <stp>1</stp>
        <tr r="O11" s="11"/>
      </tp>
      <tp t="e">
        <v>#N/A</v>
        <stp/>
        <stp>b6ef8202-06df-4c38-b9b4-41260c7d7f6e</stp>
        <stp>1</stp>
        <tr r="N11" s="11"/>
      </tp>
      <tp t="e">
        <v>#N/A</v>
        <stp/>
        <stp>e05fd8e8-b96a-4b31-9911-41d3651c28ff</stp>
        <stp>1</stp>
        <tr r="M11" s="12"/>
      </tp>
      <tp t="e">
        <v>#N/A</v>
        <stp/>
        <stp>86650759-3935-4ce8-b7bf-d429dd456287</stp>
        <stp>1</stp>
        <tr r="F17" s="10"/>
      </tp>
    </main>
    <main first="rtdsrv.a2c5d1981e924a7792177ea29cfb617b">
      <tp t="e">
        <v>#N/A</v>
        <stp/>
        <stp>dcee7a24-1659-4595-a4b8-a490af3f87dc</stp>
        <stp>1</stp>
        <tr r="O7" s="3"/>
      </tp>
    </main>
    <main first="rtdsrv.a2c5d1981e924a7792177ea29cfb617b">
      <tp t="e">
        <v>#N/A</v>
        <stp/>
        <stp>2bd8800f-7ed6-448a-89af-2c717e0ae9dc</stp>
        <stp>1</stp>
        <tr r="N17" s="3"/>
      </tp>
      <tp t="e">
        <v>#N/A</v>
        <stp/>
        <stp>65c02576-0b69-439f-bf12-172688bf83a4</stp>
        <stp>1</stp>
        <tr r="J15" s="10"/>
      </tp>
    </main>
    <main first="rtdsrv.a2c5d1981e924a7792177ea29cfb617b">
      <tp t="e">
        <v>#N/A</v>
        <stp/>
        <stp>85d83b49-c575-49f3-9d36-91dfb76746fb</stp>
        <stp>1</stp>
        <tr r="M9" s="3"/>
      </tp>
      <tp t="e">
        <v>#N/A</v>
        <stp/>
        <stp>ba03f0ab-88f8-42c5-b231-912bc3f8e278</stp>
        <stp>1</stp>
        <tr r="M7" s="3"/>
      </tp>
    </main>
    <main first="rtdsrv.a2c5d1981e924a7792177ea29cfb617b">
      <tp t="e">
        <v>#N/A</v>
        <stp/>
        <stp>61e4a5dd-d415-42e5-93c0-d15c4e595e55</stp>
        <stp>1</stp>
        <tr r="B13" s="12"/>
      </tp>
      <tp t="e">
        <v>#N/A</v>
        <stp/>
        <stp>e81aed93-cb59-445b-ade2-f675f7cd8a6f</stp>
        <stp>1</stp>
        <tr r="H15" s="10"/>
      </tp>
      <tp t="e">
        <v>#N/A</v>
        <stp/>
        <stp>e58b5241-aafb-481a-9be7-3d810f7b51fb</stp>
        <stp>1</stp>
        <tr r="G16" s="3"/>
      </tp>
      <tp t="e">
        <v>#N/A</v>
        <stp/>
        <stp>0b6e3494-499c-44b4-80a7-58b70d6fa3d0</stp>
        <stp>1</stp>
        <tr r="N9" s="3"/>
      </tp>
      <tp t="e">
        <v>#N/A</v>
        <stp/>
        <stp>23fc05cb-7eac-4a64-80ac-d9b2a6e76779</stp>
        <stp>1</stp>
        <tr r="G11" s="3"/>
      </tp>
    </main>
    <main first="rtdsrv.a2c5d1981e924a7792177ea29cfb617b">
      <tp t="e">
        <v>#N/A</v>
        <stp/>
        <stp>970ee090-3b5c-4a69-8558-690218a74b69</stp>
        <stp>1</stp>
        <tr r="H18" s="3"/>
      </tp>
    </main>
    <main first="rtdsrv.a2c5d1981e924a7792177ea29cfb617b">
      <tp t="e">
        <v>#N/A</v>
        <stp/>
        <stp>a6b895db-1a71-4ac9-8a25-31f38b3fa90d</stp>
        <stp>1</stp>
        <tr r="B12" s="11"/>
      </tp>
    </main>
    <main first="rtdsrv.a2c5d1981e924a7792177ea29cfb617b">
      <tp t="e">
        <v>#N/A</v>
        <stp/>
        <stp>1ff03455-5cd1-42d4-b713-7a402caae83e</stp>
        <stp>1</stp>
        <tr r="N16" s="11"/>
      </tp>
      <tp t="e">
        <v>#N/A</v>
        <stp/>
        <stp>abc95687-af26-4349-8af2-b095d4561f31</stp>
        <stp>1</stp>
        <tr r="H13" s="12"/>
      </tp>
      <tp t="e">
        <v>#N/A</v>
        <stp/>
        <stp>d8ceabe3-0930-412b-afd6-49bdafbe4601</stp>
        <stp>1</stp>
        <tr r="H11" s="10"/>
      </tp>
    </main>
    <main first="rtdsrv.a2c5d1981e924a7792177ea29cfb617b">
      <tp t="e">
        <v>#N/A</v>
        <stp/>
        <stp>9745bd11-c6f8-4791-adda-91a71bec33ce</stp>
        <stp>1</stp>
        <tr r="O12" s="12"/>
      </tp>
    </main>
    <main first="rtdsrv.a2c5d1981e924a7792177ea29cfb617b">
      <tp t="e">
        <v>#N/A</v>
        <stp/>
        <stp>2022033b-803c-4ea5-bb2d-b3a4b00b1c46</stp>
        <stp>1</stp>
        <tr r="N18" s="10"/>
      </tp>
    </main>
    <main first="rtdsrv.a2c5d1981e924a7792177ea29cfb617b">
      <tp t="e">
        <v>#N/A</v>
        <stp/>
        <stp>e14ecc6d-ddba-48ee-beea-e1feff39116a</stp>
        <stp>1</stp>
        <tr r="K9" s="12"/>
      </tp>
      <tp t="e">
        <v>#N/A</v>
        <stp/>
        <stp>3d5e2c87-4ee1-4058-afcc-0092d3f5c04e</stp>
        <stp>1</stp>
        <tr r="J12" s="10"/>
      </tp>
    </main>
    <main first="rtdsrv.a2c5d1981e924a7792177ea29cfb617b">
      <tp t="e">
        <v>#N/A</v>
        <stp/>
        <stp>701054ae-4718-41a1-bf9d-24d69bb75ad2</stp>
        <stp>1</stp>
        <tr r="J13" s="3"/>
      </tp>
      <tp t="e">
        <v>#N/A</v>
        <stp/>
        <stp>da181a24-529e-42fe-b55e-e1763d0b7505</stp>
        <stp>1</stp>
        <tr r="H12" s="12"/>
      </tp>
      <tp t="e">
        <v>#N/A</v>
        <stp/>
        <stp>ba5fe54c-8bbb-4420-a943-07c99c68f367</stp>
        <stp>1</stp>
        <tr r="I11" s="3"/>
      </tp>
    </main>
    <main first="rtdsrv.a2c5d1981e924a7792177ea29cfb617b">
      <tp t="e">
        <v>#N/A</v>
        <stp/>
        <stp>75e06d60-2d58-4349-be63-3af1cebd8e85</stp>
        <stp>1</stp>
        <tr r="B18" s="3"/>
      </tp>
      <tp t="e">
        <v>#N/A</v>
        <stp/>
        <stp>f7b29767-4818-4d0c-a7d7-0dd5a8e01c50</stp>
        <stp>1</stp>
        <tr r="J9" s="12"/>
      </tp>
      <tp t="e">
        <v>#N/A</v>
        <stp/>
        <stp>9bf5d5e2-3a2f-4686-9599-c1784227ff21</stp>
        <stp>1</stp>
        <tr r="O7" s="11"/>
      </tp>
      <tp t="e">
        <v>#N/A</v>
        <stp/>
        <stp>7701bc5e-35ce-4530-ad65-7384c0614cfb</stp>
        <stp>1</stp>
        <tr r="B7" s="11"/>
      </tp>
    </main>
    <main first="rtdsrv.a2c5d1981e924a7792177ea29cfb617b">
      <tp t="e">
        <v>#N/A</v>
        <stp/>
        <stp>a34036a3-4583-4c9e-9bfe-da1a847b87b9</stp>
        <stp>1</stp>
        <tr r="G9" s="12"/>
      </tp>
    </main>
    <main first="rtdsrv.a2c5d1981e924a7792177ea29cfb617b">
      <tp t="e">
        <v>#N/A</v>
        <stp/>
        <stp>5ae31351-e030-40df-9dbf-5a9ba5b71846</stp>
        <stp>1</stp>
        <tr r="N8" s="3"/>
      </tp>
    </main>
    <main first="rtdsrv.a2c5d1981e924a7792177ea29cfb617b">
      <tp t="e">
        <v>#N/A</v>
        <stp/>
        <stp>ad92c954-39d3-479b-9e75-0c3c99064c3b</stp>
        <stp>1</stp>
        <tr r="K18" s="3"/>
      </tp>
    </main>
    <main first="rtdsrv.a2c5d1981e924a7792177ea29cfb617b">
      <tp t="e">
        <v>#N/A</v>
        <stp/>
        <stp>78faf786-c1dd-4e28-b258-12835248ef7d</stp>
        <stp>1</stp>
        <tr r="K17" s="10"/>
      </tp>
      <tp t="e">
        <v>#N/A</v>
        <stp/>
        <stp>e60a4817-a433-47c9-bfe5-9359ab7c5151</stp>
        <stp>1</stp>
        <tr r="G15" s="12"/>
      </tp>
    </main>
    <main first="rtdsrv.a2c5d1981e924a7792177ea29cfb617b">
      <tp t="e">
        <v>#N/A</v>
        <stp/>
        <stp>5f145329-1a90-4fe1-9825-cb5526cd01fa</stp>
        <stp>1</stp>
        <tr r="J7" s="3"/>
      </tp>
      <tp t="e">
        <v>#N/A</v>
        <stp/>
        <stp>95ecefd1-ca3d-4032-a5fc-7ae92ac693ad</stp>
        <stp>1</stp>
        <tr r="B8" s="12"/>
      </tp>
    </main>
    <main first="rtdsrv.a2c5d1981e924a7792177ea29cfb617b">
      <tp t="e">
        <v>#N/A</v>
        <stp/>
        <stp>76ea9eb3-6bd4-4ab5-bc58-98a2220d5618</stp>
        <stp>1</stp>
        <tr r="I18" s="3"/>
      </tp>
      <tp t="e">
        <v>#N/A</v>
        <stp/>
        <stp>fdec9910-6787-4581-bd92-890a85770401</stp>
        <stp>1</stp>
        <tr r="L7" s="12"/>
      </tp>
      <tp t="e">
        <v>#N/A</v>
        <stp/>
        <stp>1f45cba5-2964-470b-99a3-09d48aa2cd8e</stp>
        <stp>1</stp>
        <tr r="O17" s="10"/>
      </tp>
      <tp t="e">
        <v>#N/A</v>
        <stp/>
        <stp>97ece109-d466-477c-b3f8-bc47eb0206af</stp>
        <stp>1</stp>
        <tr r="N7" s="3"/>
      </tp>
      <tp t="e">
        <v>#N/A</v>
        <stp/>
        <stp>ffe25e11-25de-4e94-b397-177d6cdfd098</stp>
        <stp>1</stp>
        <tr r="I14" s="10"/>
      </tp>
    </main>
    <main first="rtdsrv.a2c5d1981e924a7792177ea29cfb617b">
      <tp t="e">
        <v>#N/A</v>
        <stp/>
        <stp>a2efb8c5-43f9-4c74-904f-d1e405588a79</stp>
        <stp>1</stp>
        <tr r="K12" s="3"/>
      </tp>
      <tp t="e">
        <v>#N/A</v>
        <stp/>
        <stp>695805b9-8996-4a60-a5ec-e91fd066b1d2</stp>
        <stp>1</stp>
        <tr r="J17" s="10"/>
      </tp>
    </main>
    <main first="rtdsrv.a2c5d1981e924a7792177ea29cfb617b">
      <tp t="e">
        <v>#N/A</v>
        <stp/>
        <stp>940bc30a-ecfd-4662-89a7-424d7d50bffe</stp>
        <stp>1</stp>
        <tr r="J18" s="3"/>
      </tp>
      <tp t="e">
        <v>#N/A</v>
        <stp/>
        <stp>741cd4f3-e567-4f55-89e4-22594a7991fb</stp>
        <stp>1</stp>
        <tr r="M16" s="3"/>
      </tp>
      <tp t="e">
        <v>#N/A</v>
        <stp/>
        <stp>62c7acff-f127-47a1-9e05-108f132f3157</stp>
        <stp>1</stp>
        <tr r="O15" s="3"/>
      </tp>
    </main>
    <main first="rtdsrv.a2c5d1981e924a7792177ea29cfb617b">
      <tp t="e">
        <v>#N/A</v>
        <stp/>
        <stp>551a5b46-a621-4cc1-b35c-c032c6495e35</stp>
        <stp>1</stp>
        <tr r="B16" s="11"/>
      </tp>
    </main>
    <main first="rtdsrv.a2c5d1981e924a7792177ea29cfb617b">
      <tp t="e">
        <v>#N/A</v>
        <stp/>
        <stp>f186012e-cac9-4ba8-8753-e29f670aa5e7</stp>
        <stp>1</stp>
        <tr r="G12" s="12"/>
      </tp>
    </main>
    <main first="rtdsrv.a2c5d1981e924a7792177ea29cfb617b">
      <tp t="e">
        <v>#N/A</v>
        <stp/>
        <stp>45ec3569-6d15-4155-8faa-db9352528659</stp>
        <stp>1</stp>
        <tr r="F13" s="12"/>
      </tp>
      <tp t="e">
        <v>#N/A</v>
        <stp/>
        <stp>ec39222d-2c37-4180-92d3-a5e3fa39bb46</stp>
        <stp>1</stp>
        <tr r="L14" s="3"/>
      </tp>
    </main>
    <main first="rtdsrv.a2c5d1981e924a7792177ea29cfb617b">
      <tp t="e">
        <v>#N/A</v>
        <stp/>
        <stp>33099153-edbd-45e8-bc8f-6c6ae70258b6</stp>
        <stp>1</stp>
        <tr r="G13" s="10"/>
      </tp>
    </main>
    <main first="rtdsrv.a2c5d1981e924a7792177ea29cfb617b">
      <tp t="e">
        <v>#N/A</v>
        <stp/>
        <stp>bf891a41-9625-4166-81f0-5929ded235eb</stp>
        <stp>1</stp>
        <tr r="J14" s="3"/>
      </tp>
    </main>
    <main first="rtdsrv.a2c5d1981e924a7792177ea29cfb617b">
      <tp t="e">
        <v>#N/A</v>
        <stp/>
        <stp>fdc592ba-a90a-42c7-af08-4a786571833d</stp>
        <stp>1</stp>
        <tr r="H16" s="10"/>
      </tp>
      <tp t="e">
        <v>#N/A</v>
        <stp/>
        <stp>282e9d00-acea-4899-a448-2099bd736ef9</stp>
        <stp>1</stp>
        <tr r="I18" s="12"/>
      </tp>
      <tp t="e">
        <v>#N/A</v>
        <stp/>
        <stp>130e95f4-2db8-4aa3-9d01-24ba0c0217bb</stp>
        <stp>1</stp>
        <tr r="M13" s="3"/>
      </tp>
    </main>
    <main first="rtdsrv.a2c5d1981e924a7792177ea29cfb617b">
      <tp t="e">
        <v>#N/A</v>
        <stp/>
        <stp>14588654-58a2-4970-9ed5-6898d8b8c9c4</stp>
        <stp>1</stp>
        <tr r="I7" s="3"/>
      </tp>
    </main>
    <main first="rtdsrv.a2c5d1981e924a7792177ea29cfb617b">
      <tp t="e">
        <v>#N/A</v>
        <stp/>
        <stp>f9c33ac6-937e-416c-bd67-1f533b134fb8</stp>
        <stp>1</stp>
        <tr r="M15" s="12"/>
      </tp>
      <tp t="e">
        <v>#N/A</v>
        <stp/>
        <stp>654c7168-4288-4f64-8d6d-3d42b03f02e0</stp>
        <stp>1</stp>
        <tr r="I17" s="3"/>
      </tp>
      <tp t="e">
        <v>#N/A</v>
        <stp/>
        <stp>a282f814-7e6f-4e34-9a3b-d375d23195f1</stp>
        <stp>1</stp>
        <tr r="G11" s="12"/>
      </tp>
      <tp t="e">
        <v>#N/A</v>
        <stp/>
        <stp>b76c7034-867b-49c2-9aa1-53220dd992b2</stp>
        <stp>1</stp>
        <tr r="I10" s="10"/>
      </tp>
      <tp t="e">
        <v>#N/A</v>
        <stp/>
        <stp>f8838b2d-6c10-4423-819f-ca843b062741</stp>
        <stp>1</stp>
        <tr r="H18" s="12"/>
      </tp>
    </main>
    <main first="rtdsrv.a2c5d1981e924a7792177ea29cfb617b">
      <tp t="e">
        <v>#N/A</v>
        <stp/>
        <stp>9de99181-326d-43c8-9bcc-8160e24e5c98</stp>
        <stp>1</stp>
        <tr r="B8" s="10"/>
      </tp>
    </main>
    <main first="rtdsrv.a2c5d1981e924a7792177ea29cfb617b">
      <tp t="e">
        <v>#N/A</v>
        <stp/>
        <stp>b8647422-f7bc-4d79-8c50-5ed2ac2c4500</stp>
        <stp>1</stp>
        <tr r="N7" s="12"/>
      </tp>
      <tp t="e">
        <v>#N/A</v>
        <stp/>
        <stp>07024d88-0e67-41af-b72a-f31502832760</stp>
        <stp>1</stp>
        <tr r="I8" s="10"/>
      </tp>
      <tp t="e">
        <v>#N/A</v>
        <stp/>
        <stp>b9b16c8a-1790-4829-9e05-f0e04789a5c8</stp>
        <stp>1</stp>
        <tr r="L8" s="3"/>
      </tp>
      <tp t="e">
        <v>#N/A</v>
        <stp/>
        <stp>ae7c08c2-ff45-45f4-ae0a-68782fd5c7ae</stp>
        <stp>1</stp>
        <tr r="I17" s="12"/>
      </tp>
    </main>
    <main first="rtdsrv.a2c5d1981e924a7792177ea29cfb617b">
      <tp t="e">
        <v>#N/A</v>
        <stp/>
        <stp>71566df9-d6fe-4218-b7f4-cda548ec2e96</stp>
        <stp>1</stp>
        <tr r="L17" s="10"/>
      </tp>
    </main>
    <main first="rtdsrv.a2c5d1981e924a7792177ea29cfb617b">
      <tp t="e">
        <v>#N/A</v>
        <stp/>
        <stp>356d8d91-b998-4a51-b464-93b271ba940e</stp>
        <stp>1</stp>
        <tr r="L13" s="12"/>
      </tp>
    </main>
    <main first="rtdsrv.a2c5d1981e924a7792177ea29cfb617b">
      <tp t="e">
        <v>#N/A</v>
        <stp/>
        <stp>9f03db3f-7f5b-4240-a291-258c0e51dff9</stp>
        <stp>1</stp>
        <tr r="M18" s="3"/>
      </tp>
      <tp t="e">
        <v>#N/A</v>
        <stp/>
        <stp>9f9c9704-361b-4dd8-9c62-b0d3cc1f7d16</stp>
        <stp>1</stp>
        <tr r="B17" s="3"/>
      </tp>
    </main>
    <main first="rtdsrv.a2c5d1981e924a7792177ea29cfb617b">
      <tp t="e">
        <v>#N/A</v>
        <stp/>
        <stp>28bb21fc-967d-4f38-a56e-afe4723df159</stp>
        <stp>1</stp>
        <tr r="O18" s="10"/>
      </tp>
    </main>
    <main first="rtdsrv.a2c5d1981e924a7792177ea29cfb617b">
      <tp t="e">
        <v>#N/A</v>
        <stp/>
        <stp>79ffa229-d362-4310-a265-1d793aec2689</stp>
        <stp>1</stp>
        <tr r="H16" s="12"/>
      </tp>
    </main>
    <main first="rtdsrv.a2c5d1981e924a7792177ea29cfb617b">
      <tp t="e">
        <v>#N/A</v>
        <stp/>
        <stp>86ca9b5b-070f-4693-995e-d8cdd6bc0e5c</stp>
        <stp>1</stp>
        <tr r="I9" s="3"/>
      </tp>
      <tp t="e">
        <v>#N/A</v>
        <stp/>
        <stp>ad342516-6a9d-43ad-acf6-b001bd68ca68</stp>
        <stp>1</stp>
        <tr r="O9" s="12"/>
      </tp>
    </main>
    <main first="rtdsrv.a2c5d1981e924a7792177ea29cfb617b">
      <tp t="e">
        <v>#N/A</v>
        <stp/>
        <stp>1b693c93-c05c-45cb-976b-351da2083657</stp>
        <stp>1</stp>
        <tr r="L9" s="10"/>
      </tp>
    </main>
    <main first="rtdsrv.a2c5d1981e924a7792177ea29cfb617b">
      <tp t="e">
        <v>#N/A</v>
        <stp/>
        <stp>daf407d5-7347-43bc-8569-9e1d4ad72f55</stp>
        <stp>1</stp>
        <tr r="O10" s="12"/>
      </tp>
    </main>
    <main first="rtdsrv.a2c5d1981e924a7792177ea29cfb617b">
      <tp t="e">
        <v>#N/A</v>
        <stp/>
        <stp>c9b6b955-4d03-40b2-9066-910af3ef710e</stp>
        <stp>1</stp>
        <tr r="M11" s="10"/>
      </tp>
    </main>
    <main first="rtdsrv.a2c5d1981e924a7792177ea29cfb617b">
      <tp t="e">
        <v>#N/A</v>
        <stp/>
        <stp>45438a92-1e01-4a23-9611-b3fb54f0ac1c</stp>
        <stp>1</stp>
        <tr r="O18" s="12"/>
      </tp>
    </main>
    <main first="rtdsrv.a2c5d1981e924a7792177ea29cfb617b">
      <tp t="e">
        <v>#N/A</v>
        <stp/>
        <stp>9f872bd6-af93-49ec-8930-4f23f8da88b3</stp>
        <stp>1</stp>
        <tr r="F7" s="3"/>
      </tp>
    </main>
    <main first="rtdsrv.a2c5d1981e924a7792177ea29cfb617b">
      <tp t="e">
        <v>#N/A</v>
        <stp/>
        <stp>aa2e0ccf-0a12-40a1-b77e-6f73e068ed23</stp>
        <stp>1</stp>
        <tr r="L11" s="3"/>
      </tp>
    </main>
    <main first="rtdsrv.a2c5d1981e924a7792177ea29cfb617b">
      <tp t="e">
        <v>#N/A</v>
        <stp/>
        <stp>5f3d148a-da4a-4bd4-ad06-a1fa4bb276d9</stp>
        <stp>1</stp>
        <tr r="L11" s="12"/>
      </tp>
      <tp t="e">
        <v>#N/A</v>
        <stp/>
        <stp>1e06e2ef-4d7c-432f-b7cd-5eb258d8594d</stp>
        <stp>1</stp>
        <tr r="I8" s="12"/>
      </tp>
      <tp t="e">
        <v>#N/A</v>
        <stp/>
        <stp>93fdb29e-e4e4-4530-8daa-851bd2bdc447</stp>
        <stp>1</stp>
        <tr r="K16" s="10"/>
      </tp>
      <tp t="e">
        <v>#N/A</v>
        <stp/>
        <stp>8e339367-713f-4716-aeac-4f62062828a3</stp>
        <stp>1</stp>
        <tr r="B16" s="12"/>
      </tp>
    </main>
    <main first="rtdsrv.a2c5d1981e924a7792177ea29cfb617b">
      <tp t="e">
        <v>#N/A</v>
        <stp/>
        <stp>463b9a50-9096-481f-87a7-4eef7194eabf</stp>
        <stp>1</stp>
        <tr r="F14" s="10"/>
      </tp>
    </main>
    <main first="rtdsrv.a2c5d1981e924a7792177ea29cfb617b">
      <tp t="e">
        <v>#N/A</v>
        <stp/>
        <stp>689a8154-5cf1-4d50-8cb2-ffa3b4e36960</stp>
        <stp>1</stp>
        <tr r="B10" s="10"/>
      </tp>
    </main>
    <main first="rtdsrv.a2c5d1981e924a7792177ea29cfb617b">
      <tp t="e">
        <v>#N/A</v>
        <stp/>
        <stp>9e9d5572-1a9b-43fa-b3e9-11c04352f4dc</stp>
        <stp>1</stp>
        <tr r="O8" s="10"/>
      </tp>
      <tp t="e">
        <v>#N/A</v>
        <stp/>
        <stp>9dcaea47-bbda-4e89-82fb-4045c8e481e1</stp>
        <stp>1</stp>
        <tr r="B11" s="10"/>
      </tp>
      <tp t="e">
        <v>#N/A</v>
        <stp/>
        <stp>9a552cbc-97ef-469c-886c-37f54cf34efd</stp>
        <stp>1</stp>
        <tr r="O12" s="10"/>
      </tp>
      <tp t="e">
        <v>#N/A</v>
        <stp/>
        <stp>15f23a15-3aef-4b95-a92f-ae8cb5ae91b8</stp>
        <stp>1</stp>
        <tr r="B8" s="3"/>
      </tp>
      <tp t="e">
        <v>#N/A</v>
        <stp/>
        <stp>def7aec0-f185-456e-a172-f3b65c0d98df</stp>
        <stp>1</stp>
        <tr r="N13" s="3"/>
      </tp>
    </main>
    <main first="rtdsrv.a2c5d1981e924a7792177ea29cfb617b">
      <tp t="e">
        <v>#N/A</v>
        <stp/>
        <stp>fb806982-14e5-4d18-8fc0-4496ff872b9e</stp>
        <stp>1</stp>
        <tr r="G13" s="3"/>
      </tp>
      <tp t="e">
        <v>#N/A</v>
        <stp/>
        <stp>a4f63e41-6009-4b8b-be79-4da9139cbf32</stp>
        <stp>1</stp>
        <tr r="O8" s="3"/>
      </tp>
    </main>
    <main first="rtdsrv.a2c5d1981e924a7792177ea29cfb617b">
      <tp t="e">
        <v>#N/A</v>
        <stp/>
        <stp>a44672cf-7661-4bea-ba58-3ed1c249d451</stp>
        <stp>1</stp>
        <tr r="N7" s="11"/>
      </tp>
      <tp t="e">
        <v>#N/A</v>
        <stp/>
        <stp>56b99729-c2b7-4db1-8ff7-bbafe4bc3f6d</stp>
        <stp>1</stp>
        <tr r="N10" s="12"/>
      </tp>
    </main>
    <main first="rtdsrv.a2c5d1981e924a7792177ea29cfb617b">
      <tp t="e">
        <v>#N/A</v>
        <stp/>
        <stp>c632a4db-886f-4082-96a6-ec4352ef2d7e</stp>
        <stp>1</stp>
        <tr r="M12" s="3"/>
      </tp>
    </main>
    <main first="rtdsrv.a2c5d1981e924a7792177ea29cfb617b">
      <tp t="e">
        <v>#N/A</v>
        <stp/>
        <stp>765ec8d7-a525-405d-9bdb-aa204aebee7d</stp>
        <stp>1</stp>
        <tr r="B17" s="10"/>
      </tp>
      <tp t="e">
        <v>#N/A</v>
        <stp/>
        <stp>d4da2f60-420e-4a8f-bb0e-cae197d47ba8</stp>
        <stp>1</stp>
        <tr r="G13" s="12"/>
      </tp>
    </main>
    <main first="rtdsrv.a2c5d1981e924a7792177ea29cfb617b">
      <tp t="e">
        <v>#N/A</v>
        <stp/>
        <stp>e1643e4e-7b01-4f4c-8423-3a1e98414da5</stp>
        <stp>1</stp>
        <tr r="M13" s="10"/>
      </tp>
      <tp t="e">
        <v>#N/A</v>
        <stp/>
        <stp>b198d4f5-258e-4636-88ea-9b5e9feb576b</stp>
        <stp>1</stp>
        <tr r="O7" s="10"/>
      </tp>
      <tp t="e">
        <v>#N/A</v>
        <stp/>
        <stp>04e08cde-29e1-421f-8682-611e6412c593</stp>
        <stp>1</stp>
        <tr r="H11" s="3"/>
      </tp>
      <tp t="e">
        <v>#N/A</v>
        <stp/>
        <stp>5b9b7cc2-62d1-48ab-bf9e-3ddafeeb32c3</stp>
        <stp>1</stp>
        <tr r="N18" s="11"/>
      </tp>
      <tp t="e">
        <v>#N/A</v>
        <stp/>
        <stp>b664bba3-91a6-48c3-a0be-369b3af34590</stp>
        <stp>1</stp>
        <tr r="K7" s="10"/>
      </tp>
    </main>
    <main first="rtdsrv.a2c5d1981e924a7792177ea29cfb617b">
      <tp t="e">
        <v>#N/A</v>
        <stp/>
        <stp>f912eeb1-f2b3-4fad-bd09-217aba7c16c9</stp>
        <stp>1</stp>
        <tr r="N9" s="11"/>
      </tp>
    </main>
    <main first="rtdsrv.a2c5d1981e924a7792177ea29cfb617b">
      <tp t="e">
        <v>#N/A</v>
        <stp/>
        <stp>835906cb-ca86-4c2c-8f9a-fe5a5f7e1ffb</stp>
        <stp>1</stp>
        <tr r="O9" s="3"/>
      </tp>
    </main>
    <main first="rtdsrv.a2c5d1981e924a7792177ea29cfb617b">
      <tp t="e">
        <v>#N/A</v>
        <stp/>
        <stp>503beba6-c762-4d43-9b13-1b519b8d2c04</stp>
        <stp>1</stp>
        <tr r="L12" s="3"/>
      </tp>
    </main>
    <main first="rtdsrv.a2c5d1981e924a7792177ea29cfb617b">
      <tp t="e">
        <v>#N/A</v>
        <stp/>
        <stp>54d132e3-b351-4c1c-a2e7-4507fb18ed7d</stp>
        <stp>1</stp>
        <tr r="B9" s="11"/>
      </tp>
    </main>
    <main first="rtdsrv.a2c5d1981e924a7792177ea29cfb617b">
      <tp t="e">
        <v>#N/A</v>
        <stp/>
        <stp>69e26db4-dc43-4d67-9d53-e7ba788c1253</stp>
        <stp>1</stp>
        <tr r="M17" s="10"/>
      </tp>
    </main>
    <main first="rtdsrv.a2c5d1981e924a7792177ea29cfb617b">
      <tp t="e">
        <v>#N/A</v>
        <stp/>
        <stp>a40c439c-6ff4-4005-be85-61e86746400d</stp>
        <stp>1</stp>
        <tr r="K16" s="3"/>
      </tp>
      <tp t="e">
        <v>#N/A</v>
        <stp/>
        <stp>d60c19c7-b34d-4d2c-ae18-e2187e303553</stp>
        <stp>1</stp>
        <tr r="H17" s="3"/>
      </tp>
    </main>
    <main first="rtdsrv.a2c5d1981e924a7792177ea29cfb617b">
      <tp t="e">
        <v>#N/A</v>
        <stp/>
        <stp>ea417e0b-82d9-44fb-9a98-cdacd5cb0d2f</stp>
        <stp>1</stp>
        <tr r="M16" s="10"/>
      </tp>
    </main>
    <main first="rtdsrv.a2c5d1981e924a7792177ea29cfb617b">
      <tp t="e">
        <v>#N/A</v>
        <stp/>
        <stp>2a1a5b63-776f-4ef5-a5b9-0288f4348c41</stp>
        <stp>1</stp>
        <tr r="L7" s="3"/>
      </tp>
    </main>
    <main first="rtdsrv.a2c5d1981e924a7792177ea29cfb617b">
      <tp t="e">
        <v>#N/A</v>
        <stp/>
        <stp>0d3547a7-357d-405b-9613-4dd07db0039a</stp>
        <stp>1</stp>
        <tr r="B14" s="11"/>
      </tp>
    </main>
    <main first="rtdsrv.a2c5d1981e924a7792177ea29cfb617b">
      <tp t="e">
        <v>#N/A</v>
        <stp/>
        <stp>24a40753-76e6-48a5-90ce-17695d005487</stp>
        <stp>1</stp>
        <tr r="B17" s="11"/>
      </tp>
      <tp t="e">
        <v>#N/A</v>
        <stp/>
        <stp>cb1ce448-a882-4fb8-9cc6-9c0ed51bbcaf</stp>
        <stp>1</stp>
        <tr r="I13" s="3"/>
      </tp>
      <tp t="e">
        <v>#N/A</v>
        <stp/>
        <stp>4c67d717-b69b-49ad-87e7-8394c9430bbb</stp>
        <stp>1</stp>
        <tr r="L13" s="3"/>
      </tp>
    </main>
    <main first="rtdsrv.a2c5d1981e924a7792177ea29cfb617b">
      <tp t="e">
        <v>#N/A</v>
        <stp/>
        <stp>9fc57c84-cd78-44cb-89cd-632acffb4c7d</stp>
        <stp>1</stp>
        <tr r="F13" s="10"/>
      </tp>
    </main>
    <main first="rtdsrv.a2c5d1981e924a7792177ea29cfb617b">
      <tp t="e">
        <v>#N/A</v>
        <stp/>
        <stp>089bf242-d6ec-43f4-8491-cd6f95771e52</stp>
        <stp>1</stp>
        <tr r="B18" s="12"/>
      </tp>
      <tp t="e">
        <v>#N/A</v>
        <stp/>
        <stp>a8d4bb3e-30b6-4531-8b1f-25df7c74cf71</stp>
        <stp>1</stp>
        <tr r="N9" s="10"/>
      </tp>
    </main>
    <main first="rtdsrv.a2c5d1981e924a7792177ea29cfb617b">
      <tp t="e">
        <v>#N/A</v>
        <stp/>
        <stp>b9daa3bf-3731-4ace-b77f-3caa0669dfd2</stp>
        <stp>1</stp>
        <tr r="K13" s="12"/>
      </tp>
      <tp t="e">
        <v>#N/A</v>
        <stp/>
        <stp>ce0625ce-5952-4a99-851f-95d31a82fa3c</stp>
        <stp>1</stp>
        <tr r="M11" s="3"/>
      </tp>
      <tp t="e">
        <v>#N/A</v>
        <stp/>
        <stp>eca26049-9d5f-43b8-bb54-15d07b713223</stp>
        <stp>1</stp>
        <tr r="L9" s="3"/>
      </tp>
      <tp t="e">
        <v>#N/A</v>
        <stp/>
        <stp>1dc396e0-bafb-4302-b995-6d5c0008b8a2</stp>
        <stp>1</stp>
        <tr r="O7" s="12"/>
      </tp>
      <tp t="e">
        <v>#N/A</v>
        <stp/>
        <stp>9437e099-0128-4407-950d-b9d854b1310e</stp>
        <stp>1</stp>
        <tr r="F8" s="3"/>
      </tp>
      <tp t="e">
        <v>#N/A</v>
        <stp/>
        <stp>d1951a19-8469-49da-9723-13ac2f808ef4</stp>
        <stp>1</stp>
        <tr r="H10" s="3"/>
      </tp>
    </main>
    <main first="rtdsrv.a2c5d1981e924a7792177ea29cfb617b">
      <tp t="e">
        <v>#N/A</v>
        <stp/>
        <stp>60666f08-47fb-4a8e-bf72-a1f23d5a7c6d</stp>
        <stp>1</stp>
        <tr r="K8" s="3"/>
      </tp>
    </main>
    <main first="rtdsrv.a2c5d1981e924a7792177ea29cfb617b">
      <tp t="e">
        <v>#N/A</v>
        <stp/>
        <stp>02e118b1-ec54-4c8e-9670-e41f9fa77b9b</stp>
        <stp>1</stp>
        <tr r="N10" s="10"/>
      </tp>
    </main>
    <main first="rtdsrv.a2c5d1981e924a7792177ea29cfb617b">
      <tp t="e">
        <v>#N/A</v>
        <stp/>
        <stp>41cca8c8-72eb-4816-842f-5a04078ea563</stp>
        <stp>1</stp>
        <tr r="I14" s="3"/>
      </tp>
      <tp t="e">
        <v>#N/A</v>
        <stp/>
        <stp>08b9d8b0-bc59-4b0f-84b8-89f59006c729</stp>
        <stp>1</stp>
        <tr r="N15" s="12"/>
      </tp>
    </main>
    <main first="rtdsrv.a2c5d1981e924a7792177ea29cfb617b">
      <tp t="e">
        <v>#N/A</v>
        <stp/>
        <stp>122d79a0-5976-4f0e-a52c-d358e1949254</stp>
        <stp>1</stp>
        <tr r="B13" s="10"/>
      </tp>
    </main>
    <main first="rtdsrv.a2c5d1981e924a7792177ea29cfb617b">
      <tp t="e">
        <v>#N/A</v>
        <stp/>
        <stp>9b59578b-529e-4587-828c-1f0bf947894f</stp>
        <stp>1</stp>
        <tr r="K11" s="12"/>
      </tp>
      <tp t="e">
        <v>#N/A</v>
        <stp/>
        <stp>df45ba24-4d4b-4f06-8fdc-dcfe6e7dc756</stp>
        <stp>1</stp>
        <tr r="B10" s="3"/>
      </tp>
    </main>
    <main first="rtdsrv.a2c5d1981e924a7792177ea29cfb617b">
      <tp t="e">
        <v>#N/A</v>
        <stp/>
        <stp>1093e4b4-4b60-41d0-b393-f209f19623c1</stp>
        <stp>1</stp>
        <tr r="L16" s="3"/>
      </tp>
    </main>
    <main first="rtdsrv.a2c5d1981e924a7792177ea29cfb617b">
      <tp t="e">
        <v>#N/A</v>
        <stp/>
        <stp>86c759a6-da61-4663-921a-7c040d5381cc</stp>
        <stp>1</stp>
        <tr r="F16" s="12"/>
      </tp>
      <tp t="e">
        <v>#N/A</v>
        <stp/>
        <stp>be3b8001-737a-42a6-8023-8dd3f2e41e55</stp>
        <stp>1</stp>
        <tr r="B11" s="11"/>
      </tp>
      <tp t="e">
        <v>#N/A</v>
        <stp/>
        <stp>925c2cae-c53a-4a36-80ee-b8c499c569a1</stp>
        <stp>1</stp>
        <tr r="B10" s="12"/>
      </tp>
      <tp t="e">
        <v>#N/A</v>
        <stp/>
        <stp>b2ade8f6-fc5d-456a-8b18-2aea58ba4866</stp>
        <stp>1</stp>
        <tr r="G7" s="10"/>
      </tp>
      <tp t="e">
        <v>#N/A</v>
        <stp/>
        <stp>def05a0a-feec-4a0f-a504-e51d86771d74</stp>
        <stp>1</stp>
        <tr r="F11" s="3"/>
      </tp>
      <tp t="e">
        <v>#N/A</v>
        <stp/>
        <stp>f67c972c-188f-48f1-8ce4-3ccb04c1f398</stp>
        <stp>1</stp>
        <tr r="K11" s="3"/>
      </tp>
    </main>
    <main first="rtdsrv.a2c5d1981e924a7792177ea29cfb617b">
      <tp t="e">
        <v>#N/A</v>
        <stp/>
        <stp>83b9da5c-4dda-42e0-af27-fe90b2f7be19</stp>
        <stp>1</stp>
        <tr r="K9" s="10"/>
      </tp>
      <tp t="e">
        <v>#N/A</v>
        <stp/>
        <stp>64023c75-856f-44e5-8604-912d48d3b4a9</stp>
        <stp>1</stp>
        <tr r="J16" s="3"/>
      </tp>
      <tp t="e">
        <v>#N/A</v>
        <stp/>
        <stp>86d903ab-4284-4091-aa43-c550c7cc8a22</stp>
        <stp>1</stp>
        <tr r="F12" s="10"/>
      </tp>
      <tp t="e">
        <v>#N/A</v>
        <stp/>
        <stp>a98483ce-a7c8-4fd0-8a56-ea091d64c6f2</stp>
        <stp>1</stp>
        <tr r="I12" s="3"/>
      </tp>
      <tp t="e">
        <v>#N/A</v>
        <stp/>
        <stp>0ce4b062-8de6-4b12-b855-848c1ab1741b</stp>
        <stp>1</stp>
        <tr r="O16" s="11"/>
      </tp>
      <tp t="e">
        <v>#N/A</v>
        <stp/>
        <stp>2cdc65bd-fe35-42ad-bf93-a4af0f6e6274</stp>
        <stp>1</stp>
        <tr r="F17" s="12"/>
      </tp>
    </main>
    <main first="rtdsrv.a2c5d1981e924a7792177ea29cfb617b">
      <tp t="e">
        <v>#N/A</v>
        <stp/>
        <stp>1807484d-3612-40ab-a2f5-b4cef322b427</stp>
        <stp>1</stp>
        <tr r="O18" s="3"/>
      </tp>
    </main>
    <main first="rtdsrv.a2c5d1981e924a7792177ea29cfb617b">
      <tp t="e">
        <v>#N/A</v>
        <stp/>
        <stp>560ad5fa-a3cd-49cd-87c7-f9758c418ec5</stp>
        <stp>1</stp>
        <tr r="M14" s="3"/>
      </tp>
      <tp t="e">
        <v>#N/A</v>
        <stp/>
        <stp>7d8bd82e-9433-4660-aa6e-f9151950ed05</stp>
        <stp>1</stp>
        <tr r="J18" s="10"/>
      </tp>
    </main>
    <main first="rtdsrv.a2c5d1981e924a7792177ea29cfb617b">
      <tp t="e">
        <v>#N/A</v>
        <stp/>
        <stp>89a6b73f-0615-4b37-bdcd-16832cd2af52</stp>
        <stp>1</stp>
        <tr r="L18" s="10"/>
      </tp>
      <tp t="e">
        <v>#N/A</v>
        <stp/>
        <stp>a80ef156-e895-4087-8758-e93e151612cc</stp>
        <stp>1</stp>
        <tr r="F11" s="10"/>
      </tp>
      <tp t="e">
        <v>#N/A</v>
        <stp/>
        <stp>e7a0c68a-e66f-4125-8990-4359d832d727</stp>
        <stp>1</stp>
        <tr r="H9" s="10"/>
      </tp>
      <tp t="e">
        <v>#N/A</v>
        <stp/>
        <stp>3b17d0df-628a-41b7-a6b8-7d0598c83a6f</stp>
        <stp>1</stp>
        <tr r="J8" s="10"/>
      </tp>
    </main>
    <main first="rtdsrv.a2c5d1981e924a7792177ea29cfb617b">
      <tp t="e">
        <v>#N/A</v>
        <stp/>
        <stp>212c356d-f911-4595-970d-7ef581d9b2cd</stp>
        <stp>1</stp>
        <tr r="I11" s="12"/>
      </tp>
    </main>
    <main first="rtdsrv.a2c5d1981e924a7792177ea29cfb617b">
      <tp t="e">
        <v>#N/A</v>
        <stp/>
        <stp>f340346c-a24f-43dd-aa8c-0571bc034d5e</stp>
        <stp>1</stp>
        <tr r="J13" s="12"/>
      </tp>
      <tp t="e">
        <v>#N/A</v>
        <stp/>
        <stp>54896b66-37ed-4336-8ed0-769b3c27b9af</stp>
        <stp>1</stp>
        <tr r="N9" s="12"/>
      </tp>
      <tp t="e">
        <v>#N/A</v>
        <stp/>
        <stp>df439084-c18e-4f0f-92a1-d6679c720eb7</stp>
        <stp>1</stp>
        <tr r="M7" s="10"/>
      </tp>
    </main>
    <main first="rtdsrv.a2c5d1981e924a7792177ea29cfb617b">
      <tp t="e">
        <v>#N/A</v>
        <stp/>
        <stp>0a6e0d8f-769c-4e43-8906-e272955b9f1e</stp>
        <stp>1</stp>
        <tr r="O13" s="10"/>
      </tp>
    </main>
    <main first="rtdsrv.a2c5d1981e924a7792177ea29cfb617b">
      <tp t="e">
        <v>#N/A</v>
        <stp/>
        <stp>699dc499-7aa2-49d9-aa16-95796469b666</stp>
        <stp>1</stp>
        <tr r="K16" s="12"/>
      </tp>
    </main>
    <main first="rtdsrv.a2c5d1981e924a7792177ea29cfb617b">
      <tp t="e">
        <v>#N/A</v>
        <stp/>
        <stp>e6ef63b1-4e10-4da2-a800-8b7526e60b72</stp>
        <stp>1</stp>
        <tr r="H10" s="12"/>
      </tp>
    </main>
    <main first="rtdsrv.a2c5d1981e924a7792177ea29cfb617b">
      <tp t="e">
        <v>#N/A</v>
        <stp/>
        <stp>c172d941-467d-4ab2-a4fa-dbf59c0b2432</stp>
        <stp>1</stp>
        <tr r="G18" s="10"/>
      </tp>
      <tp t="e">
        <v>#N/A</v>
        <stp/>
        <stp>9b25dff0-3b3d-45ed-ad00-54eaa57e6577</stp>
        <stp>1</stp>
        <tr r="N10" s="11"/>
      </tp>
      <tp t="e">
        <v>#N/A</v>
        <stp/>
        <stp>0720b09b-6848-415d-babc-5d02c9cb09b4</stp>
        <stp>1</stp>
        <tr r="I13" s="12"/>
      </tp>
      <tp t="e">
        <v>#N/A</v>
        <stp/>
        <stp>1edeca3d-f46b-4898-9801-00f4af96807e</stp>
        <stp>1</stp>
        <tr r="O16" s="10"/>
      </tp>
      <tp t="e">
        <v>#N/A</v>
        <stp/>
        <stp>efb60fc0-c37f-40b2-bc67-97c1a6154e36</stp>
        <stp>1</stp>
        <tr r="O15" s="11"/>
      </tp>
    </main>
    <main first="rtdsrv.a2c5d1981e924a7792177ea29cfb617b">
      <tp t="e">
        <v>#N/A</v>
        <stp/>
        <stp>42f2d790-da06-4559-b4c5-a3a19e64bbf1</stp>
        <stp>1</stp>
        <tr r="K13" s="10"/>
      </tp>
    </main>
    <main first="rtdsrv.a2c5d1981e924a7792177ea29cfb617b">
      <tp t="e">
        <v>#N/A</v>
        <stp/>
        <stp>001cb85e-db31-4f34-bc8c-d85af189db48</stp>
        <stp>1</stp>
        <tr r="H14" s="3"/>
      </tp>
      <tp t="e">
        <v>#N/A</v>
        <stp/>
        <stp>7524155e-204b-41a2-aee8-6ec2ed4c8995</stp>
        <stp>1</stp>
        <tr r="N14" s="12"/>
      </tp>
    </main>
    <main first="rtdsrv.a2c5d1981e924a7792177ea29cfb617b">
      <tp t="e">
        <v>#N/A</v>
        <stp/>
        <stp>6940c51b-80d8-4dbd-a551-41bc7f357784</stp>
        <stp>1</stp>
        <tr r="B12" s="10"/>
      </tp>
    </main>
    <main first="rtdsrv.a2c5d1981e924a7792177ea29cfb617b">
      <tp t="e">
        <v>#N/A</v>
        <stp/>
        <stp>58e31a53-6c0a-466d-a309-fa4456852297</stp>
        <stp>1</stp>
        <tr r="K15" s="3"/>
      </tp>
    </main>
    <main first="rtdsrv.a2c5d1981e924a7792177ea29cfb617b">
      <tp t="e">
        <v>#N/A</v>
        <stp/>
        <stp>8ea619bb-ab2c-4584-b2b9-7f43a2a7677d</stp>
        <stp>1</stp>
        <tr r="O12" s="11"/>
      </tp>
    </main>
    <main first="rtdsrv.a2c5d1981e924a7792177ea29cfb617b">
      <tp t="e">
        <v>#N/A</v>
        <stp/>
        <stp>d5474609-2f1b-4229-849d-cef4bb7401ad</stp>
        <stp>1</stp>
        <tr r="L17" s="3"/>
      </tp>
      <tp t="e">
        <v>#N/A</v>
        <stp/>
        <stp>8a84eda8-293a-4f9c-8ff5-d4809df3ea42</stp>
        <stp>1</stp>
        <tr r="F10" s="10"/>
      </tp>
      <tp t="e">
        <v>#N/A</v>
        <stp/>
        <stp>7717f8b9-0d79-4094-98e5-7111b554c9ae</stp>
        <stp>1</stp>
        <tr r="B13" s="3"/>
      </tp>
    </main>
    <main first="rtdsrv.a2c5d1981e924a7792177ea29cfb617b">
      <tp t="e">
        <v>#N/A</v>
        <stp/>
        <stp>cb9e9435-95f9-4843-b977-18c98e2300b6</stp>
        <stp>1</stp>
        <tr r="F14" s="12"/>
      </tp>
      <tp t="e">
        <v>#N/A</v>
        <stp/>
        <stp>bbb24c85-41eb-4c74-90fa-3d79ce37629f</stp>
        <stp>1</stp>
        <tr r="J14" s="12"/>
      </tp>
      <tp t="e">
        <v>#N/A</v>
        <stp/>
        <stp>dc50a321-12da-4e3f-bcaf-3b337418e239</stp>
        <stp>1</stp>
        <tr r="O11" s="12"/>
      </tp>
    </main>
    <main first="rtdsrv.a2c5d1981e924a7792177ea29cfb617b">
      <tp t="e">
        <v>#N/A</v>
        <stp/>
        <stp>9e00d00b-7415-4682-b808-c45ae2abf6fd</stp>
        <stp>1</stp>
        <tr r="I12" s="12"/>
      </tp>
      <tp t="e">
        <v>#N/A</v>
        <stp/>
        <stp>1256f035-22a2-4618-b9b1-df256d95075f</stp>
        <stp>1</stp>
        <tr r="G17" s="3"/>
      </tp>
      <tp t="e">
        <v>#N/A</v>
        <stp/>
        <stp>faf819f3-3514-48b1-af70-d31098207783</stp>
        <stp>1</stp>
        <tr r="I18" s="10"/>
      </tp>
      <tp t="e">
        <v>#N/A</v>
        <stp/>
        <stp>46250939-62d3-4af5-974e-ddad76f49d10</stp>
        <stp>1</stp>
        <tr r="G12" s="10"/>
      </tp>
      <tp t="e">
        <v>#N/A</v>
        <stp/>
        <stp>3362a97a-296a-49e2-990f-9c5e2edeff95</stp>
        <stp>1</stp>
        <tr r="I9" s="10"/>
      </tp>
      <tp t="e">
        <v>#N/A</v>
        <stp/>
        <stp>fb11eca2-86b7-4466-bbaf-b0edbdcfab0e</stp>
        <stp>1</stp>
        <tr r="O14" s="12"/>
      </tp>
    </main>
    <main first="rtdsrv.a2c5d1981e924a7792177ea29cfb617b">
      <tp t="e">
        <v>#N/A</v>
        <stp/>
        <stp>dd013b3a-bf63-4efc-a437-eb9e8ef60edf</stp>
        <stp>1</stp>
        <tr r="H16" s="3"/>
      </tp>
    </main>
    <main first="rtdsrv.a2c5d1981e924a7792177ea29cfb617b">
      <tp t="e">
        <v>#N/A</v>
        <stp/>
        <stp>336d34ec-9fa1-4920-98a4-78516ac9cee9</stp>
        <stp>1</stp>
        <tr r="I11" s="10"/>
      </tp>
      <tp t="e">
        <v>#N/A</v>
        <stp/>
        <stp>6be4a993-41e2-46d6-86fe-5d1f9f19b65d</stp>
        <stp>1</stp>
        <tr r="N16" s="10"/>
      </tp>
      <tp t="e">
        <v>#N/A</v>
        <stp/>
        <stp>9d693bf1-3100-4cce-8d0b-b98077bf0dcb</stp>
        <stp>1</stp>
        <tr r="G7" s="3"/>
      </tp>
      <tp t="e">
        <v>#N/A</v>
        <stp/>
        <stp>630a53a6-58ea-4a82-aa1a-7dc0f67e48a0</stp>
        <stp>1</stp>
        <tr r="B7" s="12"/>
      </tp>
    </main>
    <main first="rtdsrv.a2c5d1981e924a7792177ea29cfb617b">
      <tp t="e">
        <v>#N/A</v>
        <stp/>
        <stp>53db00c7-4fb8-48da-bdeb-1cc4dfb65f18</stp>
        <stp>1</stp>
        <tr r="M8" s="12"/>
      </tp>
    </main>
    <main first="rtdsrv.a2c5d1981e924a7792177ea29cfb617b">
      <tp t="e">
        <v>#N/A</v>
        <stp/>
        <stp>5cf67092-a4d1-4ca1-a62c-92d1756b9a6f</stp>
        <stp>1</stp>
        <tr r="K17" s="3"/>
      </tp>
      <tp t="e">
        <v>#N/A</v>
        <stp/>
        <stp>cea25c41-b55f-4c06-b8cb-8b1cb64b06da</stp>
        <stp>1</stp>
        <tr r="G10" s="3"/>
      </tp>
      <tp t="e">
        <v>#N/A</v>
        <stp/>
        <stp>08b0b034-4003-4252-a130-3436503419b2</stp>
        <stp>1</stp>
        <tr r="I9" s="12"/>
      </tp>
      <tp t="e">
        <v>#N/A</v>
        <stp/>
        <stp>fc9007d8-a09c-423f-8f77-5ab80e76538b</stp>
        <stp>1</stp>
        <tr r="F7" s="12"/>
      </tp>
      <tp t="e">
        <v>#N/A</v>
        <stp/>
        <stp>c59d6ccd-2fb6-4bb8-ac23-12c12b0b6bfe</stp>
        <stp>1</stp>
        <tr r="G10" s="10"/>
      </tp>
    </main>
    <main first="rtdsrv.a2c5d1981e924a7792177ea29cfb617b">
      <tp t="e">
        <v>#N/A</v>
        <stp/>
        <stp>a8d2bddb-d9bc-4dfa-bc1b-e00c847b762b</stp>
        <stp>1</stp>
        <tr r="N8" s="10"/>
      </tp>
      <tp t="e">
        <v>#N/A</v>
        <stp/>
        <stp>ecfe550c-dce7-453c-a769-064a99e1d100</stp>
        <stp>1</stp>
        <tr r="L15" s="12"/>
      </tp>
    </main>
    <main first="rtdsrv.a2c5d1981e924a7792177ea29cfb617b">
      <tp t="e">
        <v>#N/A</v>
        <stp/>
        <stp>5e2af2f9-c48a-476a-8333-70a8540a61aa</stp>
        <stp>1</stp>
        <tr r="F14" s="3"/>
      </tp>
      <tp t="e">
        <v>#N/A</v>
        <stp/>
        <stp>951fd364-d077-4bf8-b222-7715984a3eef</stp>
        <stp>1</stp>
        <tr r="O13" s="11"/>
      </tp>
    </main>
    <main first="rtdsrv.a2c5d1981e924a7792177ea29cfb617b">
      <tp t="e">
        <v>#N/A</v>
        <stp/>
        <stp>f5d1ef1f-0d4a-4f1b-af36-d1295b49d903</stp>
        <stp>1</stp>
        <tr r="G15" s="10"/>
      </tp>
      <tp t="e">
        <v>#N/A</v>
        <stp/>
        <stp>f0ceb4dd-e027-4c56-b20a-5e6216637ccd</stp>
        <stp>1</stp>
        <tr r="F12" s="3"/>
      </tp>
      <tp t="e">
        <v>#N/A</v>
        <stp/>
        <stp>16a3ee6c-c293-48a8-8bab-4268f69504f3</stp>
        <stp>1</stp>
        <tr r="O13" s="3"/>
      </tp>
    </main>
    <main first="rtdsrv.a2c5d1981e924a7792177ea29cfb617b">
      <tp t="e">
        <v>#N/A</v>
        <stp/>
        <stp>0d6ed5be-cfbb-468c-a6f5-c0ab3db829f9</stp>
        <stp>1</stp>
        <tr r="H10" s="10"/>
      </tp>
    </main>
    <main first="rtdsrv.a2c5d1981e924a7792177ea29cfb617b">
      <tp t="e">
        <v>#N/A</v>
        <stp/>
        <stp>e8f2d320-7092-4f51-8861-0f2bb417204f</stp>
        <stp>1</stp>
        <tr r="B15" s="12"/>
      </tp>
    </main>
    <main first="rtdsrv.a2c5d1981e924a7792177ea29cfb617b">
      <tp t="e">
        <v>#N/A</v>
        <stp/>
        <stp>a3fe50ba-abe1-4be7-a923-affc6b71388f</stp>
        <stp>1</stp>
        <tr r="G18" s="3"/>
      </tp>
    </main>
    <main first="rtdsrv.a2c5d1981e924a7792177ea29cfb617b">
      <tp t="e">
        <v>#N/A</v>
        <stp/>
        <stp>fd495711-02c8-401a-9138-dc46efff9d7d</stp>
        <stp>1</stp>
        <tr r="J16" s="12"/>
      </tp>
      <tp t="e">
        <v>#N/A</v>
        <stp/>
        <stp>01de304f-bd93-4bb5-8f35-4171f6014846</stp>
        <stp>1</stp>
        <tr r="F13" s="3"/>
      </tp>
    </main>
    <main first="rtdsrv.a2c5d1981e924a7792177ea29cfb617b">
      <tp t="e">
        <v>#N/A</v>
        <stp/>
        <stp>0b550728-0975-4d30-9228-457a6ae5ffde</stp>
        <stp>1</stp>
        <tr r="J13" s="10"/>
      </tp>
      <tp t="e">
        <v>#N/A</v>
        <stp/>
        <stp>481e1b35-2481-41e5-974e-363742321ef3</stp>
        <stp>1</stp>
        <tr r="G17" s="10"/>
      </tp>
      <tp t="e">
        <v>#N/A</v>
        <stp/>
        <stp>e792c521-3bc6-4583-b867-0cc2ea5e5546</stp>
        <stp>1</stp>
        <tr r="N17" s="11"/>
      </tp>
    </main>
    <main first="rtdsrv.a2c5d1981e924a7792177ea29cfb617b">
      <tp t="e">
        <v>#N/A</v>
        <stp/>
        <stp>dee87637-325a-481a-a86c-2c46a912ba81</stp>
        <stp>1</stp>
        <tr r="B14" s="10"/>
      </tp>
    </main>
    <main first="rtdsrv.a2c5d1981e924a7792177ea29cfb617b">
      <tp t="e">
        <v>#N/A</v>
        <stp/>
        <stp>ab72741f-208a-4424-8f6e-9f61d4903547</stp>
        <stp>1</stp>
        <tr r="H13" s="3"/>
      </tp>
      <tp t="e">
        <v>#N/A</v>
        <stp/>
        <stp>7f350c79-86da-411e-9a44-4baa77be9ae2</stp>
        <stp>1</stp>
        <tr r="I15" s="12"/>
      </tp>
      <tp t="e">
        <v>#N/A</v>
        <stp/>
        <stp>7788f389-ece3-4099-a771-bcf611ec35b6</stp>
        <stp>1</stp>
        <tr r="L10" s="3"/>
      </tp>
      <tp t="e">
        <v>#N/A</v>
        <stp/>
        <stp>dbc34508-2087-4293-afe3-6b624b659d91</stp>
        <stp>1</stp>
        <tr r="G14" s="3"/>
      </tp>
    </main>
    <main first="rtdsrv.a2c5d1981e924a7792177ea29cfb617b">
      <tp t="e">
        <v>#N/A</v>
        <stp/>
        <stp>0981ec58-4fb1-45ed-8dd3-77e0450dc9dd</stp>
        <stp>1</stp>
        <tr r="G8" s="10"/>
      </tp>
      <tp t="e">
        <v>#N/A</v>
        <stp/>
        <stp>d8c851b9-c340-448d-a7a7-1072c4028906</stp>
        <stp>1</stp>
        <tr r="O10" s="11"/>
      </tp>
      <tp t="e">
        <v>#N/A</v>
        <stp/>
        <stp>ebefcfff-5673-43ce-a7a2-787de39a7466</stp>
        <stp>1</stp>
        <tr r="B7" s="3"/>
      </tp>
    </main>
    <main first="rtdsrv.a2c5d1981e924a7792177ea29cfb617b">
      <tp t="e">
        <v>#N/A</v>
        <stp/>
        <stp>642660dd-19c7-4112-887e-0ccb4219e426</stp>
        <stp>1</stp>
        <tr r="H17" s="10"/>
      </tp>
    </main>
    <main first="rtdsrv.a2c5d1981e924a7792177ea29cfb617b">
      <tp t="e">
        <v>#N/A</v>
        <stp/>
        <stp>fd8276fc-e90c-4900-bc12-c6a8857dd5f3</stp>
        <stp>1</stp>
        <tr r="O17" s="11"/>
      </tp>
      <tp t="e">
        <v>#N/A</v>
        <stp/>
        <stp>f5f689c1-1b92-41f2-8b0e-3d2cdfbea86d</stp>
        <stp>1</stp>
        <tr r="K12" s="10"/>
      </tp>
    </main>
    <main first="rtdsrv.a2c5d1981e924a7792177ea29cfb617b">
      <tp t="e">
        <v>#N/A</v>
        <stp/>
        <stp>57496af0-a0aa-4eb1-85f5-30027ed6b7dd</stp>
        <stp>1</stp>
        <tr r="K8" s="10"/>
      </tp>
      <tp t="e">
        <v>#N/A</v>
        <stp/>
        <stp>8ac12b0c-892d-4a7b-a969-6802684521c2</stp>
        <stp>1</stp>
        <tr r="B11" s="12"/>
      </tp>
      <tp t="e">
        <v>#N/A</v>
        <stp/>
        <stp>d2b053c4-f477-48a3-8c46-c100ca6360ee</stp>
        <stp>1</stp>
        <tr r="K14" s="10"/>
      </tp>
      <tp t="e">
        <v>#N/A</v>
        <stp/>
        <stp>75db73a6-6ed2-4f91-b895-e379cc89e98a</stp>
        <stp>1</stp>
        <tr r="F18" s="12"/>
      </tp>
    </main>
    <main first="rtdsrv.a2c5d1981e924a7792177ea29cfb617b">
      <tp t="e">
        <v>#N/A</v>
        <stp/>
        <stp>db14b1fd-115a-4cf4-b3a6-f00e4411095e</stp>
        <stp>1</stp>
        <tr r="N17" s="10"/>
      </tp>
      <tp t="e">
        <v>#N/A</v>
        <stp/>
        <stp>b9f88cca-b9c0-484e-bd0b-9861a10e58ca</stp>
        <stp>1</stp>
        <tr r="B13" s="11"/>
      </tp>
      <tp t="e">
        <v>#N/A</v>
        <stp/>
        <stp>3689e2fc-802e-4ad1-9bd9-b01ade6fd3eb</stp>
        <stp>1</stp>
        <tr r="O16" s="12"/>
      </tp>
    </main>
    <main first="rtdsrv.a2c5d1981e924a7792177ea29cfb617b">
      <tp t="e">
        <v>#N/A</v>
        <stp/>
        <stp>2b54f664-b4ed-4e12-a534-5d23edc033a7</stp>
        <stp>1</stp>
        <tr r="J7" s="12"/>
      </tp>
    </main>
    <main first="rtdsrv.a2c5d1981e924a7792177ea29cfb617b">
      <tp t="e">
        <v>#N/A</v>
        <stp/>
        <stp>e112752f-37c6-4870-8f1c-6a76c19e55f1</stp>
        <stp>1</stp>
        <tr r="L7" s="10"/>
      </tp>
      <tp t="e">
        <v>#N/A</v>
        <stp/>
        <stp>c288a883-90ee-4270-8d78-c33447876f22</stp>
        <stp>1</stp>
        <tr r="F10" s="12"/>
      </tp>
      <tp t="e">
        <v>#N/A</v>
        <stp/>
        <stp>724e411e-bc9f-4e84-99ed-d82fa9e7523a</stp>
        <stp>1</stp>
        <tr r="J10" s="3"/>
      </tp>
      <tp t="e">
        <v>#N/A</v>
        <stp/>
        <stp>e6954274-30c7-421e-ad2f-515f86d15133</stp>
        <stp>1</stp>
        <tr r="H7" s="3"/>
      </tp>
    </main>
    <main first="rtdsrv.a2c5d1981e924a7792177ea29cfb617b">
      <tp t="e">
        <v>#N/A</v>
        <stp/>
        <stp>74fc4e60-44b4-4706-ab6a-8eb0460faced</stp>
        <stp>1</stp>
        <tr r="B10" s="11"/>
      </tp>
    </main>
    <main first="rtdsrv.a2c5d1981e924a7792177ea29cfb617b">
      <tp t="e">
        <v>#N/A</v>
        <stp/>
        <stp>6fc54f67-0530-43b3-a4c0-90db13adbf50</stp>
        <stp>1</stp>
        <tr r="K17" s="12"/>
      </tp>
      <tp t="e">
        <v>#N/A</v>
        <stp/>
        <stp>9efb715f-56a9-49b4-81b0-07efa2f38b1d</stp>
        <stp>1</stp>
        <tr r="G7" s="12"/>
      </tp>
      <tp t="e">
        <v>#N/A</v>
        <stp/>
        <stp>54e57b41-6ed6-4cdb-a21c-4186fb683659</stp>
        <stp>1</stp>
        <tr r="L10" s="12"/>
      </tp>
      <tp t="e">
        <v>#N/A</v>
        <stp/>
        <stp>1c8b6021-36fc-473c-a725-b531db30eea7</stp>
        <stp>1</stp>
        <tr r="B12" s="12"/>
      </tp>
      <tp t="e">
        <v>#N/A</v>
        <stp/>
        <stp>23b9bc8a-2093-4aff-bce7-7d562107ad36</stp>
        <stp>1</stp>
        <tr r="L13" s="10"/>
      </tp>
      <tp t="e">
        <v>#N/A</v>
        <stp/>
        <stp>622da0ed-a67c-4406-9cfb-01bebcc27e68</stp>
        <stp>1</stp>
        <tr r="I7" s="12"/>
      </tp>
      <tp t="e">
        <v>#N/A</v>
        <stp/>
        <stp>8e089c7e-f71c-48b2-ab37-fa07f5dacf66</stp>
        <stp>1</stp>
        <tr r="G9" s="10"/>
      </tp>
      <tp t="e">
        <v>#N/A</v>
        <stp/>
        <stp>2c33d98b-8977-4d5c-a8b5-dfb503829c21</stp>
        <stp>1</stp>
        <tr r="K9" s="3"/>
      </tp>
    </main>
    <main first="rtdsrv.a2c5d1981e924a7792177ea29cfb617b">
      <tp t="e">
        <v>#N/A</v>
        <stp/>
        <stp>429e13dd-5062-46c0-a413-61af52f5b2cf</stp>
        <stp>1</stp>
        <tr r="N12" s="10"/>
      </tp>
      <tp t="e">
        <v>#N/A</v>
        <stp/>
        <stp>c16d5418-a11c-4db2-8486-6121d65664cc</stp>
        <stp>1</stp>
        <tr r="F8" s="12"/>
      </tp>
    </main>
    <main first="rtdsrv.a2c5d1981e924a7792177ea29cfb617b">
      <tp t="e">
        <v>#N/A</v>
        <stp/>
        <stp>461c63e2-efa4-4eef-9280-d9f9026135f1</stp>
        <stp>1</stp>
        <tr r="I7" s="10"/>
      </tp>
      <tp t="e">
        <v>#N/A</v>
        <stp/>
        <stp>aaf987fd-c27e-46d4-902e-773f69da3846</stp>
        <stp>1</stp>
        <tr r="L9" s="12"/>
      </tp>
      <tp t="e">
        <v>#N/A</v>
        <stp/>
        <stp>2bca9dfe-59f5-4676-abb5-152a1ad52af5</stp>
        <stp>1</stp>
        <tr r="O17" s="3"/>
      </tp>
    </main>
    <main first="rtdsrv.a2c5d1981e924a7792177ea29cfb617b">
      <tp t="e">
        <v>#N/A</v>
        <stp/>
        <stp>9c01c070-1caf-4987-8ce9-e5beb3c4832d</stp>
        <stp>1</stp>
        <tr r="J9" s="3"/>
      </tp>
    </main>
    <main first="rtdsrv.a2c5d1981e924a7792177ea29cfb617b">
      <tp t="e">
        <v>#N/A</v>
        <stp/>
        <stp>a0ce6555-64e7-4a14-a6a9-963348ab9670</stp>
        <stp>1</stp>
        <tr r="O8" s="11"/>
      </tp>
      <tp t="e">
        <v>#N/A</v>
        <stp/>
        <stp>cca865d9-4d50-4442-b091-bb555736e965</stp>
        <stp>1</stp>
        <tr r="O9" s="11"/>
      </tp>
    </main>
    <main first="rtdsrv.a2c5d1981e924a7792177ea29cfb617b">
      <tp t="e">
        <v>#N/A</v>
        <stp/>
        <stp>6d2040ea-437c-4b90-a915-3d917c5a311a</stp>
        <stp>1</stp>
        <tr r="L18" s="3"/>
      </tp>
    </main>
    <main first="rtdsrv.a2c5d1981e924a7792177ea29cfb617b">
      <tp t="e">
        <v>#N/A</v>
        <stp/>
        <stp>baced4e0-9bc0-4ed5-ac28-c25468bd05e6</stp>
        <stp>1</stp>
        <tr r="M8" s="3"/>
      </tp>
      <tp t="e">
        <v>#N/A</v>
        <stp/>
        <stp>e02234de-e08f-4ee6-86c3-7576494240cb</stp>
        <stp>1</stp>
        <tr r="O18" s="11"/>
      </tp>
      <tp t="e">
        <v>#N/A</v>
        <stp/>
        <stp>41bdb2b8-3cf6-4a0a-a982-bc14c9a8b5cb</stp>
        <stp>1</stp>
        <tr r="L12" s="10"/>
      </tp>
    </main>
    <main first="rtdsrv.a2c5d1981e924a7792177ea29cfb617b">
      <tp t="e">
        <v>#N/A</v>
        <stp/>
        <stp>da9dcbdf-3fef-4d8d-a2d6-b1bd6c3d2e16</stp>
        <stp>1</stp>
        <tr r="N13" s="12"/>
      </tp>
    </main>
    <main first="rtdsrv.a2c5d1981e924a7792177ea29cfb617b">
      <tp t="e">
        <v>#N/A</v>
        <stp/>
        <stp>29b89b03-5bb7-4e24-b608-1d8187023e89</stp>
        <stp>1</stp>
        <tr r="H11" s="12"/>
      </tp>
      <tp t="e">
        <v>#N/A</v>
        <stp/>
        <stp>6a2158bc-7e93-40b8-8be1-672cb1c1efce</stp>
        <stp>1</stp>
        <tr r="N15" s="10"/>
      </tp>
      <tp t="e">
        <v>#N/A</v>
        <stp/>
        <stp>84791c78-f5a3-4c48-a95e-281e7522384a</stp>
        <stp>1</stp>
        <tr r="O14" s="11"/>
      </tp>
    </main>
    <main first="rtdsrv.a2c5d1981e924a7792177ea29cfb617b">
      <tp t="e">
        <v>#N/A</v>
        <stp/>
        <stp>dab410d2-e442-4ba3-a305-eb5b2c54dc53</stp>
        <stp>1</stp>
        <tr r="B12" s="3"/>
      </tp>
      <tp t="e">
        <v>#N/A</v>
        <stp/>
        <stp>e0bdcdb1-9179-4852-999b-fdacbaa0251d</stp>
        <stp>1</stp>
        <tr r="J12" s="1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volatileDependencies" Target="volatileDependencies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175172</xdr:colOff>
          <xdr:row>1</xdr:row>
          <xdr:rowOff>21897</xdr:rowOff>
        </xdr:from>
        <xdr:to>
          <xdr:col>27</xdr:col>
          <xdr:colOff>219622</xdr:colOff>
          <xdr:row>26</xdr:row>
          <xdr:rowOff>21897</xdr:rowOff>
        </xdr:to>
        <xdr:pic>
          <xdr:nvPicPr>
            <xdr:cNvPr id="8" name="Imagen 7">
              <a:extLst>
                <a:ext uri="{FF2B5EF4-FFF2-40B4-BE49-F238E27FC236}">
                  <a16:creationId xmlns:a16="http://schemas.microsoft.com/office/drawing/2014/main" id="{3700ECD4-3242-4613-BC58-40CACE191D2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Anual Cambiario'!F20:M44" spid="_x0000_s1072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3991896" y="197069"/>
              <a:ext cx="6941864" cy="437931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165100</xdr:colOff>
          <xdr:row>1</xdr:row>
          <xdr:rowOff>19050</xdr:rowOff>
        </xdr:from>
        <xdr:to>
          <xdr:col>17</xdr:col>
          <xdr:colOff>692150</xdr:colOff>
          <xdr:row>26</xdr:row>
          <xdr:rowOff>0</xdr:rowOff>
        </xdr:to>
        <xdr:pic>
          <xdr:nvPicPr>
            <xdr:cNvPr id="4" name="Imagen 3">
              <a:extLst>
                <a:ext uri="{FF2B5EF4-FFF2-40B4-BE49-F238E27FC236}">
                  <a16:creationId xmlns:a16="http://schemas.microsoft.com/office/drawing/2014/main" id="{62820421-EC4B-4B42-9126-CD7FE9A5391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Anual Bursatil'!F20:M44" spid="_x0000_s1073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7023100" y="203200"/>
              <a:ext cx="6642100" cy="45847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8</xdr:col>
          <xdr:colOff>755650</xdr:colOff>
          <xdr:row>26</xdr:row>
          <xdr:rowOff>6349</xdr:rowOff>
        </xdr:to>
        <xdr:pic>
          <xdr:nvPicPr>
            <xdr:cNvPr id="5" name="Imagen 4">
              <a:extLst>
                <a:ext uri="{FF2B5EF4-FFF2-40B4-BE49-F238E27FC236}">
                  <a16:creationId xmlns:a16="http://schemas.microsoft.com/office/drawing/2014/main" id="{A964D4C7-45ED-424D-9A9A-8A052497E01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Anual Bursatil Orig Currency'!F20:M44" spid="_x0000_s1074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0" y="175172"/>
              <a:ext cx="6886684" cy="438566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23</xdr:row>
      <xdr:rowOff>82550</xdr:rowOff>
    </xdr:from>
    <xdr:to>
      <xdr:col>3</xdr:col>
      <xdr:colOff>812800</xdr:colOff>
      <xdr:row>78</xdr:row>
      <xdr:rowOff>100314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12A81F7-EFA5-4E44-B42A-6E104130D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4191000"/>
          <a:ext cx="4457699" cy="10019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9D4EE-05A0-4CDD-A71A-B5F701BFF6D1}">
  <dimension ref="A1:S28"/>
  <sheetViews>
    <sheetView showGridLines="0" tabSelected="1" zoomScale="60" zoomScaleNormal="60" workbookViewId="0">
      <selection activeCell="A28" sqref="A28"/>
    </sheetView>
  </sheetViews>
  <sheetFormatPr baseColWidth="10" defaultRowHeight="14.5" x14ac:dyDescent="0.35"/>
  <cols>
    <col min="12" max="12" width="11.1796875" bestFit="1" customWidth="1"/>
  </cols>
  <sheetData>
    <row r="1" spans="1:19" x14ac:dyDescent="0.35">
      <c r="A1" t="s">
        <v>37</v>
      </c>
      <c r="J1" t="s">
        <v>36</v>
      </c>
      <c r="S1" t="s">
        <v>38</v>
      </c>
    </row>
    <row r="21" spans="1:11" x14ac:dyDescent="0.35">
      <c r="K21" s="17"/>
    </row>
    <row r="22" spans="1:11" x14ac:dyDescent="0.35">
      <c r="K22" s="17"/>
    </row>
    <row r="28" spans="1:11" x14ac:dyDescent="0.35">
      <c r="A28" s="21">
        <v>43896</v>
      </c>
      <c r="B28" s="20" t="s">
        <v>39</v>
      </c>
    </row>
  </sheetData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6BAF6-87B0-42B3-B995-7E84B489A658}">
  <dimension ref="B6:Z45"/>
  <sheetViews>
    <sheetView showGridLines="0" workbookViewId="0">
      <selection activeCell="F6" sqref="F6"/>
    </sheetView>
  </sheetViews>
  <sheetFormatPr baseColWidth="10" defaultColWidth="9.1796875" defaultRowHeight="14.5" x14ac:dyDescent="0.35"/>
  <cols>
    <col min="1" max="1" width="9.1796875" style="1"/>
    <col min="2" max="2" width="28.453125" style="1" bestFit="1" customWidth="1"/>
    <col min="3" max="3" width="14.54296875" style="1" bestFit="1" customWidth="1"/>
    <col min="4" max="4" width="28.453125" style="1" bestFit="1" customWidth="1"/>
    <col min="5" max="5" width="1.453125" style="1" customWidth="1"/>
    <col min="6" max="13" width="16.453125" style="1" customWidth="1"/>
    <col min="14" max="14" width="16.453125" style="1" hidden="1" customWidth="1"/>
    <col min="15" max="15" width="8.984375E-2" style="1" customWidth="1"/>
    <col min="16" max="16" width="1.453125" style="1" customWidth="1"/>
    <col min="17" max="16384" width="9.1796875" style="1"/>
  </cols>
  <sheetData>
    <row r="6" spans="2:26" s="2" customFormat="1" x14ac:dyDescent="0.35">
      <c r="F6" s="19">
        <f>_xll.ECONOMATICA("ibov","date of last quote")</f>
        <v>43959</v>
      </c>
      <c r="G6" s="2">
        <f>DATE(YEAR(F6)-1,12,31)</f>
        <v>43830</v>
      </c>
      <c r="H6" s="2">
        <f t="shared" ref="H6:O6" si="0">DATE(YEAR(G6)-1,12,31)</f>
        <v>43465</v>
      </c>
      <c r="I6" s="2">
        <f t="shared" si="0"/>
        <v>43100</v>
      </c>
      <c r="J6" s="2">
        <f t="shared" si="0"/>
        <v>42735</v>
      </c>
      <c r="K6" s="2">
        <f t="shared" si="0"/>
        <v>42369</v>
      </c>
      <c r="L6" s="2">
        <f t="shared" si="0"/>
        <v>42004</v>
      </c>
      <c r="M6" s="2">
        <f t="shared" si="0"/>
        <v>41639</v>
      </c>
      <c r="N6" s="2">
        <f t="shared" si="0"/>
        <v>41274</v>
      </c>
      <c r="O6" s="2">
        <f t="shared" si="0"/>
        <v>40908</v>
      </c>
      <c r="Q6" s="2">
        <f t="shared" ref="Q6:Z6" si="1">F6</f>
        <v>43959</v>
      </c>
      <c r="R6" s="2">
        <f t="shared" si="1"/>
        <v>43830</v>
      </c>
      <c r="S6" s="2">
        <f t="shared" si="1"/>
        <v>43465</v>
      </c>
      <c r="T6" s="2">
        <f t="shared" si="1"/>
        <v>43100</v>
      </c>
      <c r="U6" s="2">
        <f t="shared" si="1"/>
        <v>42735</v>
      </c>
      <c r="V6" s="2">
        <f t="shared" si="1"/>
        <v>42369</v>
      </c>
      <c r="W6" s="2">
        <f t="shared" si="1"/>
        <v>42004</v>
      </c>
      <c r="X6" s="2">
        <f t="shared" si="1"/>
        <v>41639</v>
      </c>
      <c r="Y6" s="2">
        <f t="shared" si="1"/>
        <v>41274</v>
      </c>
      <c r="Z6" s="2">
        <f t="shared" si="1"/>
        <v>40908</v>
      </c>
    </row>
    <row r="7" spans="2:26" x14ac:dyDescent="0.35">
      <c r="B7" s="1" t="str" cm="1">
        <f t="array" ref="B7">_xll.ECONOMATICA(C7,"name")</f>
        <v>iShares MSCI Brazil Capped Index</v>
      </c>
      <c r="C7" s="16" t="s">
        <v>7</v>
      </c>
      <c r="D7" s="1" t="s">
        <v>19</v>
      </c>
      <c r="F7" s="3">
        <f>_xll.ECONOMATICA($C7,"return","ytd",F$6,,,,"decimal")</f>
        <v>-0.506427818756783</v>
      </c>
      <c r="G7" s="3">
        <f>_xll.ECONOMATICA($C7,"return","ytd",G$6,,,,"decimal")</f>
        <v>0.27669094021082902</v>
      </c>
      <c r="H7" s="3">
        <f>_xll.ECONOMATICA($C7,"return","ytd",H$6,,,,"decimal")</f>
        <v>-2.5176549916977799E-2</v>
      </c>
      <c r="I7" s="3">
        <f>_xll.ECONOMATICA($C7,"return","ytd",I$6,,,,"decimal")</f>
        <v>0.23617029092944</v>
      </c>
      <c r="J7" s="3">
        <f>_xll.ECONOMATICA($C7,"return","ytd",J$6,,,,"decimal")</f>
        <v>0.64477025940199395</v>
      </c>
      <c r="K7" s="3">
        <f>_xll.ECONOMATICA($C7,"return","ytd",K$6,,,,"decimal")</f>
        <v>-0.41772531944385299</v>
      </c>
      <c r="L7" s="3">
        <f>_xll.ECONOMATICA($C7,"return","ytd",L$6,,,,"decimal")</f>
        <v>-0.154747683621244</v>
      </c>
      <c r="M7" s="3">
        <f>_xll.ECONOMATICA($C7,"return","2013-06-20",M$6,,,,"decimal")</f>
        <v>5.0538851404780899E-2</v>
      </c>
      <c r="N7" s="3">
        <f>_xll.ECONOMATICA($C7,"return","ytd",N$6,,,,"decimal")</f>
        <v>3.5958017906523301E-3</v>
      </c>
      <c r="O7" s="3">
        <f>_xll.ECONOMATICA($C7,"return","ytd",O$6,,,,"decimal")</f>
        <v>-0.24141390455508399</v>
      </c>
    </row>
    <row r="8" spans="2:26" x14ac:dyDescent="0.35">
      <c r="B8" s="1" t="str" cm="1">
        <f t="array" ref="B8">_xll.ECONOMATICA(C8,"name")</f>
        <v>iShares MSCI China</v>
      </c>
      <c r="C8" s="16" t="s">
        <v>0</v>
      </c>
      <c r="D8" s="1" t="s">
        <v>12</v>
      </c>
      <c r="F8" s="3">
        <f>_xll.ECONOMATICA($C8,"return","ytd",F$6,,,,"decimal")</f>
        <v>-4.74332969261013E-2</v>
      </c>
      <c r="G8" s="3">
        <f>_xll.ECONOMATICA($C8,"return","ytd",G$6,,,,"decimal")</f>
        <v>0.23721532602765399</v>
      </c>
      <c r="H8" s="3">
        <f>_xll.ECONOMATICA($C8,"return","ytd",H$6,,,,"decimal")</f>
        <v>-0.197865671838517</v>
      </c>
      <c r="I8" s="3">
        <f>_xll.ECONOMATICA($C8,"return","ytd",I$6,,,,"decimal")</f>
        <v>0.54668621349788704</v>
      </c>
      <c r="J8" s="3">
        <f>_xll.ECONOMATICA($C8,"return","ytd",J$6,,,,"decimal")</f>
        <v>-3.2218926244240698E-3</v>
      </c>
      <c r="K8" s="3">
        <f>_xll.ECONOMATICA($C8,"return","ytd",K$6,,,,"decimal")</f>
        <v>-8.9944206930376802E-2</v>
      </c>
      <c r="L8" s="3">
        <f>_xll.ECONOMATICA($C8,"return","ytd",L$6,,,,"decimal")</f>
        <v>6.8412951193749905E-2</v>
      </c>
      <c r="M8" s="3">
        <f>_xll.ECONOMATICA($C8,"return","2013-06-20",M$6,,,,"decimal")</f>
        <v>0.23526798145758199</v>
      </c>
      <c r="N8" s="3">
        <f>_xll.ECONOMATICA($C8,"return","ytd",N$6,,,,"decimal")</f>
        <v>0.232133815743437</v>
      </c>
      <c r="O8" s="3" t="e">
        <f>_xll.ECONOMATICA($C8,"return","ytd",O$6,,,,"decimal")</f>
        <v>#NUM!</v>
      </c>
    </row>
    <row r="9" spans="2:26" x14ac:dyDescent="0.35">
      <c r="B9" s="1" t="str" cm="1">
        <f t="array" ref="B9">_xll.ECONOMATICA(C9,"name")</f>
        <v>iShares India 50 ETF</v>
      </c>
      <c r="C9" s="16" t="s">
        <v>1</v>
      </c>
      <c r="D9" s="1" t="s">
        <v>13</v>
      </c>
      <c r="F9" s="3">
        <f>_xll.ECONOMATICA($C9,"return","ytd",F$6,,,,"decimal")</f>
        <v>-0.27705851890175798</v>
      </c>
      <c r="G9" s="3">
        <f>_xll.ECONOMATICA($C9,"return","ytd",G$6,,,,"decimal")</f>
        <v>9.9911604156659506E-2</v>
      </c>
      <c r="H9" s="3">
        <f>_xll.ECONOMATICA($C9,"return","ytd",H$6,,,,"decimal")</f>
        <v>-4.2773482039629003E-2</v>
      </c>
      <c r="I9" s="3">
        <f>_xll.ECONOMATICA($C9,"return","ytd",I$6,,,,"decimal")</f>
        <v>0.36146148131578199</v>
      </c>
      <c r="J9" s="3">
        <f>_xll.ECONOMATICA($C9,"return","ytd",J$6,,,,"decimal")</f>
        <v>1.02769146124047E-2</v>
      </c>
      <c r="K9" s="3">
        <f>_xll.ECONOMATICA($C9,"return","ytd",K$6,,,,"decimal")</f>
        <v>-8.5748096094903303E-2</v>
      </c>
      <c r="L9" s="3">
        <f>_xll.ECONOMATICA($C9,"return","ytd",L$6,,,,"decimal")</f>
        <v>0.27862185149395402</v>
      </c>
      <c r="M9" s="3">
        <f>_xll.ECONOMATICA($C9,"return","2013-06-20",M$6,,,,"decimal")</f>
        <v>0.126017811882775</v>
      </c>
      <c r="N9" s="3">
        <f>_xll.ECONOMATICA($C9,"return","ytd",N$6,,,,"decimal")</f>
        <v>0.26701771664927898</v>
      </c>
      <c r="O9" s="3">
        <f>_xll.ECONOMATICA($C9,"return","ytd",O$6,,,,"decimal")</f>
        <v>-0.36683092925872202</v>
      </c>
    </row>
    <row r="10" spans="2:26" x14ac:dyDescent="0.35">
      <c r="B10" s="1" t="str" cm="1">
        <f t="array" ref="B10">_xll.ECONOMATICA(C10,"name")</f>
        <v>iShares MSCI Colombia Capped</v>
      </c>
      <c r="C10" s="16" t="s">
        <v>11</v>
      </c>
      <c r="D10" s="1" t="s">
        <v>22</v>
      </c>
      <c r="F10" s="3">
        <f>_xll.ECONOMATICA($C10,"return","ytd",F$6,,,,"decimal")</f>
        <v>-0.41942446043074599</v>
      </c>
      <c r="G10" s="3">
        <f>_xll.ECONOMATICA($C10,"return","ytd",G$6,,,,"decimal")</f>
        <v>0.28675503441074401</v>
      </c>
      <c r="H10" s="3">
        <f>_xll.ECONOMATICA($C10,"return","ytd",H$6,,,,"decimal")</f>
        <v>-0.21055758875532801</v>
      </c>
      <c r="I10" s="3">
        <f>_xll.ECONOMATICA($C10,"return","ytd",I$6,,,,"decimal")</f>
        <v>0.1324335738628</v>
      </c>
      <c r="J10" s="3">
        <f>_xll.ECONOMATICA($C10,"return","ytd",J$6,,,,"decimal")</f>
        <v>0.241593446900952</v>
      </c>
      <c r="K10" s="3">
        <f>_xll.ECONOMATICA($C10,"return","ytd",K$6,,,,"decimal")</f>
        <v>-0.40100027473003103</v>
      </c>
      <c r="L10" s="3">
        <f>_xll.ECONOMATICA($C10,"return","ytd",L$6,,,,"decimal")</f>
        <v>-0.28244860165344998</v>
      </c>
      <c r="M10" s="3">
        <f>_xll.ECONOMATICA($C10,"return","2013-06-20",M$6,,,,"decimal")</f>
        <v>7.6769806160882595E-2</v>
      </c>
      <c r="N10" s="3" t="e">
        <f>_xll.ECONOMATICA($C10,"return","ytd",N$6,,,,"decimal")</f>
        <v>#NUM!</v>
      </c>
      <c r="O10" s="3" t="e">
        <f>_xll.ECONOMATICA($C10,"return","ytd",O$6,,,,"decimal")</f>
        <v>#NUM!</v>
      </c>
    </row>
    <row r="11" spans="2:26" x14ac:dyDescent="0.35">
      <c r="B11" s="1" t="str" cm="1">
        <f t="array" ref="B11">_xll.ECONOMATICA(C11,"name")</f>
        <v>Global X MSCI Argentina ETF</v>
      </c>
      <c r="C11" s="16" t="s">
        <v>2</v>
      </c>
      <c r="D11" s="1" t="s">
        <v>14</v>
      </c>
      <c r="F11" s="3">
        <f>_xll.ECONOMATICA($C11,"return","ytd",F$6,,,,"decimal")</f>
        <v>-0.24257239563681701</v>
      </c>
      <c r="G11" s="3">
        <f>_xll.ECONOMATICA($C11,"return","ytd",G$6,,,,"decimal")</f>
        <v>0.14497551842578099</v>
      </c>
      <c r="H11" s="3">
        <f>_xll.ECONOMATICA($C11,"return","ytd",H$6,,,,"decimal")</f>
        <v>-0.32623235323291699</v>
      </c>
      <c r="I11" s="3">
        <f>_xll.ECONOMATICA($C11,"return","ytd",I$6,,,,"decimal")</f>
        <v>0.53866602416383103</v>
      </c>
      <c r="J11" s="3">
        <f>_xll.ECONOMATICA($C11,"return","ytd",J$6,,,,"decimal")</f>
        <v>0.28022660137328798</v>
      </c>
      <c r="K11" s="3">
        <f>_xll.ECONOMATICA($C11,"return","ytd",K$6,,,,"decimal")</f>
        <v>-2.7699194591150399E-2</v>
      </c>
      <c r="L11" s="3">
        <f>_xll.ECONOMATICA($C11,"return","ytd",L$6,,,,"decimal")</f>
        <v>-3.6474851666753197E-2</v>
      </c>
      <c r="M11" s="3">
        <f>_xll.ECONOMATICA($C11,"return","2013-06-20",M$6,,,,"decimal")</f>
        <v>0.21554937726439699</v>
      </c>
      <c r="N11" s="3">
        <f>_xll.ECONOMATICA($C11,"return","ytd",N$6,,,,"decimal")</f>
        <v>-0.17715672157297399</v>
      </c>
      <c r="O11" s="3" t="e">
        <f>_xll.ECONOMATICA($C11,"return","ytd",O$6,,,,"decimal")</f>
        <v>#NUM!</v>
      </c>
    </row>
    <row r="12" spans="2:26" x14ac:dyDescent="0.35">
      <c r="B12" s="1" t="str" cm="1">
        <f t="array" ref="B12">_xll.ECONOMATICA(C12,"name")</f>
        <v>iShares MSCI Russia Capped Index Fund</v>
      </c>
      <c r="C12" s="16" t="s">
        <v>3</v>
      </c>
      <c r="D12" s="1" t="s">
        <v>15</v>
      </c>
      <c r="F12" s="3">
        <f>_xll.ECONOMATICA($C12,"return","ytd",F$6,,,,"decimal")</f>
        <v>-0.25691514299076501</v>
      </c>
      <c r="G12" s="3">
        <f>_xll.ECONOMATICA($C12,"return","ytd",G$6,,,,"decimal")</f>
        <v>0.49406123194785301</v>
      </c>
      <c r="H12" s="3">
        <f>_xll.ECONOMATICA($C12,"return","ytd",H$6,,,,"decimal")</f>
        <v>-3.9171785156213397E-2</v>
      </c>
      <c r="I12" s="3">
        <f>_xll.ECONOMATICA($C12,"return","ytd",I$6,,,,"decimal")</f>
        <v>3.8716662060323898E-2</v>
      </c>
      <c r="J12" s="3">
        <f>_xll.ECONOMATICA($C12,"return","ytd",J$6,,,,"decimal")</f>
        <v>0.545221050675609</v>
      </c>
      <c r="K12" s="3">
        <f>_xll.ECONOMATICA($C12,"return","ytd",K$6,,,,"decimal")</f>
        <v>7.1898915102792697E-3</v>
      </c>
      <c r="L12" s="3">
        <f>_xll.ECONOMATICA($C12,"return","ytd",L$6,,,,"decimal")</f>
        <v>-0.44318811200617297</v>
      </c>
      <c r="M12" s="3">
        <f>_xll.ECONOMATICA($C12,"return","2013-06-20",M$6,,,,"decimal")</f>
        <v>0.187381574085448</v>
      </c>
      <c r="N12" s="3">
        <f>_xll.ECONOMATICA($C12,"return","ytd",N$6,,,,"decimal")</f>
        <v>0.160410199683683</v>
      </c>
      <c r="O12" s="3">
        <f>_xll.ECONOMATICA($C12,"return","ytd",O$6,,,,"decimal")</f>
        <v>-0.201572473313718</v>
      </c>
    </row>
    <row r="13" spans="2:26" x14ac:dyDescent="0.35">
      <c r="B13" s="1" t="str" cm="1">
        <f t="array" ref="B13">_xll.ECONOMATICA(C13,"name")</f>
        <v>iShares MSCI South Korea Capped ETF</v>
      </c>
      <c r="C13" s="16" t="s">
        <v>4</v>
      </c>
      <c r="D13" s="1" t="s">
        <v>16</v>
      </c>
      <c r="F13" s="3">
        <f>_xll.ECONOMATICA($C13,"return","ytd",F$6,,,,"decimal")</f>
        <v>-0.16722945811227</v>
      </c>
      <c r="G13" s="3">
        <f>_xll.ECONOMATICA($C13,"return","ytd",G$6,,,,"decimal")</f>
        <v>7.9650791563835796E-2</v>
      </c>
      <c r="H13" s="3">
        <f>_xll.ECONOMATICA($C13,"return","ytd",H$6,,,,"decimal")</f>
        <v>-0.203694260565389</v>
      </c>
      <c r="I13" s="3">
        <f>_xll.ECONOMATICA($C13,"return","ytd",I$6,,,,"decimal")</f>
        <v>0.44972225570178098</v>
      </c>
      <c r="J13" s="3">
        <f>_xll.ECONOMATICA($C13,"return","ytd",J$6,,,,"decimal")</f>
        <v>8.4369757987587904E-2</v>
      </c>
      <c r="K13" s="3">
        <f>_xll.ECONOMATICA($C13,"return","ytd",K$6,,,,"decimal")</f>
        <v>-7.9999105146271204E-2</v>
      </c>
      <c r="L13" s="3">
        <f>_xll.ECONOMATICA($C13,"return","ytd",L$6,,,,"decimal")</f>
        <v>-0.13483940530291899</v>
      </c>
      <c r="M13" s="3">
        <f>_xll.ECONOMATICA($C13,"return","2013-06-20",M$6,,,,"decimal")</f>
        <v>0.27770549135137101</v>
      </c>
      <c r="N13" s="3">
        <f>_xll.ECONOMATICA($C13,"return","ytd",N$6,,,,"decimal")</f>
        <v>0.21936122196348201</v>
      </c>
      <c r="O13" s="3">
        <f>_xll.ECONOMATICA($C13,"return","ytd",O$6,,,,"decimal")</f>
        <v>-0.134968087883899</v>
      </c>
    </row>
    <row r="14" spans="2:26" x14ac:dyDescent="0.35">
      <c r="B14" s="1" t="str" cm="1">
        <f t="array" ref="B14">_xll.ECONOMATICA(C14,"name")</f>
        <v>iShares MSCI Mexico Investable Market Index</v>
      </c>
      <c r="C14" s="16" t="s">
        <v>8</v>
      </c>
      <c r="D14" s="1" t="s">
        <v>20</v>
      </c>
      <c r="F14" s="3">
        <f>_xll.ECONOMATICA($C14,"return","ytd",F$6,,,,"decimal")</f>
        <v>-0.31467910282110101</v>
      </c>
      <c r="G14" s="3">
        <f>_xll.ECONOMATICA($C14,"return","ytd",G$6,,,,"decimal")</f>
        <v>0.126372548194922</v>
      </c>
      <c r="H14" s="3">
        <f>_xll.ECONOMATICA($C14,"return","ytd",H$6,,,,"decimal")</f>
        <v>-0.14577672714047399</v>
      </c>
      <c r="I14" s="3">
        <f>_xll.ECONOMATICA($C14,"return","ytd",I$6,,,,"decimal")</f>
        <v>0.14465893333734101</v>
      </c>
      <c r="J14" s="3">
        <f>_xll.ECONOMATICA($C14,"return","ytd",J$6,,,,"decimal")</f>
        <v>-0.103128196893522</v>
      </c>
      <c r="K14" s="3">
        <f>_xll.ECONOMATICA($C14,"return","ytd",K$6,,,,"decimal")</f>
        <v>-0.14248829086223799</v>
      </c>
      <c r="L14" s="3">
        <f>_xll.ECONOMATICA($C14,"return","ytd",L$6,,,,"decimal")</f>
        <v>-0.115664371330204</v>
      </c>
      <c r="M14" s="3">
        <f>_xll.ECONOMATICA($C14,"return","2013-06-20",M$6,,,,"decimal")</f>
        <v>0.18033364873001101</v>
      </c>
      <c r="N14" s="3">
        <f>_xll.ECONOMATICA($C14,"return","ytd",N$6,,,,"decimal")</f>
        <v>0.32811535255867103</v>
      </c>
      <c r="O14" s="3">
        <f>_xll.ECONOMATICA($C14,"return","ytd",O$6,,,,"decimal")</f>
        <v>-0.11965918350601</v>
      </c>
    </row>
    <row r="15" spans="2:26" x14ac:dyDescent="0.35">
      <c r="B15" s="1" t="str" cm="1">
        <f t="array" ref="B15">_xll.ECONOMATICA(C15,"name")</f>
        <v>iShares MSCI Chile Index Fund</v>
      </c>
      <c r="C15" s="16" t="s">
        <v>9</v>
      </c>
      <c r="D15" s="1" t="s">
        <v>21</v>
      </c>
      <c r="F15" s="3">
        <f>_xll.ECONOMATICA($C15,"return","ytd",F$6,,,,"decimal")</f>
        <v>-0.240924092409841</v>
      </c>
      <c r="G15" s="3">
        <f>_xll.ECONOMATICA($C15,"return","ytd",G$6,,,,"decimal")</f>
        <v>-0.17789837612159301</v>
      </c>
      <c r="H15" s="3">
        <f>_xll.ECONOMATICA($C15,"return","ytd",H$6,,,,"decimal")</f>
        <v>-0.18978275654983001</v>
      </c>
      <c r="I15" s="3">
        <f>_xll.ECONOMATICA($C15,"return","ytd",I$6,,,,"decimal")</f>
        <v>0.41787864668935099</v>
      </c>
      <c r="J15" s="3">
        <f>_xll.ECONOMATICA($C15,"return","ytd",J$6,,,,"decimal")</f>
        <v>0.194666255949414</v>
      </c>
      <c r="K15" s="3">
        <f>_xll.ECONOMATICA($C15,"return","ytd",K$6,,,,"decimal")</f>
        <v>-0.18527255351451499</v>
      </c>
      <c r="L15" s="3">
        <f>_xll.ECONOMATICA($C15,"return","ytd",L$6,,,,"decimal")</f>
        <v>-0.147428737127484</v>
      </c>
      <c r="M15" s="3">
        <f>_xll.ECONOMATICA($C15,"return","2013-06-20",M$6,,,,"decimal")</f>
        <v>-4.0346862210790299E-2</v>
      </c>
      <c r="N15" s="3">
        <f>_xll.ECONOMATICA($C15,"return","ytd",N$6,,,,"decimal")</f>
        <v>0.11296509243766201</v>
      </c>
      <c r="O15" s="3">
        <f>_xll.ECONOMATICA($C15,"return","ytd",O$6,,,,"decimal")</f>
        <v>-0.26498361833742801</v>
      </c>
    </row>
    <row r="16" spans="2:26" x14ac:dyDescent="0.35">
      <c r="B16" s="1" t="str" cm="1">
        <f t="array" ref="B16">_xll.ECONOMATICA(C16,"name")</f>
        <v>iShares MSCI All Peru Capped Index Fund</v>
      </c>
      <c r="C16" s="16" t="s">
        <v>5</v>
      </c>
      <c r="D16" s="1" t="s">
        <v>17</v>
      </c>
      <c r="F16" s="3">
        <f>_xll.ECONOMATICA($C16,"return","ytd",F$6,,,,"decimal")</f>
        <v>-0.28291228070156599</v>
      </c>
      <c r="G16" s="3">
        <f>_xll.ECONOMATICA($C16,"return","ytd",G$6,,,,"decimal")</f>
        <v>7.3011477788895704E-2</v>
      </c>
      <c r="H16" s="3">
        <f>_xll.ECONOMATICA($C16,"return","ytd",H$6,,,,"decimal")</f>
        <v>-0.121657398134703</v>
      </c>
      <c r="I16" s="3">
        <f>_xll.ECONOMATICA($C16,"return","ytd",I$6,,,,"decimal")</f>
        <v>0.29699426214036101</v>
      </c>
      <c r="J16" s="3">
        <f>_xll.ECONOMATICA($C16,"return","ytd",J$6,,,,"decimal")</f>
        <v>0.64015561653068298</v>
      </c>
      <c r="K16" s="3">
        <f>_xll.ECONOMATICA($C16,"return","ytd",K$6,,,,"decimal")</f>
        <v>-0.358828965410939</v>
      </c>
      <c r="L16" s="3">
        <f>_xll.ECONOMATICA($C16,"return","ytd",L$6,,,,"decimal")</f>
        <v>-3.5573233807554103E-2</v>
      </c>
      <c r="M16" s="3">
        <f>_xll.ECONOMATICA($C16,"return","2013-06-20",M$6,,,,"decimal")</f>
        <v>-1.53570873308126E-2</v>
      </c>
      <c r="N16" s="3" t="e">
        <f>_xll.ECONOMATICA(#REF!,"return","ytd",N$6,,,,"decimal")</f>
        <v>#VALUE!</v>
      </c>
      <c r="O16" s="3" t="e">
        <f>_xll.ECONOMATICA(#REF!,"return","ytd",O$6,,,,"decimal")</f>
        <v>#VALUE!</v>
      </c>
    </row>
    <row r="17" spans="2:16" x14ac:dyDescent="0.35">
      <c r="B17" s="1" t="str" cm="1">
        <f t="array" ref="B17">_xll.ECONOMATICA(C17,"name")</f>
        <v>iShares MSCI Turkey ETF</v>
      </c>
      <c r="C17" s="16" t="s">
        <v>10</v>
      </c>
      <c r="D17" s="1" t="s">
        <v>23</v>
      </c>
      <c r="F17" s="3">
        <f>_xll.ECONOMATICA($C17,"return","ytd",F$6,,,,"decimal")</f>
        <v>-0.28534514581057002</v>
      </c>
      <c r="G17" s="3">
        <f>_xll.ECONOMATICA($C17,"return","ytd",G$6,,,,"decimal")</f>
        <v>0.14489379708174999</v>
      </c>
      <c r="H17" s="3">
        <f>_xll.ECONOMATICA($C17,"return","ytd",H$6,,,,"decimal")</f>
        <v>-0.41463603879150501</v>
      </c>
      <c r="I17" s="3">
        <f>_xll.ECONOMATICA($C17,"return","ytd",I$6,,,,"decimal")</f>
        <v>0.375841714108828</v>
      </c>
      <c r="J17" s="3">
        <f>_xll.ECONOMATICA($C17,"return","ytd",J$6,,,,"decimal")</f>
        <v>-8.5561964649969E-2</v>
      </c>
      <c r="K17" s="3">
        <f>_xll.ECONOMATICA($C17,"return","ytd",K$6,,,,"decimal")</f>
        <v>-0.31439795847924001</v>
      </c>
      <c r="L17" s="3">
        <f>_xll.ECONOMATICA($C17,"return","ytd",L$6,,,,"decimal")</f>
        <v>0.157864793198387</v>
      </c>
      <c r="M17" s="3">
        <f>_xll.ECONOMATICA($C17,"return","2013-06-20",M$6,,,,"decimal")</f>
        <v>-0.14505572425972801</v>
      </c>
      <c r="N17" s="3" t="e">
        <f>_xll.ECONOMATICA(#REF!,"return","ytd",N$6,,,,"decimal")</f>
        <v>#VALUE!</v>
      </c>
      <c r="O17" s="3" t="e">
        <f>_xll.ECONOMATICA(#REF!,"return","ytd",O$6,,,,"decimal")</f>
        <v>#VALUE!</v>
      </c>
    </row>
    <row r="18" spans="2:16" x14ac:dyDescent="0.35">
      <c r="B18" s="1" t="str" cm="1">
        <f t="array" ref="B18">_xll.ECONOMATICA(C18,"name")</f>
        <v>iShares MSCI South Africa ETF</v>
      </c>
      <c r="C18" s="16" t="s">
        <v>6</v>
      </c>
      <c r="D18" s="1" t="s">
        <v>18</v>
      </c>
      <c r="F18" s="3">
        <f>_xll.ECONOMATICA($C18,"return","ytd",F$6,,,,"decimal")</f>
        <v>-0.333741080529871</v>
      </c>
      <c r="G18" s="3">
        <f>_xll.ECONOMATICA($C18,"return","ytd",G$6,,,,"decimal")</f>
        <v>9.8284178906469594E-2</v>
      </c>
      <c r="H18" s="3">
        <f>_xll.ECONOMATICA($C18,"return","ytd",H$6,,,,"decimal")</f>
        <v>-0.25240144079725702</v>
      </c>
      <c r="I18" s="3">
        <f>_xll.ECONOMATICA($C18,"return","ytd",I$6,,,,"decimal")</f>
        <v>0.36027208294021001</v>
      </c>
      <c r="J18" s="3">
        <f>_xll.ECONOMATICA($C18,"return","ytd",J$6,,,,"decimal")</f>
        <v>0.16780813434539599</v>
      </c>
      <c r="K18" s="3">
        <f>_xll.ECONOMATICA($C18,"return","ytd",K$6,,,,"decimal")</f>
        <v>-0.26000194972846702</v>
      </c>
      <c r="L18" s="3">
        <f>_xll.ECONOMATICA($C18,"return","ytd",L$6,,,,"decimal")</f>
        <v>2.8041520510669202E-2</v>
      </c>
      <c r="M18" s="3">
        <f>_xll.ECONOMATICA($C18,"return","2013-06-20",M$6,,,,"decimal")</f>
        <v>0.23552122088760399</v>
      </c>
      <c r="N18" s="3" t="e">
        <f>_xll.ECONOMATICA(#REF!,"return","ytd",N$6,,,,"decimal")</f>
        <v>#VALUE!</v>
      </c>
      <c r="O18" s="3" t="e">
        <f>_xll.ECONOMATICA(#REF!,"return","ytd",O$6,,,,"decimal")</f>
        <v>#VALUE!</v>
      </c>
    </row>
    <row r="19" spans="2:16" ht="4.5" customHeight="1" x14ac:dyDescent="0.35">
      <c r="C19" s="16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2:16" x14ac:dyDescent="0.35">
      <c r="C20" s="16"/>
      <c r="E20" s="4"/>
      <c r="F20" s="8">
        <f t="shared" ref="F20:O20" si="2">F6</f>
        <v>43959</v>
      </c>
      <c r="G20" s="11">
        <f t="shared" si="2"/>
        <v>43830</v>
      </c>
      <c r="H20" s="5">
        <f t="shared" si="2"/>
        <v>43465</v>
      </c>
      <c r="I20" s="8">
        <f t="shared" si="2"/>
        <v>43100</v>
      </c>
      <c r="J20" s="11">
        <f t="shared" si="2"/>
        <v>42735</v>
      </c>
      <c r="K20" s="12">
        <f t="shared" si="2"/>
        <v>42369</v>
      </c>
      <c r="L20" s="11">
        <f t="shared" si="2"/>
        <v>42004</v>
      </c>
      <c r="M20" s="5">
        <f t="shared" si="2"/>
        <v>41639</v>
      </c>
      <c r="N20" s="8">
        <f t="shared" si="2"/>
        <v>41274</v>
      </c>
      <c r="O20" s="11">
        <f t="shared" si="2"/>
        <v>40908</v>
      </c>
      <c r="P20" s="4"/>
    </row>
    <row r="21" spans="2:16" x14ac:dyDescent="0.35">
      <c r="C21" s="1">
        <v>1</v>
      </c>
      <c r="E21" s="4"/>
      <c r="F21" s="14">
        <f>LARGE(F$7:F$18,$C21)</f>
        <v>-4.74332969261013E-2</v>
      </c>
      <c r="G21" s="14">
        <f t="shared" ref="G21:O21" si="3">LARGE(G$7:G$18,$C21)</f>
        <v>0.49406123194785301</v>
      </c>
      <c r="H21" s="14">
        <f t="shared" si="3"/>
        <v>-2.5176549916977799E-2</v>
      </c>
      <c r="I21" s="14">
        <f t="shared" si="3"/>
        <v>0.54668621349788704</v>
      </c>
      <c r="J21" s="14">
        <f t="shared" si="3"/>
        <v>0.64477025940199395</v>
      </c>
      <c r="K21" s="14">
        <f t="shared" si="3"/>
        <v>7.1898915102792697E-3</v>
      </c>
      <c r="L21" s="14">
        <f t="shared" si="3"/>
        <v>0.27862185149395402</v>
      </c>
      <c r="M21" s="14">
        <f t="shared" si="3"/>
        <v>0.27770549135137101</v>
      </c>
      <c r="N21" s="14" t="e">
        <f t="shared" si="3"/>
        <v>#NUM!</v>
      </c>
      <c r="O21" s="14" t="e">
        <f t="shared" si="3"/>
        <v>#NUM!</v>
      </c>
      <c r="P21" s="4"/>
    </row>
    <row r="22" spans="2:16" x14ac:dyDescent="0.35">
      <c r="E22" s="4"/>
      <c r="F22" s="7" t="str">
        <f>INDEX($D$7:$D$18,MATCH(F21,F$7:F$18,0))</f>
        <v>China</v>
      </c>
      <c r="G22" s="7" t="str">
        <f t="shared" ref="G22:O22" si="4">INDEX($D$7:$D$18,MATCH(G21,G$7:G$18,0))</f>
        <v>Russia</v>
      </c>
      <c r="H22" s="7" t="str">
        <f t="shared" si="4"/>
        <v>Brazil</v>
      </c>
      <c r="I22" s="7" t="str">
        <f t="shared" si="4"/>
        <v>China</v>
      </c>
      <c r="J22" s="7" t="str">
        <f t="shared" si="4"/>
        <v>Brazil</v>
      </c>
      <c r="K22" s="7" t="str">
        <f t="shared" si="4"/>
        <v>Russia</v>
      </c>
      <c r="L22" s="7" t="str">
        <f t="shared" si="4"/>
        <v>India</v>
      </c>
      <c r="M22" s="7" t="str">
        <f t="shared" si="4"/>
        <v>South Korea</v>
      </c>
      <c r="N22" s="7" t="e">
        <f t="shared" si="4"/>
        <v>#NUM!</v>
      </c>
      <c r="O22" s="10" t="e">
        <f t="shared" si="4"/>
        <v>#NUM!</v>
      </c>
      <c r="P22" s="4"/>
    </row>
    <row r="23" spans="2:16" x14ac:dyDescent="0.35">
      <c r="C23" s="1">
        <v>2</v>
      </c>
      <c r="E23" s="4"/>
      <c r="F23" s="6">
        <f>LARGE(F$7:F$18,$C23)</f>
        <v>-0.16722945811227</v>
      </c>
      <c r="G23" s="6">
        <f t="shared" ref="G23:O23" si="5">LARGE(G$7:G$18,$C23)</f>
        <v>0.28675503441074401</v>
      </c>
      <c r="H23" s="6">
        <f t="shared" si="5"/>
        <v>-3.9171785156213397E-2</v>
      </c>
      <c r="I23" s="6">
        <f t="shared" si="5"/>
        <v>0.53866602416383103</v>
      </c>
      <c r="J23" s="6">
        <f t="shared" si="5"/>
        <v>0.64015561653068298</v>
      </c>
      <c r="K23" s="6">
        <f t="shared" si="5"/>
        <v>-2.7699194591150399E-2</v>
      </c>
      <c r="L23" s="6">
        <f t="shared" si="5"/>
        <v>0.157864793198387</v>
      </c>
      <c r="M23" s="6">
        <f t="shared" si="5"/>
        <v>0.23552122088760399</v>
      </c>
      <c r="N23" s="6" t="e">
        <f t="shared" si="5"/>
        <v>#NUM!</v>
      </c>
      <c r="O23" s="9" t="e">
        <f t="shared" si="5"/>
        <v>#NUM!</v>
      </c>
      <c r="P23" s="4"/>
    </row>
    <row r="24" spans="2:16" x14ac:dyDescent="0.35">
      <c r="E24" s="4"/>
      <c r="F24" s="6" t="str">
        <f>INDEX($D$7:$D$18,MATCH(F23,F$7:F$18,0))</f>
        <v>South Korea</v>
      </c>
      <c r="G24" s="6" t="str">
        <f t="shared" ref="G24:O24" si="6">INDEX($D$7:$D$18,MATCH(G23,G$7:G$18,0))</f>
        <v>Colombia</v>
      </c>
      <c r="H24" s="6" t="str">
        <f t="shared" si="6"/>
        <v>Russia</v>
      </c>
      <c r="I24" s="6" t="str">
        <f t="shared" si="6"/>
        <v>Argentina</v>
      </c>
      <c r="J24" s="6" t="str">
        <f t="shared" si="6"/>
        <v>Peru</v>
      </c>
      <c r="K24" s="6" t="str">
        <f t="shared" si="6"/>
        <v>Argentina</v>
      </c>
      <c r="L24" s="6" t="str">
        <f t="shared" si="6"/>
        <v>Turquia</v>
      </c>
      <c r="M24" s="6" t="str">
        <f t="shared" si="6"/>
        <v>South Africa</v>
      </c>
      <c r="N24" s="6" t="e">
        <f t="shared" si="6"/>
        <v>#NUM!</v>
      </c>
      <c r="O24" s="9" t="e">
        <f t="shared" si="6"/>
        <v>#NUM!</v>
      </c>
      <c r="P24" s="4"/>
    </row>
    <row r="25" spans="2:16" x14ac:dyDescent="0.35">
      <c r="C25" s="1">
        <v>3</v>
      </c>
      <c r="E25" s="4"/>
      <c r="F25" s="13">
        <f>LARGE(F$7:F$18,$C25)</f>
        <v>-0.240924092409841</v>
      </c>
      <c r="G25" s="13">
        <f t="shared" ref="G25:O25" si="7">LARGE(G$7:G$18,$C25)</f>
        <v>0.27669094021082902</v>
      </c>
      <c r="H25" s="13">
        <f t="shared" si="7"/>
        <v>-4.2773482039629003E-2</v>
      </c>
      <c r="I25" s="13">
        <f t="shared" si="7"/>
        <v>0.44972225570178098</v>
      </c>
      <c r="J25" s="13">
        <f t="shared" si="7"/>
        <v>0.545221050675609</v>
      </c>
      <c r="K25" s="13">
        <f t="shared" si="7"/>
        <v>-7.9999105146271204E-2</v>
      </c>
      <c r="L25" s="13">
        <f t="shared" si="7"/>
        <v>6.8412951193749905E-2</v>
      </c>
      <c r="M25" s="13">
        <f t="shared" si="7"/>
        <v>0.23526798145758199</v>
      </c>
      <c r="N25" s="13" t="e">
        <f t="shared" si="7"/>
        <v>#NUM!</v>
      </c>
      <c r="O25" s="14" t="e">
        <f t="shared" si="7"/>
        <v>#NUM!</v>
      </c>
      <c r="P25" s="4"/>
    </row>
    <row r="26" spans="2:16" x14ac:dyDescent="0.35">
      <c r="E26" s="4"/>
      <c r="F26" s="7" t="str">
        <f>INDEX($D$7:$D$18,MATCH(F25,F$7:F$18,0))</f>
        <v>Chile</v>
      </c>
      <c r="G26" s="7" t="str">
        <f t="shared" ref="G26:O26" si="8">INDEX($D$7:$D$18,MATCH(G25,G$7:G$18,0))</f>
        <v>Brazil</v>
      </c>
      <c r="H26" s="7" t="str">
        <f t="shared" si="8"/>
        <v>India</v>
      </c>
      <c r="I26" s="7" t="str">
        <f t="shared" si="8"/>
        <v>South Korea</v>
      </c>
      <c r="J26" s="7" t="str">
        <f t="shared" si="8"/>
        <v>Russia</v>
      </c>
      <c r="K26" s="7" t="str">
        <f t="shared" si="8"/>
        <v>South Korea</v>
      </c>
      <c r="L26" s="7" t="str">
        <f t="shared" si="8"/>
        <v>China</v>
      </c>
      <c r="M26" s="7" t="str">
        <f t="shared" si="8"/>
        <v>China</v>
      </c>
      <c r="N26" s="7" t="e">
        <f t="shared" si="8"/>
        <v>#NUM!</v>
      </c>
      <c r="O26" s="10" t="e">
        <f t="shared" si="8"/>
        <v>#NUM!</v>
      </c>
      <c r="P26" s="4"/>
    </row>
    <row r="27" spans="2:16" x14ac:dyDescent="0.35">
      <c r="C27" s="1">
        <v>4</v>
      </c>
      <c r="E27" s="4"/>
      <c r="F27" s="6">
        <f>LARGE(F$7:F$18,$C27)</f>
        <v>-0.24257239563681701</v>
      </c>
      <c r="G27" s="6">
        <f t="shared" ref="G27:O27" si="9">LARGE(G$7:G$18,$C27)</f>
        <v>0.23721532602765399</v>
      </c>
      <c r="H27" s="6">
        <f t="shared" si="9"/>
        <v>-0.121657398134703</v>
      </c>
      <c r="I27" s="6">
        <f t="shared" si="9"/>
        <v>0.41787864668935099</v>
      </c>
      <c r="J27" s="6">
        <f t="shared" si="9"/>
        <v>0.28022660137328798</v>
      </c>
      <c r="K27" s="6">
        <f t="shared" si="9"/>
        <v>-8.5748096094903303E-2</v>
      </c>
      <c r="L27" s="6">
        <f t="shared" si="9"/>
        <v>2.8041520510669202E-2</v>
      </c>
      <c r="M27" s="6">
        <f t="shared" si="9"/>
        <v>0.21554937726439699</v>
      </c>
      <c r="N27" s="6" t="e">
        <f t="shared" si="9"/>
        <v>#NUM!</v>
      </c>
      <c r="O27" s="9" t="e">
        <f t="shared" si="9"/>
        <v>#NUM!</v>
      </c>
      <c r="P27" s="4"/>
    </row>
    <row r="28" spans="2:16" x14ac:dyDescent="0.35">
      <c r="E28" s="4"/>
      <c r="F28" s="6" t="str">
        <f>INDEX($D$7:$D$18,MATCH(F27,F$7:F$18,0))</f>
        <v>Argentina</v>
      </c>
      <c r="G28" s="6" t="str">
        <f t="shared" ref="G28:O28" si="10">INDEX($D$7:$D$18,MATCH(G27,G$7:G$18,0))</f>
        <v>China</v>
      </c>
      <c r="H28" s="6" t="str">
        <f t="shared" si="10"/>
        <v>Peru</v>
      </c>
      <c r="I28" s="6" t="str">
        <f t="shared" si="10"/>
        <v>Chile</v>
      </c>
      <c r="J28" s="6" t="str">
        <f t="shared" si="10"/>
        <v>Argentina</v>
      </c>
      <c r="K28" s="6" t="str">
        <f t="shared" si="10"/>
        <v>India</v>
      </c>
      <c r="L28" s="6" t="str">
        <f t="shared" si="10"/>
        <v>South Africa</v>
      </c>
      <c r="M28" s="6" t="str">
        <f t="shared" si="10"/>
        <v>Argentina</v>
      </c>
      <c r="N28" s="6" t="e">
        <f t="shared" si="10"/>
        <v>#NUM!</v>
      </c>
      <c r="O28" s="9" t="e">
        <f t="shared" si="10"/>
        <v>#NUM!</v>
      </c>
      <c r="P28" s="4"/>
    </row>
    <row r="29" spans="2:16" x14ac:dyDescent="0.35">
      <c r="C29" s="1">
        <v>5</v>
      </c>
      <c r="E29" s="4"/>
      <c r="F29" s="13">
        <f>LARGE(F$7:F$18,$C29)</f>
        <v>-0.25691514299076501</v>
      </c>
      <c r="G29" s="13">
        <f t="shared" ref="G29:O29" si="11">LARGE(G$7:G$18,$C29)</f>
        <v>0.14497551842578099</v>
      </c>
      <c r="H29" s="13">
        <f t="shared" si="11"/>
        <v>-0.14577672714047399</v>
      </c>
      <c r="I29" s="13">
        <f t="shared" si="11"/>
        <v>0.375841714108828</v>
      </c>
      <c r="J29" s="13">
        <f t="shared" si="11"/>
        <v>0.241593446900952</v>
      </c>
      <c r="K29" s="13">
        <f t="shared" si="11"/>
        <v>-8.9944206930376802E-2</v>
      </c>
      <c r="L29" s="13">
        <f t="shared" si="11"/>
        <v>-3.5573233807554103E-2</v>
      </c>
      <c r="M29" s="13">
        <f t="shared" si="11"/>
        <v>0.187381574085448</v>
      </c>
      <c r="N29" s="13" t="e">
        <f t="shared" si="11"/>
        <v>#NUM!</v>
      </c>
      <c r="O29" s="14" t="e">
        <f t="shared" si="11"/>
        <v>#NUM!</v>
      </c>
      <c r="P29" s="4"/>
    </row>
    <row r="30" spans="2:16" x14ac:dyDescent="0.35">
      <c r="E30" s="4"/>
      <c r="F30" s="7" t="str">
        <f>INDEX($D$7:$D$18,MATCH(F29,F$7:F$18,0))</f>
        <v>Russia</v>
      </c>
      <c r="G30" s="7" t="str">
        <f t="shared" ref="G30:O30" si="12">INDEX($D$7:$D$18,MATCH(G29,G$7:G$18,0))</f>
        <v>Argentina</v>
      </c>
      <c r="H30" s="7" t="str">
        <f t="shared" si="12"/>
        <v>Mexico</v>
      </c>
      <c r="I30" s="7" t="str">
        <f t="shared" si="12"/>
        <v>Turquia</v>
      </c>
      <c r="J30" s="7" t="str">
        <f t="shared" si="12"/>
        <v>Colombia</v>
      </c>
      <c r="K30" s="7" t="str">
        <f t="shared" si="12"/>
        <v>China</v>
      </c>
      <c r="L30" s="7" t="str">
        <f t="shared" si="12"/>
        <v>Peru</v>
      </c>
      <c r="M30" s="7" t="str">
        <f t="shared" si="12"/>
        <v>Russia</v>
      </c>
      <c r="N30" s="7" t="e">
        <f t="shared" si="12"/>
        <v>#NUM!</v>
      </c>
      <c r="O30" s="10" t="e">
        <f t="shared" si="12"/>
        <v>#NUM!</v>
      </c>
      <c r="P30" s="4"/>
    </row>
    <row r="31" spans="2:16" x14ac:dyDescent="0.35">
      <c r="C31" s="1">
        <v>6</v>
      </c>
      <c r="E31" s="4"/>
      <c r="F31" s="6">
        <f>LARGE(F$7:F$18,$C31)</f>
        <v>-0.27705851890175798</v>
      </c>
      <c r="G31" s="6">
        <f t="shared" ref="G31:O31" si="13">LARGE(G$7:G$18,$C31)</f>
        <v>0.14489379708174999</v>
      </c>
      <c r="H31" s="6">
        <f t="shared" si="13"/>
        <v>-0.18978275654983001</v>
      </c>
      <c r="I31" s="6">
        <f t="shared" si="13"/>
        <v>0.36146148131578199</v>
      </c>
      <c r="J31" s="6">
        <f t="shared" si="13"/>
        <v>0.194666255949414</v>
      </c>
      <c r="K31" s="6">
        <f t="shared" si="13"/>
        <v>-0.14248829086223799</v>
      </c>
      <c r="L31" s="6">
        <f t="shared" si="13"/>
        <v>-3.6474851666753197E-2</v>
      </c>
      <c r="M31" s="6">
        <f t="shared" si="13"/>
        <v>0.18033364873001101</v>
      </c>
      <c r="N31" s="6" t="e">
        <f t="shared" si="13"/>
        <v>#NUM!</v>
      </c>
      <c r="O31" s="9" t="e">
        <f t="shared" si="13"/>
        <v>#NUM!</v>
      </c>
      <c r="P31" s="4"/>
    </row>
    <row r="32" spans="2:16" x14ac:dyDescent="0.35">
      <c r="E32" s="4"/>
      <c r="F32" s="6" t="str">
        <f>INDEX($D$7:$D$18,MATCH(F31,F$7:F$18,0))</f>
        <v>India</v>
      </c>
      <c r="G32" s="6" t="str">
        <f t="shared" ref="G32:O32" si="14">INDEX($D$7:$D$18,MATCH(G31,G$7:G$18,0))</f>
        <v>Turquia</v>
      </c>
      <c r="H32" s="6" t="str">
        <f t="shared" si="14"/>
        <v>Chile</v>
      </c>
      <c r="I32" s="6" t="str">
        <f t="shared" si="14"/>
        <v>India</v>
      </c>
      <c r="J32" s="6" t="str">
        <f t="shared" si="14"/>
        <v>Chile</v>
      </c>
      <c r="K32" s="6" t="str">
        <f t="shared" si="14"/>
        <v>Mexico</v>
      </c>
      <c r="L32" s="6" t="str">
        <f t="shared" si="14"/>
        <v>Argentina</v>
      </c>
      <c r="M32" s="6" t="str">
        <f t="shared" si="14"/>
        <v>Mexico</v>
      </c>
      <c r="N32" s="6" t="e">
        <f t="shared" si="14"/>
        <v>#NUM!</v>
      </c>
      <c r="O32" s="9" t="e">
        <f t="shared" si="14"/>
        <v>#NUM!</v>
      </c>
      <c r="P32" s="4"/>
    </row>
    <row r="33" spans="3:16" x14ac:dyDescent="0.35">
      <c r="C33" s="1">
        <v>7</v>
      </c>
      <c r="E33" s="4"/>
      <c r="F33" s="13">
        <f>LARGE(F$7:F$18,$C33)</f>
        <v>-0.28291228070156599</v>
      </c>
      <c r="G33" s="13">
        <f t="shared" ref="G33:O33" si="15">LARGE(G$7:G$18,$C33)</f>
        <v>0.126372548194922</v>
      </c>
      <c r="H33" s="13">
        <f t="shared" si="15"/>
        <v>-0.197865671838517</v>
      </c>
      <c r="I33" s="13">
        <f t="shared" si="15"/>
        <v>0.36027208294021001</v>
      </c>
      <c r="J33" s="13">
        <f t="shared" si="15"/>
        <v>0.16780813434539599</v>
      </c>
      <c r="K33" s="13">
        <f t="shared" si="15"/>
        <v>-0.18527255351451499</v>
      </c>
      <c r="L33" s="13">
        <f t="shared" si="15"/>
        <v>-0.115664371330204</v>
      </c>
      <c r="M33" s="13">
        <f t="shared" si="15"/>
        <v>0.126017811882775</v>
      </c>
      <c r="N33" s="13" t="e">
        <f t="shared" si="15"/>
        <v>#NUM!</v>
      </c>
      <c r="O33" s="14" t="e">
        <f t="shared" si="15"/>
        <v>#NUM!</v>
      </c>
      <c r="P33" s="4"/>
    </row>
    <row r="34" spans="3:16" x14ac:dyDescent="0.35">
      <c r="E34" s="4"/>
      <c r="F34" s="7" t="str">
        <f>INDEX($D$7:$D$18,MATCH(F33,F$7:F$18,0))</f>
        <v>Peru</v>
      </c>
      <c r="G34" s="7" t="str">
        <f t="shared" ref="G34:O34" si="16">INDEX($D$7:$D$18,MATCH(G33,G$7:G$18,0))</f>
        <v>Mexico</v>
      </c>
      <c r="H34" s="7" t="str">
        <f t="shared" si="16"/>
        <v>China</v>
      </c>
      <c r="I34" s="7" t="str">
        <f t="shared" si="16"/>
        <v>South Africa</v>
      </c>
      <c r="J34" s="7" t="str">
        <f t="shared" si="16"/>
        <v>South Africa</v>
      </c>
      <c r="K34" s="7" t="str">
        <f t="shared" si="16"/>
        <v>Chile</v>
      </c>
      <c r="L34" s="7" t="str">
        <f t="shared" si="16"/>
        <v>Mexico</v>
      </c>
      <c r="M34" s="7" t="str">
        <f t="shared" si="16"/>
        <v>India</v>
      </c>
      <c r="N34" s="7" t="e">
        <f t="shared" si="16"/>
        <v>#NUM!</v>
      </c>
      <c r="O34" s="10" t="e">
        <f t="shared" si="16"/>
        <v>#NUM!</v>
      </c>
      <c r="P34" s="4"/>
    </row>
    <row r="35" spans="3:16" x14ac:dyDescent="0.35">
      <c r="C35" s="1">
        <v>8</v>
      </c>
      <c r="E35" s="4"/>
      <c r="F35" s="6">
        <f>LARGE(F$7:F$18,$C35)</f>
        <v>-0.28534514581057002</v>
      </c>
      <c r="G35" s="6">
        <f t="shared" ref="G35:O35" si="17">LARGE(G$7:G$18,$C35)</f>
        <v>9.9911604156659506E-2</v>
      </c>
      <c r="H35" s="6">
        <f t="shared" si="17"/>
        <v>-0.203694260565389</v>
      </c>
      <c r="I35" s="6">
        <f t="shared" si="17"/>
        <v>0.29699426214036101</v>
      </c>
      <c r="J35" s="6">
        <f t="shared" si="17"/>
        <v>8.4369757987587904E-2</v>
      </c>
      <c r="K35" s="6">
        <f t="shared" si="17"/>
        <v>-0.26000194972846702</v>
      </c>
      <c r="L35" s="6">
        <f t="shared" si="17"/>
        <v>-0.13483940530291899</v>
      </c>
      <c r="M35" s="6">
        <f t="shared" si="17"/>
        <v>7.6769806160882595E-2</v>
      </c>
      <c r="N35" s="6" t="e">
        <f t="shared" si="17"/>
        <v>#NUM!</v>
      </c>
      <c r="O35" s="9" t="e">
        <f t="shared" si="17"/>
        <v>#NUM!</v>
      </c>
      <c r="P35" s="4"/>
    </row>
    <row r="36" spans="3:16" x14ac:dyDescent="0.35">
      <c r="E36" s="4"/>
      <c r="F36" s="6" t="str">
        <f>INDEX($D$7:$D$18,MATCH(F35,F$7:F$18,0))</f>
        <v>Turquia</v>
      </c>
      <c r="G36" s="6" t="str">
        <f t="shared" ref="G36:O36" si="18">INDEX($D$7:$D$18,MATCH(G35,G$7:G$18,0))</f>
        <v>India</v>
      </c>
      <c r="H36" s="6" t="str">
        <f t="shared" si="18"/>
        <v>South Korea</v>
      </c>
      <c r="I36" s="6" t="str">
        <f t="shared" si="18"/>
        <v>Peru</v>
      </c>
      <c r="J36" s="6" t="str">
        <f t="shared" si="18"/>
        <v>South Korea</v>
      </c>
      <c r="K36" s="6" t="str">
        <f t="shared" si="18"/>
        <v>South Africa</v>
      </c>
      <c r="L36" s="6" t="str">
        <f t="shared" si="18"/>
        <v>South Korea</v>
      </c>
      <c r="M36" s="6" t="str">
        <f t="shared" si="18"/>
        <v>Colombia</v>
      </c>
      <c r="N36" s="6" t="e">
        <f t="shared" si="18"/>
        <v>#NUM!</v>
      </c>
      <c r="O36" s="9" t="e">
        <f t="shared" si="18"/>
        <v>#NUM!</v>
      </c>
      <c r="P36" s="4"/>
    </row>
    <row r="37" spans="3:16" x14ac:dyDescent="0.35">
      <c r="C37" s="1">
        <v>9</v>
      </c>
      <c r="E37" s="4"/>
      <c r="F37" s="13">
        <f>LARGE(F$7:F$18,$C37)</f>
        <v>-0.31467910282110101</v>
      </c>
      <c r="G37" s="13">
        <f t="shared" ref="G37:O37" si="19">LARGE(G$7:G$18,$C37)</f>
        <v>9.8284178906469594E-2</v>
      </c>
      <c r="H37" s="13">
        <f t="shared" si="19"/>
        <v>-0.21055758875532801</v>
      </c>
      <c r="I37" s="13">
        <f t="shared" si="19"/>
        <v>0.23617029092944</v>
      </c>
      <c r="J37" s="13">
        <f t="shared" si="19"/>
        <v>1.02769146124047E-2</v>
      </c>
      <c r="K37" s="13">
        <f t="shared" si="19"/>
        <v>-0.31439795847924001</v>
      </c>
      <c r="L37" s="13">
        <f t="shared" si="19"/>
        <v>-0.147428737127484</v>
      </c>
      <c r="M37" s="13">
        <f t="shared" si="19"/>
        <v>5.0538851404780899E-2</v>
      </c>
      <c r="N37" s="13" t="e">
        <f t="shared" si="19"/>
        <v>#NUM!</v>
      </c>
      <c r="O37" s="14" t="e">
        <f t="shared" si="19"/>
        <v>#NUM!</v>
      </c>
      <c r="P37" s="4"/>
    </row>
    <row r="38" spans="3:16" x14ac:dyDescent="0.35">
      <c r="E38" s="4"/>
      <c r="F38" s="7" t="str">
        <f>INDEX($D$7:$D$18,MATCH(F37,F$7:F$18,0))</f>
        <v>Mexico</v>
      </c>
      <c r="G38" s="7" t="str">
        <f t="shared" ref="G38:O38" si="20">INDEX($D$7:$D$18,MATCH(G37,G$7:G$18,0))</f>
        <v>South Africa</v>
      </c>
      <c r="H38" s="7" t="str">
        <f t="shared" si="20"/>
        <v>Colombia</v>
      </c>
      <c r="I38" s="7" t="str">
        <f t="shared" si="20"/>
        <v>Brazil</v>
      </c>
      <c r="J38" s="7" t="str">
        <f t="shared" si="20"/>
        <v>India</v>
      </c>
      <c r="K38" s="7" t="str">
        <f t="shared" si="20"/>
        <v>Turquia</v>
      </c>
      <c r="L38" s="7" t="str">
        <f t="shared" si="20"/>
        <v>Chile</v>
      </c>
      <c r="M38" s="7" t="str">
        <f t="shared" si="20"/>
        <v>Brazil</v>
      </c>
      <c r="N38" s="7" t="e">
        <f t="shared" si="20"/>
        <v>#NUM!</v>
      </c>
      <c r="O38" s="10" t="e">
        <f t="shared" si="20"/>
        <v>#NUM!</v>
      </c>
      <c r="P38" s="4"/>
    </row>
    <row r="39" spans="3:16" x14ac:dyDescent="0.35">
      <c r="C39" s="1">
        <v>10</v>
      </c>
      <c r="E39" s="4"/>
      <c r="F39" s="6">
        <f>LARGE(F$7:F$18,$C39)</f>
        <v>-0.333741080529871</v>
      </c>
      <c r="G39" s="6">
        <f t="shared" ref="G39:O39" si="21">LARGE(G$7:G$18,$C39)</f>
        <v>7.9650791563835796E-2</v>
      </c>
      <c r="H39" s="6">
        <f t="shared" si="21"/>
        <v>-0.25240144079725702</v>
      </c>
      <c r="I39" s="6">
        <f t="shared" si="21"/>
        <v>0.14465893333734101</v>
      </c>
      <c r="J39" s="6">
        <f t="shared" si="21"/>
        <v>-3.2218926244240698E-3</v>
      </c>
      <c r="K39" s="6">
        <f t="shared" si="21"/>
        <v>-0.358828965410939</v>
      </c>
      <c r="L39" s="6">
        <f t="shared" si="21"/>
        <v>-0.154747683621244</v>
      </c>
      <c r="M39" s="6">
        <f t="shared" si="21"/>
        <v>-1.53570873308126E-2</v>
      </c>
      <c r="N39" s="6" t="e">
        <f t="shared" si="21"/>
        <v>#NUM!</v>
      </c>
      <c r="O39" s="9" t="e">
        <f t="shared" si="21"/>
        <v>#NUM!</v>
      </c>
      <c r="P39" s="4"/>
    </row>
    <row r="40" spans="3:16" x14ac:dyDescent="0.35">
      <c r="E40" s="4"/>
      <c r="F40" s="6" t="str">
        <f>INDEX($D$7:$D$18,MATCH(F39,F$7:F$18,0))</f>
        <v>South Africa</v>
      </c>
      <c r="G40" s="6" t="str">
        <f t="shared" ref="G40:O40" si="22">INDEX($D$7:$D$18,MATCH(G39,G$7:G$18,0))</f>
        <v>South Korea</v>
      </c>
      <c r="H40" s="6" t="str">
        <f t="shared" si="22"/>
        <v>South Africa</v>
      </c>
      <c r="I40" s="6" t="str">
        <f t="shared" si="22"/>
        <v>Mexico</v>
      </c>
      <c r="J40" s="6" t="str">
        <f t="shared" si="22"/>
        <v>China</v>
      </c>
      <c r="K40" s="6" t="str">
        <f t="shared" si="22"/>
        <v>Peru</v>
      </c>
      <c r="L40" s="6" t="str">
        <f t="shared" si="22"/>
        <v>Brazil</v>
      </c>
      <c r="M40" s="6" t="str">
        <f t="shared" si="22"/>
        <v>Peru</v>
      </c>
      <c r="N40" s="6" t="e">
        <f t="shared" si="22"/>
        <v>#NUM!</v>
      </c>
      <c r="O40" s="9" t="e">
        <f t="shared" si="22"/>
        <v>#NUM!</v>
      </c>
      <c r="P40" s="4"/>
    </row>
    <row r="41" spans="3:16" x14ac:dyDescent="0.35">
      <c r="C41" s="1">
        <v>11</v>
      </c>
      <c r="E41" s="4"/>
      <c r="F41" s="13">
        <f>LARGE(F$7:F$18,$C41)</f>
        <v>-0.41942446043074599</v>
      </c>
      <c r="G41" s="13">
        <f t="shared" ref="G41:O41" si="23">LARGE(G$7:G$18,$C41)</f>
        <v>7.3011477788895704E-2</v>
      </c>
      <c r="H41" s="13">
        <f t="shared" si="23"/>
        <v>-0.32623235323291699</v>
      </c>
      <c r="I41" s="13">
        <f t="shared" si="23"/>
        <v>0.1324335738628</v>
      </c>
      <c r="J41" s="13">
        <f t="shared" si="23"/>
        <v>-8.5561964649969E-2</v>
      </c>
      <c r="K41" s="13">
        <f t="shared" si="23"/>
        <v>-0.40100027473003103</v>
      </c>
      <c r="L41" s="13">
        <f t="shared" si="23"/>
        <v>-0.28244860165344998</v>
      </c>
      <c r="M41" s="13">
        <f t="shared" si="23"/>
        <v>-4.0346862210790299E-2</v>
      </c>
      <c r="N41" s="13" t="e">
        <f t="shared" si="23"/>
        <v>#NUM!</v>
      </c>
      <c r="O41" s="14" t="e">
        <f t="shared" si="23"/>
        <v>#NUM!</v>
      </c>
      <c r="P41" s="4"/>
    </row>
    <row r="42" spans="3:16" x14ac:dyDescent="0.35">
      <c r="E42" s="4"/>
      <c r="F42" s="7" t="str">
        <f>INDEX($D$7:$D$18,MATCH(F41,F$7:F$18,0))</f>
        <v>Colombia</v>
      </c>
      <c r="G42" s="7" t="str">
        <f t="shared" ref="G42:O42" si="24">INDEX($D$7:$D$18,MATCH(G41,G$7:G$18,0))</f>
        <v>Peru</v>
      </c>
      <c r="H42" s="7" t="str">
        <f t="shared" si="24"/>
        <v>Argentina</v>
      </c>
      <c r="I42" s="7" t="str">
        <f t="shared" si="24"/>
        <v>Colombia</v>
      </c>
      <c r="J42" s="7" t="str">
        <f t="shared" si="24"/>
        <v>Turquia</v>
      </c>
      <c r="K42" s="7" t="str">
        <f t="shared" si="24"/>
        <v>Colombia</v>
      </c>
      <c r="L42" s="7" t="str">
        <f t="shared" si="24"/>
        <v>Colombia</v>
      </c>
      <c r="M42" s="7" t="str">
        <f t="shared" si="24"/>
        <v>Chile</v>
      </c>
      <c r="N42" s="7" t="e">
        <f t="shared" si="24"/>
        <v>#NUM!</v>
      </c>
      <c r="O42" s="10" t="e">
        <f t="shared" si="24"/>
        <v>#NUM!</v>
      </c>
      <c r="P42" s="4"/>
    </row>
    <row r="43" spans="3:16" x14ac:dyDescent="0.35">
      <c r="C43" s="1">
        <v>12</v>
      </c>
      <c r="E43" s="4"/>
      <c r="F43" s="6">
        <f>LARGE(F$7:F$18,$C43)</f>
        <v>-0.506427818756783</v>
      </c>
      <c r="G43" s="6">
        <f t="shared" ref="G43:O43" si="25">LARGE(G$7:G$18,$C43)</f>
        <v>-0.17789837612159301</v>
      </c>
      <c r="H43" s="6">
        <f t="shared" si="25"/>
        <v>-0.41463603879150501</v>
      </c>
      <c r="I43" s="6">
        <f t="shared" si="25"/>
        <v>3.8716662060323898E-2</v>
      </c>
      <c r="J43" s="6">
        <f t="shared" si="25"/>
        <v>-0.103128196893522</v>
      </c>
      <c r="K43" s="6">
        <f t="shared" si="25"/>
        <v>-0.41772531944385299</v>
      </c>
      <c r="L43" s="6">
        <f t="shared" si="25"/>
        <v>-0.44318811200617297</v>
      </c>
      <c r="M43" s="6">
        <f t="shared" si="25"/>
        <v>-0.14505572425972801</v>
      </c>
      <c r="N43" s="6" t="e">
        <f t="shared" si="25"/>
        <v>#NUM!</v>
      </c>
      <c r="O43" s="9" t="e">
        <f t="shared" si="25"/>
        <v>#NUM!</v>
      </c>
      <c r="P43" s="4"/>
    </row>
    <row r="44" spans="3:16" x14ac:dyDescent="0.35">
      <c r="E44" s="4"/>
      <c r="F44" s="7" t="str">
        <f>INDEX($D$7:$D$18,MATCH(F43,F$7:F$18,0))</f>
        <v>Brazil</v>
      </c>
      <c r="G44" s="7" t="str">
        <f t="shared" ref="G44:O44" si="26">INDEX($D$7:$D$18,MATCH(G43,G$7:G$18,0))</f>
        <v>Chile</v>
      </c>
      <c r="H44" s="7" t="str">
        <f t="shared" si="26"/>
        <v>Turquia</v>
      </c>
      <c r="I44" s="7" t="str">
        <f t="shared" si="26"/>
        <v>Russia</v>
      </c>
      <c r="J44" s="7" t="str">
        <f t="shared" si="26"/>
        <v>Mexico</v>
      </c>
      <c r="K44" s="7" t="str">
        <f t="shared" si="26"/>
        <v>Brazil</v>
      </c>
      <c r="L44" s="7" t="str">
        <f t="shared" si="26"/>
        <v>Russia</v>
      </c>
      <c r="M44" s="7" t="str">
        <f t="shared" si="26"/>
        <v>Turquia</v>
      </c>
      <c r="N44" s="7" t="e">
        <f t="shared" si="26"/>
        <v>#NUM!</v>
      </c>
      <c r="O44" s="10" t="e">
        <f t="shared" si="26"/>
        <v>#NUM!</v>
      </c>
      <c r="P44" s="4"/>
    </row>
    <row r="45" spans="3:16" ht="4.5" customHeight="1" x14ac:dyDescent="0.35"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</sheetData>
  <conditionalFormatting sqref="F21:O42">
    <cfRule type="cellIs" dxfId="27" priority="12" operator="equal">
      <formula>"Colombia"</formula>
    </cfRule>
  </conditionalFormatting>
  <conditionalFormatting sqref="F43:O44">
    <cfRule type="cellIs" dxfId="26" priority="11" operator="equal">
      <formula>"Colombia"</formula>
    </cfRule>
  </conditionalFormatting>
  <conditionalFormatting sqref="F43:F44">
    <cfRule type="cellIs" dxfId="25" priority="4" operator="equal">
      <formula>F$18</formula>
    </cfRule>
    <cfRule type="cellIs" dxfId="24" priority="5" operator="equal">
      <formula>F$17</formula>
    </cfRule>
    <cfRule type="cellIs" dxfId="23" priority="10" operator="equal">
      <formula>F$16</formula>
    </cfRule>
  </conditionalFormatting>
  <conditionalFormatting sqref="G43:G44">
    <cfRule type="cellIs" dxfId="22" priority="9" operator="equal">
      <formula>G$16</formula>
    </cfRule>
  </conditionalFormatting>
  <conditionalFormatting sqref="H43:H44">
    <cfRule type="cellIs" dxfId="21" priority="8" operator="equal">
      <formula>H$16</formula>
    </cfRule>
  </conditionalFormatting>
  <conditionalFormatting sqref="I43:I44">
    <cfRule type="cellIs" dxfId="20" priority="7" operator="equal">
      <formula>I$16</formula>
    </cfRule>
  </conditionalFormatting>
  <conditionalFormatting sqref="J43:J44">
    <cfRule type="cellIs" dxfId="19" priority="6" operator="equal">
      <formula>J$16</formula>
    </cfRule>
  </conditionalFormatting>
  <conditionalFormatting sqref="C7:C1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2E86-B92F-4FE0-9DD4-0141887E7AF8}">
  <dimension ref="B5:Z45"/>
  <sheetViews>
    <sheetView showGridLines="0" workbookViewId="0">
      <selection activeCell="A7" sqref="A7"/>
    </sheetView>
  </sheetViews>
  <sheetFormatPr baseColWidth="10" defaultColWidth="9.1796875" defaultRowHeight="14.5" x14ac:dyDescent="0.35"/>
  <cols>
    <col min="1" max="1" width="9.1796875" style="1"/>
    <col min="2" max="2" width="28.453125" style="1" bestFit="1" customWidth="1"/>
    <col min="3" max="3" width="14.54296875" style="1" bestFit="1" customWidth="1"/>
    <col min="4" max="4" width="28.453125" style="1" bestFit="1" customWidth="1"/>
    <col min="5" max="5" width="1.453125" style="1" customWidth="1"/>
    <col min="6" max="13" width="16.453125" style="1" customWidth="1"/>
    <col min="14" max="14" width="16.453125" style="1" hidden="1" customWidth="1"/>
    <col min="15" max="15" width="8.984375E-2" style="1" customWidth="1"/>
    <col min="16" max="16" width="1.453125" style="1" customWidth="1"/>
    <col min="17" max="16384" width="9.1796875" style="1"/>
  </cols>
  <sheetData>
    <row r="5" spans="2:26" x14ac:dyDescent="0.35">
      <c r="F5" s="18"/>
    </row>
    <row r="6" spans="2:26" s="2" customFormat="1" x14ac:dyDescent="0.35">
      <c r="F6" s="19">
        <f>'Anual Bursatil'!F6</f>
        <v>43896</v>
      </c>
      <c r="G6" s="2">
        <f>DATE(YEAR(F6)-1,12,31)</f>
        <v>43830</v>
      </c>
      <c r="H6" s="2">
        <f t="shared" ref="H6:O6" si="0">DATE(YEAR(G6)-1,12,31)</f>
        <v>43465</v>
      </c>
      <c r="I6" s="2">
        <f t="shared" si="0"/>
        <v>43100</v>
      </c>
      <c r="J6" s="2">
        <f t="shared" si="0"/>
        <v>42735</v>
      </c>
      <c r="K6" s="2">
        <f t="shared" si="0"/>
        <v>42369</v>
      </c>
      <c r="L6" s="2">
        <f t="shared" si="0"/>
        <v>42004</v>
      </c>
      <c r="M6" s="2">
        <f t="shared" si="0"/>
        <v>41639</v>
      </c>
      <c r="N6" s="2">
        <f t="shared" si="0"/>
        <v>41274</v>
      </c>
      <c r="O6" s="2">
        <f t="shared" si="0"/>
        <v>40908</v>
      </c>
      <c r="Q6" s="2">
        <f t="shared" ref="Q6:Z6" si="1">F6</f>
        <v>43896</v>
      </c>
      <c r="R6" s="2">
        <f t="shared" si="1"/>
        <v>43830</v>
      </c>
      <c r="S6" s="2">
        <f t="shared" si="1"/>
        <v>43465</v>
      </c>
      <c r="T6" s="2">
        <f t="shared" si="1"/>
        <v>43100</v>
      </c>
      <c r="U6" s="2">
        <f t="shared" si="1"/>
        <v>42735</v>
      </c>
      <c r="V6" s="2">
        <f t="shared" si="1"/>
        <v>42369</v>
      </c>
      <c r="W6" s="2">
        <f t="shared" si="1"/>
        <v>42004</v>
      </c>
      <c r="X6" s="2">
        <f t="shared" si="1"/>
        <v>41639</v>
      </c>
      <c r="Y6" s="2">
        <f t="shared" si="1"/>
        <v>41274</v>
      </c>
      <c r="Z6" s="2">
        <f t="shared" si="1"/>
        <v>40908</v>
      </c>
    </row>
    <row r="7" spans="2:26" x14ac:dyDescent="0.35">
      <c r="B7" s="1" t="str" cm="1">
        <f t="array" ref="B7">_xll.ECONOMATICA(C7,"name")</f>
        <v>iShares MSCI Brazil Capped Index</v>
      </c>
      <c r="C7" s="16" t="s">
        <v>7</v>
      </c>
      <c r="D7" s="1" t="s">
        <v>19</v>
      </c>
      <c r="F7" s="3">
        <f>(1+'Anual Bursatil'!F7)/(1+'Anual Cambiario'!F7)-1</f>
        <v>-0.14737064264803323</v>
      </c>
      <c r="G7" s="3">
        <f>(1+'Anual Bursatil'!G7)/(1+'Anual Cambiario'!G7)-1</f>
        <v>0.32805775077698041</v>
      </c>
      <c r="H7" s="3">
        <f>(1+'Anual Bursatil'!H7)/(1+'Anual Cambiario'!H7)-1</f>
        <v>0.14185184533863127</v>
      </c>
      <c r="I7" s="3">
        <f>(1+'Anual Bursatil'!I7)/(1+'Anual Cambiario'!I7)-1</f>
        <v>0.25471796581675599</v>
      </c>
      <c r="J7" s="3">
        <f>(1+'Anual Bursatil'!J7)/(1+'Anual Cambiario'!J7)-1</f>
        <v>0.37279009230039728</v>
      </c>
      <c r="K7" s="3">
        <f>(1+'Anual Bursatil'!K7)/(1+'Anual Cambiario'!K7)-1</f>
        <v>-0.14401544588708282</v>
      </c>
      <c r="L7" s="3">
        <f>(1+'Anual Bursatil'!L7)/(1+'Anual Cambiario'!L7)-1</f>
        <v>-4.1595149507132501E-2</v>
      </c>
      <c r="M7" s="3">
        <f>(1+'Anual Bursatil'!M7)/(1+'Anual Cambiario'!M7)-1</f>
        <v>9.2657422767979281E-2</v>
      </c>
      <c r="N7" s="3">
        <f>_xll.ECONOMATICA($C7,"return","ytd",N$6,,,,"decimal")</f>
        <v>3.5958017906523301E-3</v>
      </c>
      <c r="O7" s="3">
        <f>_xll.ECONOMATICA($C7,"return","ytd",O$6,,,,"decimal")</f>
        <v>-0.24141390455508399</v>
      </c>
    </row>
    <row r="8" spans="2:26" x14ac:dyDescent="0.35">
      <c r="B8" s="1" t="str" cm="1">
        <f t="array" ref="B8">_xll.ECONOMATICA(C8,"name")</f>
        <v>iShares MSCI China</v>
      </c>
      <c r="C8" s="16" t="s">
        <v>0</v>
      </c>
      <c r="D8" s="1" t="s">
        <v>12</v>
      </c>
      <c r="F8" s="3">
        <f>(1+'Anual Bursatil'!F8)/(1+'Anual Cambiario'!F8)-1</f>
        <v>-3.7763575684940598E-2</v>
      </c>
      <c r="G8" s="3">
        <f>(1+'Anual Bursatil'!G8)/(1+'Anual Cambiario'!G8)-1</f>
        <v>0.25697878696974263</v>
      </c>
      <c r="H8" s="3">
        <f>(1+'Anual Bursatil'!H8)/(1+'Anual Cambiario'!H8)-1</f>
        <v>-0.15623262724972009</v>
      </c>
      <c r="I8" s="3">
        <f>(1+'Anual Bursatil'!I8)/(1+'Anual Cambiario'!I8)-1</f>
        <v>0.45578471432312306</v>
      </c>
      <c r="J8" s="3">
        <f>(1+'Anual Bursatil'!J8)/(1+'Anual Cambiario'!J8)-1</f>
        <v>6.6068737792080556E-2</v>
      </c>
      <c r="K8" s="3">
        <f>(1+'Anual Bursatil'!K8)/(1+'Anual Cambiario'!K8)-1</f>
        <v>-4.7785517817003242E-2</v>
      </c>
      <c r="L8" s="3">
        <f>(1+'Anual Bursatil'!L8)/(1+'Anual Cambiario'!L8)-1</f>
        <v>9.5255635350525392E-2</v>
      </c>
      <c r="M8" s="3">
        <f>(1+'Anual Bursatil'!M8)/(1+'Anual Cambiario'!M8)-1</f>
        <v>0.22031140624391088</v>
      </c>
      <c r="N8" s="3">
        <f>_xll.ECONOMATICA($C8,"return","ytd",N$6,,,,"decimal")</f>
        <v>0.232133815743437</v>
      </c>
      <c r="O8" s="3" t="e">
        <f>_xll.ECONOMATICA($C8,"return","ytd",O$6,,,,"decimal")</f>
        <v>#NUM!</v>
      </c>
    </row>
    <row r="9" spans="2:26" x14ac:dyDescent="0.35">
      <c r="B9" s="1" t="str" cm="1">
        <f t="array" ref="B9">_xll.ECONOMATICA(C9,"name")</f>
        <v>iShares India 50 ETF</v>
      </c>
      <c r="C9" s="16" t="s">
        <v>1</v>
      </c>
      <c r="D9" s="1" t="s">
        <v>13</v>
      </c>
      <c r="F9" s="3">
        <f>(1+'Anual Bursatil'!F9)/(1+'Anual Cambiario'!F9)-1</f>
        <v>-0.11219522596199538</v>
      </c>
      <c r="G9" s="3">
        <f>(1+'Anual Bursatil'!G9)/(1+'Anual Cambiario'!G9)-1</f>
        <v>0.12839072885672564</v>
      </c>
      <c r="H9" s="3">
        <f>(1+'Anual Bursatil'!H9)/(1+'Anual Cambiario'!H9)-1</f>
        <v>4.0559129211242828E-2</v>
      </c>
      <c r="I9" s="3">
        <f>(1+'Anual Bursatil'!I9)/(1+'Anual Cambiario'!I9)-1</f>
        <v>0.2805431268627816</v>
      </c>
      <c r="J9" s="3">
        <f>(1+'Anual Bursatil'!J9)/(1+'Anual Cambiario'!J9)-1</f>
        <v>3.6934626214564004E-2</v>
      </c>
      <c r="K9" s="3">
        <f>(1+'Anual Bursatil'!K9)/(1+'Anual Cambiario'!K9)-1</f>
        <v>-3.9727293506993999E-2</v>
      </c>
      <c r="L9" s="3">
        <f>(1+'Anual Bursatil'!L9)/(1+'Anual Cambiario'!L9)-1</f>
        <v>0.30396260166455891</v>
      </c>
      <c r="M9" s="3">
        <f>(1+'Anual Bursatil'!M9)/(1+'Anual Cambiario'!M9)-1</f>
        <v>0.16826119937046946</v>
      </c>
      <c r="N9" s="3">
        <f>_xll.ECONOMATICA($C9,"return","ytd",N$6,,,,"decimal")</f>
        <v>0.26701771664927898</v>
      </c>
      <c r="O9" s="3">
        <f>_xll.ECONOMATICA($C9,"return","ytd",O$6,,,,"decimal")</f>
        <v>-0.36683092925872202</v>
      </c>
    </row>
    <row r="10" spans="2:26" x14ac:dyDescent="0.35">
      <c r="B10" s="1" t="str" cm="1">
        <f t="array" ref="B10">_xll.ECONOMATICA(C10,"name")</f>
        <v>iShares MSCI Colombia Capped</v>
      </c>
      <c r="C10" s="16" t="s">
        <v>11</v>
      </c>
      <c r="D10" s="1" t="s">
        <v>22</v>
      </c>
      <c r="F10" s="3">
        <f>(1+'Anual Bursatil'!F10)/(1+'Anual Cambiario'!F10)-1</f>
        <v>-0.12915403279285731</v>
      </c>
      <c r="G10" s="3">
        <f>(1+'Anual Bursatil'!G10)/(1+'Anual Cambiario'!G10)-1</f>
        <v>0.29423587137146012</v>
      </c>
      <c r="H10" s="3">
        <f>(1+'Anual Bursatil'!H10)/(1+'Anual Cambiario'!H10)-1</f>
        <v>-0.13356843456696077</v>
      </c>
      <c r="I10" s="3">
        <f>(1+'Anual Bursatil'!I10)/(1+'Anual Cambiario'!I10)-1</f>
        <v>0.12612741131462801</v>
      </c>
      <c r="J10" s="3">
        <f>(1+'Anual Bursatil'!J10)/(1+'Anual Cambiario'!J10)-1</f>
        <v>0.1829488364878975</v>
      </c>
      <c r="K10" s="3">
        <f>(1+'Anual Bursatil'!K10)/(1+'Anual Cambiario'!K10)-1</f>
        <v>-0.21146783446980733</v>
      </c>
      <c r="L10" s="3">
        <f>(1+'Anual Bursatil'!L10)/(1+'Anual Cambiario'!L10)-1</f>
        <v>-0.10706921058916541</v>
      </c>
      <c r="M10" s="3">
        <f>(1+'Anual Bursatil'!M10)/(1+'Anual Cambiario'!M10)-1</f>
        <v>8.9056357633377603E-2</v>
      </c>
      <c r="N10" s="3" t="e">
        <f>_xll.ECONOMATICA($C10,"return","ytd",N$6,,,,"decimal")</f>
        <v>#NUM!</v>
      </c>
      <c r="O10" s="3" t="e">
        <f>_xll.ECONOMATICA($C10,"return","ytd",O$6,,,,"decimal")</f>
        <v>#NUM!</v>
      </c>
    </row>
    <row r="11" spans="2:26" x14ac:dyDescent="0.35">
      <c r="B11" s="1" t="str" cm="1">
        <f t="array" ref="B11">_xll.ECONOMATICA(C11,"name")</f>
        <v>Global X MSCI Argentina ETF</v>
      </c>
      <c r="C11" s="16" t="s">
        <v>2</v>
      </c>
      <c r="D11" s="1" t="s">
        <v>14</v>
      </c>
      <c r="F11" s="3">
        <f>(1+'Anual Bursatil'!F11)/(1+'Anual Cambiario'!F11)-1</f>
        <v>-0.11332565249591431</v>
      </c>
      <c r="G11" s="3">
        <f>(1+'Anual Bursatil'!G11)/(1+'Anual Cambiario'!G11)-1</f>
        <v>0.85737851933039688</v>
      </c>
      <c r="H11" s="3">
        <f>(1+'Anual Bursatil'!H11)/(1+'Anual Cambiario'!H11)-1</f>
        <v>0.38060146300492947</v>
      </c>
      <c r="I11" s="3">
        <f>(1+'Anual Bursatil'!I11)/(1+'Anual Cambiario'!I11)-1</f>
        <v>0.80319858737698802</v>
      </c>
      <c r="J11" s="3">
        <f>(1+'Anual Bursatil'!J11)/(1+'Anual Cambiario'!J11)-1</f>
        <v>0.54371842984350383</v>
      </c>
      <c r="K11" s="3">
        <f>(1+'Anual Bursatil'!K11)/(1+'Anual Cambiario'!K11)-1</f>
        <v>0.5214181797576023</v>
      </c>
      <c r="L11" s="3">
        <f>(1+'Anual Bursatil'!L11)/(1+'Anual Cambiario'!L11)-1</f>
        <v>0.26453453617469092</v>
      </c>
      <c r="M11" s="3">
        <f>(1+'Anual Bursatil'!M11)/(1+'Anual Cambiario'!M11)-1</f>
        <v>0.48088384954050434</v>
      </c>
      <c r="N11" s="3">
        <f>_xll.ECONOMATICA($C11,"return","ytd",N$6,,,,"decimal")</f>
        <v>-0.17715672157297399</v>
      </c>
      <c r="O11" s="3" t="e">
        <f>_xll.ECONOMATICA($C11,"return","ytd",O$6,,,,"decimal")</f>
        <v>#NUM!</v>
      </c>
    </row>
    <row r="12" spans="2:26" x14ac:dyDescent="0.35">
      <c r="B12" s="1" t="str" cm="1">
        <f t="array" ref="B12">_xll.ECONOMATICA(C12,"name")</f>
        <v>iShares MSCI Russia Capped Index Fund</v>
      </c>
      <c r="C12" s="16" t="s">
        <v>3</v>
      </c>
      <c r="D12" s="1" t="s">
        <v>15</v>
      </c>
      <c r="F12" s="3">
        <f>(1+'Anual Bursatil'!F12)/(1+'Anual Cambiario'!F12)-1</f>
        <v>-0.13556549972148235</v>
      </c>
      <c r="G12" s="3">
        <f>(1+'Anual Bursatil'!G12)/(1+'Anual Cambiario'!G12)-1</f>
        <v>0.33444187402499193</v>
      </c>
      <c r="H12" s="3">
        <f>(1+'Anual Bursatil'!H12)/(1+'Anual Cambiario'!H12)-1</f>
        <v>0.15754538653757932</v>
      </c>
      <c r="I12" s="3">
        <f>(1+'Anual Bursatil'!I12)/(1+'Anual Cambiario'!I12)-1</f>
        <v>-2.4108464008461228E-2</v>
      </c>
      <c r="J12" s="3">
        <f>(1+'Anual Bursatil'!J12)/(1+'Anual Cambiario'!J12)-1</f>
        <v>0.29700858146112319</v>
      </c>
      <c r="K12" s="3">
        <f>(1+'Anual Bursatil'!K12)/(1+'Anual Cambiario'!K12)-1</f>
        <v>0.26660444615240952</v>
      </c>
      <c r="L12" s="3">
        <f>(1+'Anual Bursatil'!L12)/(1+'Anual Cambiario'!L12)-1</f>
        <v>-1.7424639786134177E-2</v>
      </c>
      <c r="M12" s="3">
        <f>(1+'Anual Bursatil'!M12)/(1+'Anual Cambiario'!M12)-1</f>
        <v>0.18163415155292961</v>
      </c>
      <c r="N12" s="3">
        <f>_xll.ECONOMATICA($C12,"return","ytd",N$6,,,,"decimal")</f>
        <v>0.160410199683683</v>
      </c>
      <c r="O12" s="3">
        <f>_xll.ECONOMATICA($C12,"return","ytd",O$6,,,,"decimal")</f>
        <v>-0.201572473313718</v>
      </c>
    </row>
    <row r="13" spans="2:26" x14ac:dyDescent="0.35">
      <c r="B13" s="1" t="str" cm="1">
        <f t="array" ref="B13">_xll.ECONOMATICA(C13,"name")</f>
        <v>iShares MSCI South Korea Capped ETF</v>
      </c>
      <c r="C13" s="16" t="s">
        <v>4</v>
      </c>
      <c r="D13" s="1" t="s">
        <v>16</v>
      </c>
      <c r="F13" s="3">
        <f>(1+'Anual Bursatil'!F13)/(1+'Anual Cambiario'!F13)-1</f>
        <v>-8.4170367515752909E-2</v>
      </c>
      <c r="G13" s="3">
        <f>(1+'Anual Bursatil'!G13)/(1+'Anual Cambiario'!G13)-1</f>
        <v>0.1191274320139466</v>
      </c>
      <c r="H13" s="3">
        <f>(1+'Anual Bursatil'!H13)/(1+'Anual Cambiario'!H13)-1</f>
        <v>-0.16926815256071737</v>
      </c>
      <c r="I13" s="3">
        <f>(1+'Anual Bursatil'!I13)/(1+'Anual Cambiario'!I13)-1</f>
        <v>0.28410284190046586</v>
      </c>
      <c r="J13" s="3">
        <f>(1+'Anual Bursatil'!J13)/(1+'Anual Cambiario'!J13)-1</f>
        <v>0.11324140824719908</v>
      </c>
      <c r="K13" s="3">
        <f>(1+'Anual Bursatil'!K13)/(1+'Anual Cambiario'!K13)-1</f>
        <v>-1.0992730321120803E-2</v>
      </c>
      <c r="L13" s="3">
        <f>(1+'Anual Bursatil'!L13)/(1+'Anual Cambiario'!L13)-1</f>
        <v>-9.9096454508132648E-2</v>
      </c>
      <c r="M13" s="3">
        <f>(1+'Anual Bursatil'!M13)/(1+'Anual Cambiario'!M13)-1</f>
        <v>0.17112784108299106</v>
      </c>
      <c r="N13" s="3">
        <f>_xll.ECONOMATICA($C13,"return","ytd",N$6,,,,"decimal")</f>
        <v>0.21936122196348201</v>
      </c>
      <c r="O13" s="3">
        <f>_xll.ECONOMATICA($C13,"return","ytd",O$6,,,,"decimal")</f>
        <v>-0.134968087883899</v>
      </c>
    </row>
    <row r="14" spans="2:26" x14ac:dyDescent="0.35">
      <c r="B14" s="1" t="str" cm="1">
        <f t="array" ref="B14">_xll.ECONOMATICA(C14,"name")</f>
        <v>iShares MSCI Mexico Investable Market Index</v>
      </c>
      <c r="C14" s="16" t="s">
        <v>8</v>
      </c>
      <c r="D14" s="1" t="s">
        <v>20</v>
      </c>
      <c r="F14" s="3">
        <f>(1+'Anual Bursatil'!F14)/(1+'Anual Cambiario'!F14)-1</f>
        <v>-3.6810419297362618E-2</v>
      </c>
      <c r="G14" s="3">
        <f>(1+'Anual Bursatil'!G14)/(1+'Anual Cambiario'!G14)-1</f>
        <v>8.1263079287128948E-2</v>
      </c>
      <c r="H14" s="3">
        <f>(1+'Anual Bursatil'!H14)/(1+'Anual Cambiario'!H14)-1</f>
        <v>-0.14628501494647628</v>
      </c>
      <c r="I14" s="3">
        <f>(1+'Anual Bursatil'!I14)/(1+'Anual Cambiario'!I14)-1</f>
        <v>9.1560090997726995E-2</v>
      </c>
      <c r="J14" s="3">
        <f>(1+'Anual Bursatil'!J14)/(1+'Anual Cambiario'!J14)-1</f>
        <v>7.2136361406000216E-2</v>
      </c>
      <c r="K14" s="3">
        <f>(1+'Anual Bursatil'!K14)/(1+'Anual Cambiario'!K14)-1</f>
        <v>3.3621106131909162E-3</v>
      </c>
      <c r="L14" s="3">
        <f>(1+'Anual Bursatil'!L14)/(1+'Anual Cambiario'!L14)-1</f>
        <v>-3.6650614504557533E-3</v>
      </c>
      <c r="M14" s="3">
        <f>(1+'Anual Bursatil'!M14)/(1+'Anual Cambiario'!M14)-1</f>
        <v>0.15239634071318764</v>
      </c>
      <c r="N14" s="3">
        <f>_xll.ECONOMATICA($C14,"return","ytd",N$6,,,,"decimal")</f>
        <v>0.32811535255867103</v>
      </c>
      <c r="O14" s="3">
        <f>_xll.ECONOMATICA($C14,"return","ytd",O$6,,,,"decimal")</f>
        <v>-0.11965918350601</v>
      </c>
    </row>
    <row r="15" spans="2:26" x14ac:dyDescent="0.35">
      <c r="B15" s="1" t="str" cm="1">
        <f t="array" ref="B15">_xll.ECONOMATICA(C15,"name")</f>
        <v>iShares MSCI Chile Index Fund</v>
      </c>
      <c r="C15" s="16" t="s">
        <v>9</v>
      </c>
      <c r="D15" s="1" t="s">
        <v>21</v>
      </c>
      <c r="F15" s="3">
        <f>(1+'Anual Bursatil'!F15)/(1+'Anual Cambiario'!F15)-1</f>
        <v>-9.4723826012816259E-2</v>
      </c>
      <c r="G15" s="3">
        <f>(1+'Anual Bursatil'!G15)/(1+'Anual Cambiario'!G15)-1</f>
        <v>-0.12007746097785621</v>
      </c>
      <c r="H15" s="3">
        <f>(1+'Anual Bursatil'!H15)/(1+'Anual Cambiario'!H15)-1</f>
        <v>-8.3807363062357809E-2</v>
      </c>
      <c r="I15" s="3">
        <f>(1+'Anual Bursatil'!I15)/(1+'Anual Cambiario'!I15)-1</f>
        <v>0.3072386833552383</v>
      </c>
      <c r="J15" s="3">
        <f>(1+'Anual Bursatil'!J15)/(1+'Anual Cambiario'!J15)-1</f>
        <v>0.12702356141677695</v>
      </c>
      <c r="K15" s="3">
        <f>(1+'Anual Bursatil'!K15)/(1+'Anual Cambiario'!K15)-1</f>
        <v>-5.1188198497214676E-2</v>
      </c>
      <c r="L15" s="3">
        <f>(1+'Anual Bursatil'!L15)/(1+'Anual Cambiario'!L15)-1</f>
        <v>-1.1312941721651648E-2</v>
      </c>
      <c r="M15" s="3">
        <f>(1+'Anual Bursatil'!M15)/(1+'Anual Cambiario'!M15)-1</f>
        <v>3.8905637293413786E-3</v>
      </c>
      <c r="N15" s="3">
        <f>_xll.ECONOMATICA($C15,"return","ytd",N$6,,,,"decimal")</f>
        <v>0.11296509243766201</v>
      </c>
      <c r="O15" s="3">
        <f>_xll.ECONOMATICA($C15,"return","ytd",O$6,,,,"decimal")</f>
        <v>-0.26498361833742801</v>
      </c>
    </row>
    <row r="16" spans="2:26" x14ac:dyDescent="0.35">
      <c r="B16" s="1" t="str" cm="1">
        <f t="array" ref="B16">_xll.ECONOMATICA(C16,"name")</f>
        <v>iShares MSCI All Peru Capped Index Fund</v>
      </c>
      <c r="C16" s="16" t="s">
        <v>5</v>
      </c>
      <c r="D16" s="1" t="s">
        <v>17</v>
      </c>
      <c r="F16" s="3">
        <f>(1+'Anual Bursatil'!F16)/(1+'Anual Cambiario'!F16)-1</f>
        <v>-0.13237639553505154</v>
      </c>
      <c r="G16" s="3">
        <f>(1+'Anual Bursatil'!G16)/(1+'Anual Cambiario'!G16)-1</f>
        <v>5.4538736409461386E-2</v>
      </c>
      <c r="H16" s="3">
        <f>(1+'Anual Bursatil'!H16)/(1+'Anual Cambiario'!H16)-1</f>
        <v>-8.6122228016924707E-2</v>
      </c>
      <c r="I16" s="3">
        <f>(1+'Anual Bursatil'!I16)/(1+'Anual Cambiario'!I16)-1</f>
        <v>0.25288407542130531</v>
      </c>
      <c r="J16" s="3">
        <f>(1+'Anual Bursatil'!J16)/(1+'Anual Cambiario'!J16)-1</f>
        <v>0.6132047026443157</v>
      </c>
      <c r="K16" s="3">
        <f>(1+'Anual Bursatil'!K16)/(1+'Anual Cambiario'!K16)-1</f>
        <v>-0.26698729088289241</v>
      </c>
      <c r="L16" s="3">
        <f>(1+'Anual Bursatil'!L16)/(1+'Anual Cambiario'!L16)-1</f>
        <v>3.0450247318091206E-2</v>
      </c>
      <c r="M16" s="3">
        <f>(1+'Anual Bursatil'!M16)/(1+'Anual Cambiario'!M16)-1</f>
        <v>2.6108490310186028E-3</v>
      </c>
      <c r="N16" s="3" t="e">
        <f>_xll.ECONOMATICA(#REF!,"return","ytd",N$6,,,,"decimal")</f>
        <v>#VALUE!</v>
      </c>
      <c r="O16" s="3" t="e">
        <f>_xll.ECONOMATICA(#REF!,"return","ytd",O$6,,,,"decimal")</f>
        <v>#VALUE!</v>
      </c>
    </row>
    <row r="17" spans="2:16" x14ac:dyDescent="0.35">
      <c r="B17" s="1" t="str" cm="1">
        <f t="array" ref="B17">_xll.ECONOMATICA(C17,"name")</f>
        <v>iShares MSCI Turkey ETF</v>
      </c>
      <c r="C17" s="16" t="s">
        <v>10</v>
      </c>
      <c r="D17" s="1" t="s">
        <v>23</v>
      </c>
      <c r="F17" s="3">
        <f>(1+'Anual Bursatil'!F17)/(1+'Anual Cambiario'!F17)-1</f>
        <v>-4.1928714506492604E-2</v>
      </c>
      <c r="G17" s="3">
        <f>(1+'Anual Bursatil'!G17)/(1+'Anual Cambiario'!G17)-1</f>
        <v>0.29333222575459295</v>
      </c>
      <c r="H17" s="3">
        <f>(1+'Anual Bursatil'!H17)/(1+'Anual Cambiario'!H17)-1</f>
        <v>-0.18841881471099953</v>
      </c>
      <c r="I17" s="3">
        <f>(1+'Anual Bursatil'!I17)/(1+'Anual Cambiario'!I17)-1</f>
        <v>0.48024375182510126</v>
      </c>
      <c r="J17" s="3">
        <f>(1+'Anual Bursatil'!J17)/(1+'Anual Cambiario'!J17)-1</f>
        <v>0.10561848623935211</v>
      </c>
      <c r="K17" s="3">
        <f>(1+'Anual Bursatil'!K17)/(1+'Anual Cambiario'!K17)-1</f>
        <v>-0.14312226320539623</v>
      </c>
      <c r="L17" s="3">
        <f>(1+'Anual Bursatil'!L17)/(1+'Anual Cambiario'!L17)-1</f>
        <v>0.25968653170098288</v>
      </c>
      <c r="M17" s="3">
        <f>(1+'Anual Bursatil'!M17)/(1+'Anual Cambiario'!M17)-1</f>
        <v>-5.2847629262929408E-2</v>
      </c>
      <c r="N17" s="3" t="e">
        <f>_xll.ECONOMATICA(#REF!,"return","ytd",N$6,,,,"decimal")</f>
        <v>#VALUE!</v>
      </c>
      <c r="O17" s="3" t="e">
        <f>_xll.ECONOMATICA(#REF!,"return","ytd",O$6,,,,"decimal")</f>
        <v>#VALUE!</v>
      </c>
    </row>
    <row r="18" spans="2:16" x14ac:dyDescent="0.35">
      <c r="B18" s="1" t="str" cm="1">
        <f t="array" ref="B18">_xll.ECONOMATICA(C18,"name")</f>
        <v>iShares MSCI South Africa ETF</v>
      </c>
      <c r="C18" s="16" t="s">
        <v>6</v>
      </c>
      <c r="D18" s="1" t="s">
        <v>18</v>
      </c>
      <c r="F18" s="3">
        <f>(1+'Anual Bursatil'!F18)/(1+'Anual Cambiario'!F18)-1</f>
        <v>-0.10553430641687889</v>
      </c>
      <c r="G18" s="3">
        <f>(1+'Anual Bursatil'!G18)/(1+'Anual Cambiario'!G18)-1</f>
        <v>7.0635983335745056E-2</v>
      </c>
      <c r="H18" s="3">
        <f>(1+'Anual Bursatil'!H18)/(1+'Anual Cambiario'!H18)-1</f>
        <v>-0.12537413702344757</v>
      </c>
      <c r="I18" s="3">
        <f>(1+'Anual Bursatil'!I18)/(1+'Anual Cambiario'!I18)-1</f>
        <v>0.219676508589288</v>
      </c>
      <c r="J18" s="3">
        <f>(1+'Anual Bursatil'!J18)/(1+'Anual Cambiario'!J18)-1</f>
        <v>3.6671652796650855E-2</v>
      </c>
      <c r="K18" s="3">
        <f>(1+'Anual Bursatil'!K18)/(1+'Anual Cambiario'!K18)-1</f>
        <v>-1.0234221326168247E-2</v>
      </c>
      <c r="L18" s="3">
        <f>(1+'Anual Bursatil'!L18)/(1+'Anual Cambiario'!L18)-1</f>
        <v>0.13322553432669282</v>
      </c>
      <c r="M18" s="3">
        <f>(1+'Anual Bursatil'!M18)/(1+'Anual Cambiario'!M18)-1</f>
        <v>0.26979118788174472</v>
      </c>
      <c r="N18" s="3" t="e">
        <f>_xll.ECONOMATICA(#REF!,"return","ytd",N$6,,,,"decimal")</f>
        <v>#VALUE!</v>
      </c>
      <c r="O18" s="3" t="e">
        <f>_xll.ECONOMATICA(#REF!,"return","ytd",O$6,,,,"decimal")</f>
        <v>#VALUE!</v>
      </c>
    </row>
    <row r="19" spans="2:16" ht="4.5" customHeight="1" x14ac:dyDescent="0.35">
      <c r="C19" s="16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2:16" x14ac:dyDescent="0.35">
      <c r="C20" s="16"/>
      <c r="E20" s="4"/>
      <c r="F20" s="8">
        <f t="shared" ref="F20:O20" si="2">F6</f>
        <v>43896</v>
      </c>
      <c r="G20" s="11">
        <f t="shared" si="2"/>
        <v>43830</v>
      </c>
      <c r="H20" s="5">
        <f t="shared" si="2"/>
        <v>43465</v>
      </c>
      <c r="I20" s="8">
        <f t="shared" si="2"/>
        <v>43100</v>
      </c>
      <c r="J20" s="11">
        <f t="shared" si="2"/>
        <v>42735</v>
      </c>
      <c r="K20" s="12">
        <f t="shared" si="2"/>
        <v>42369</v>
      </c>
      <c r="L20" s="11">
        <f t="shared" si="2"/>
        <v>42004</v>
      </c>
      <c r="M20" s="5">
        <f t="shared" si="2"/>
        <v>41639</v>
      </c>
      <c r="N20" s="8">
        <f t="shared" si="2"/>
        <v>41274</v>
      </c>
      <c r="O20" s="11">
        <f t="shared" si="2"/>
        <v>40908</v>
      </c>
      <c r="P20" s="4"/>
    </row>
    <row r="21" spans="2:16" x14ac:dyDescent="0.35">
      <c r="C21" s="1">
        <v>1</v>
      </c>
      <c r="E21" s="4"/>
      <c r="F21" s="14">
        <f>LARGE(F$7:F$18,$C21)</f>
        <v>-3.6810419297362618E-2</v>
      </c>
      <c r="G21" s="14">
        <f t="shared" ref="G21:O21" si="3">LARGE(G$7:G$18,$C21)</f>
        <v>0.85737851933039688</v>
      </c>
      <c r="H21" s="14">
        <f t="shared" si="3"/>
        <v>0.38060146300492947</v>
      </c>
      <c r="I21" s="14">
        <f t="shared" si="3"/>
        <v>0.80319858737698802</v>
      </c>
      <c r="J21" s="14">
        <f t="shared" si="3"/>
        <v>0.6132047026443157</v>
      </c>
      <c r="K21" s="14">
        <f t="shared" si="3"/>
        <v>0.5214181797576023</v>
      </c>
      <c r="L21" s="14">
        <f t="shared" si="3"/>
        <v>0.30396260166455891</v>
      </c>
      <c r="M21" s="14">
        <f t="shared" si="3"/>
        <v>0.48088384954050434</v>
      </c>
      <c r="N21" s="14" t="e">
        <f t="shared" si="3"/>
        <v>#NUM!</v>
      </c>
      <c r="O21" s="14" t="e">
        <f t="shared" si="3"/>
        <v>#NUM!</v>
      </c>
      <c r="P21" s="4"/>
    </row>
    <row r="22" spans="2:16" x14ac:dyDescent="0.35">
      <c r="E22" s="4"/>
      <c r="F22" s="7" t="str">
        <f>INDEX($D$7:$D$18,MATCH(F21,F$7:F$18,0))</f>
        <v>Mexico</v>
      </c>
      <c r="G22" s="7" t="str">
        <f t="shared" ref="G22:O22" si="4">INDEX($D$7:$D$18,MATCH(G21,G$7:G$18,0))</f>
        <v>Argentina</v>
      </c>
      <c r="H22" s="7" t="str">
        <f t="shared" si="4"/>
        <v>Argentina</v>
      </c>
      <c r="I22" s="7" t="str">
        <f t="shared" si="4"/>
        <v>Argentina</v>
      </c>
      <c r="J22" s="7" t="str">
        <f t="shared" si="4"/>
        <v>Peru</v>
      </c>
      <c r="K22" s="7" t="str">
        <f t="shared" si="4"/>
        <v>Argentina</v>
      </c>
      <c r="L22" s="7" t="str">
        <f t="shared" si="4"/>
        <v>India</v>
      </c>
      <c r="M22" s="7" t="str">
        <f t="shared" si="4"/>
        <v>Argentina</v>
      </c>
      <c r="N22" s="7" t="e">
        <f t="shared" si="4"/>
        <v>#NUM!</v>
      </c>
      <c r="O22" s="10" t="e">
        <f t="shared" si="4"/>
        <v>#NUM!</v>
      </c>
      <c r="P22" s="4"/>
    </row>
    <row r="23" spans="2:16" x14ac:dyDescent="0.35">
      <c r="C23" s="1">
        <v>2</v>
      </c>
      <c r="E23" s="4"/>
      <c r="F23" s="6">
        <f>LARGE(F$7:F$18,$C23)</f>
        <v>-3.7763575684940598E-2</v>
      </c>
      <c r="G23" s="6">
        <f t="shared" ref="G23:O23" si="5">LARGE(G$7:G$18,$C23)</f>
        <v>0.33444187402499193</v>
      </c>
      <c r="H23" s="6">
        <f t="shared" si="5"/>
        <v>0.15754538653757932</v>
      </c>
      <c r="I23" s="6">
        <f t="shared" si="5"/>
        <v>0.48024375182510126</v>
      </c>
      <c r="J23" s="6">
        <f t="shared" si="5"/>
        <v>0.54371842984350383</v>
      </c>
      <c r="K23" s="6">
        <f t="shared" si="5"/>
        <v>0.26660444615240952</v>
      </c>
      <c r="L23" s="6">
        <f t="shared" si="5"/>
        <v>0.26453453617469092</v>
      </c>
      <c r="M23" s="6">
        <f t="shared" si="5"/>
        <v>0.26979118788174472</v>
      </c>
      <c r="N23" s="6" t="e">
        <f t="shared" si="5"/>
        <v>#NUM!</v>
      </c>
      <c r="O23" s="9" t="e">
        <f t="shared" si="5"/>
        <v>#NUM!</v>
      </c>
      <c r="P23" s="4"/>
    </row>
    <row r="24" spans="2:16" x14ac:dyDescent="0.35">
      <c r="E24" s="4"/>
      <c r="F24" s="6" t="str">
        <f>INDEX($D$7:$D$18,MATCH(F23,F$7:F$18,0))</f>
        <v>China</v>
      </c>
      <c r="G24" s="6" t="str">
        <f t="shared" ref="G24:O24" si="6">INDEX($D$7:$D$18,MATCH(G23,G$7:G$18,0))</f>
        <v>Russia</v>
      </c>
      <c r="H24" s="6" t="str">
        <f t="shared" si="6"/>
        <v>Russia</v>
      </c>
      <c r="I24" s="6" t="str">
        <f t="shared" si="6"/>
        <v>Turquia</v>
      </c>
      <c r="J24" s="6" t="str">
        <f t="shared" si="6"/>
        <v>Argentina</v>
      </c>
      <c r="K24" s="6" t="str">
        <f t="shared" si="6"/>
        <v>Russia</v>
      </c>
      <c r="L24" s="6" t="str">
        <f t="shared" si="6"/>
        <v>Argentina</v>
      </c>
      <c r="M24" s="6" t="str">
        <f t="shared" si="6"/>
        <v>South Africa</v>
      </c>
      <c r="N24" s="6" t="e">
        <f t="shared" si="6"/>
        <v>#NUM!</v>
      </c>
      <c r="O24" s="9" t="e">
        <f t="shared" si="6"/>
        <v>#NUM!</v>
      </c>
      <c r="P24" s="4"/>
    </row>
    <row r="25" spans="2:16" x14ac:dyDescent="0.35">
      <c r="C25" s="1">
        <v>3</v>
      </c>
      <c r="E25" s="4"/>
      <c r="F25" s="13">
        <f>LARGE(F$7:F$18,$C25)</f>
        <v>-4.1928714506492604E-2</v>
      </c>
      <c r="G25" s="13">
        <f t="shared" ref="G25:O25" si="7">LARGE(G$7:G$18,$C25)</f>
        <v>0.32805775077698041</v>
      </c>
      <c r="H25" s="13">
        <f t="shared" si="7"/>
        <v>0.14185184533863127</v>
      </c>
      <c r="I25" s="13">
        <f t="shared" si="7"/>
        <v>0.45578471432312306</v>
      </c>
      <c r="J25" s="13">
        <f t="shared" si="7"/>
        <v>0.37279009230039728</v>
      </c>
      <c r="K25" s="13">
        <f t="shared" si="7"/>
        <v>3.3621106131909162E-3</v>
      </c>
      <c r="L25" s="13">
        <f t="shared" si="7"/>
        <v>0.25968653170098288</v>
      </c>
      <c r="M25" s="13">
        <f t="shared" si="7"/>
        <v>0.22031140624391088</v>
      </c>
      <c r="N25" s="13" t="e">
        <f t="shared" si="7"/>
        <v>#NUM!</v>
      </c>
      <c r="O25" s="14" t="e">
        <f t="shared" si="7"/>
        <v>#NUM!</v>
      </c>
      <c r="P25" s="4"/>
    </row>
    <row r="26" spans="2:16" x14ac:dyDescent="0.35">
      <c r="E26" s="4"/>
      <c r="F26" s="7" t="str">
        <f>INDEX($D$7:$D$18,MATCH(F25,F$7:F$18,0))</f>
        <v>Turquia</v>
      </c>
      <c r="G26" s="7" t="str">
        <f t="shared" ref="G26:O26" si="8">INDEX($D$7:$D$18,MATCH(G25,G$7:G$18,0))</f>
        <v>Brazil</v>
      </c>
      <c r="H26" s="7" t="str">
        <f t="shared" si="8"/>
        <v>Brazil</v>
      </c>
      <c r="I26" s="7" t="str">
        <f t="shared" si="8"/>
        <v>China</v>
      </c>
      <c r="J26" s="7" t="str">
        <f t="shared" si="8"/>
        <v>Brazil</v>
      </c>
      <c r="K26" s="7" t="str">
        <f t="shared" si="8"/>
        <v>Mexico</v>
      </c>
      <c r="L26" s="7" t="str">
        <f t="shared" si="8"/>
        <v>Turquia</v>
      </c>
      <c r="M26" s="7" t="str">
        <f t="shared" si="8"/>
        <v>China</v>
      </c>
      <c r="N26" s="7" t="e">
        <f t="shared" si="8"/>
        <v>#NUM!</v>
      </c>
      <c r="O26" s="10" t="e">
        <f t="shared" si="8"/>
        <v>#NUM!</v>
      </c>
      <c r="P26" s="4"/>
    </row>
    <row r="27" spans="2:16" x14ac:dyDescent="0.35">
      <c r="C27" s="1">
        <v>4</v>
      </c>
      <c r="E27" s="4"/>
      <c r="F27" s="6">
        <f>LARGE(F$7:F$18,$C27)</f>
        <v>-8.4170367515752909E-2</v>
      </c>
      <c r="G27" s="6">
        <f t="shared" ref="G27:O27" si="9">LARGE(G$7:G$18,$C27)</f>
        <v>0.29423587137146012</v>
      </c>
      <c r="H27" s="6">
        <f t="shared" si="9"/>
        <v>4.0559129211242828E-2</v>
      </c>
      <c r="I27" s="6">
        <f t="shared" si="9"/>
        <v>0.3072386833552383</v>
      </c>
      <c r="J27" s="6">
        <f t="shared" si="9"/>
        <v>0.29700858146112319</v>
      </c>
      <c r="K27" s="6">
        <f t="shared" si="9"/>
        <v>-1.0234221326168247E-2</v>
      </c>
      <c r="L27" s="6">
        <f t="shared" si="9"/>
        <v>0.13322553432669282</v>
      </c>
      <c r="M27" s="6">
        <f t="shared" si="9"/>
        <v>0.18163415155292961</v>
      </c>
      <c r="N27" s="6" t="e">
        <f t="shared" si="9"/>
        <v>#NUM!</v>
      </c>
      <c r="O27" s="9" t="e">
        <f t="shared" si="9"/>
        <v>#NUM!</v>
      </c>
      <c r="P27" s="4"/>
    </row>
    <row r="28" spans="2:16" x14ac:dyDescent="0.35">
      <c r="E28" s="4"/>
      <c r="F28" s="6" t="str">
        <f>INDEX($D$7:$D$18,MATCH(F27,F$7:F$18,0))</f>
        <v>South Korea</v>
      </c>
      <c r="G28" s="6" t="str">
        <f t="shared" ref="G28:O28" si="10">INDEX($D$7:$D$18,MATCH(G27,G$7:G$18,0))</f>
        <v>Colombia</v>
      </c>
      <c r="H28" s="6" t="str">
        <f t="shared" si="10"/>
        <v>India</v>
      </c>
      <c r="I28" s="6" t="str">
        <f t="shared" si="10"/>
        <v>Chile</v>
      </c>
      <c r="J28" s="6" t="str">
        <f t="shared" si="10"/>
        <v>Russia</v>
      </c>
      <c r="K28" s="6" t="str">
        <f t="shared" si="10"/>
        <v>South Africa</v>
      </c>
      <c r="L28" s="6" t="str">
        <f t="shared" si="10"/>
        <v>South Africa</v>
      </c>
      <c r="M28" s="6" t="str">
        <f t="shared" si="10"/>
        <v>Russia</v>
      </c>
      <c r="N28" s="6" t="e">
        <f t="shared" si="10"/>
        <v>#NUM!</v>
      </c>
      <c r="O28" s="9" t="e">
        <f t="shared" si="10"/>
        <v>#NUM!</v>
      </c>
      <c r="P28" s="4"/>
    </row>
    <row r="29" spans="2:16" x14ac:dyDescent="0.35">
      <c r="C29" s="1">
        <v>5</v>
      </c>
      <c r="E29" s="4"/>
      <c r="F29" s="13">
        <f>LARGE(F$7:F$18,$C29)</f>
        <v>-9.4723826012816259E-2</v>
      </c>
      <c r="G29" s="13">
        <f t="shared" ref="G29:O29" si="11">LARGE(G$7:G$18,$C29)</f>
        <v>0.29333222575459295</v>
      </c>
      <c r="H29" s="13">
        <f t="shared" si="11"/>
        <v>-8.3807363062357809E-2</v>
      </c>
      <c r="I29" s="13">
        <f t="shared" si="11"/>
        <v>0.28410284190046586</v>
      </c>
      <c r="J29" s="13">
        <f t="shared" si="11"/>
        <v>0.1829488364878975</v>
      </c>
      <c r="K29" s="13">
        <f t="shared" si="11"/>
        <v>-1.0992730321120803E-2</v>
      </c>
      <c r="L29" s="13">
        <f t="shared" si="11"/>
        <v>9.5255635350525392E-2</v>
      </c>
      <c r="M29" s="13">
        <f t="shared" si="11"/>
        <v>0.17112784108299106</v>
      </c>
      <c r="N29" s="13" t="e">
        <f t="shared" si="11"/>
        <v>#NUM!</v>
      </c>
      <c r="O29" s="14" t="e">
        <f t="shared" si="11"/>
        <v>#NUM!</v>
      </c>
      <c r="P29" s="4"/>
    </row>
    <row r="30" spans="2:16" x14ac:dyDescent="0.35">
      <c r="E30" s="4"/>
      <c r="F30" s="7" t="str">
        <f>INDEX($D$7:$D$18,MATCH(F29,F$7:F$18,0))</f>
        <v>Chile</v>
      </c>
      <c r="G30" s="7" t="str">
        <f t="shared" ref="G30:O30" si="12">INDEX($D$7:$D$18,MATCH(G29,G$7:G$18,0))</f>
        <v>Turquia</v>
      </c>
      <c r="H30" s="7" t="str">
        <f t="shared" si="12"/>
        <v>Chile</v>
      </c>
      <c r="I30" s="7" t="str">
        <f t="shared" si="12"/>
        <v>South Korea</v>
      </c>
      <c r="J30" s="7" t="str">
        <f t="shared" si="12"/>
        <v>Colombia</v>
      </c>
      <c r="K30" s="7" t="str">
        <f t="shared" si="12"/>
        <v>South Korea</v>
      </c>
      <c r="L30" s="7" t="str">
        <f t="shared" si="12"/>
        <v>China</v>
      </c>
      <c r="M30" s="7" t="str">
        <f t="shared" si="12"/>
        <v>South Korea</v>
      </c>
      <c r="N30" s="7" t="e">
        <f t="shared" si="12"/>
        <v>#NUM!</v>
      </c>
      <c r="O30" s="10" t="e">
        <f t="shared" si="12"/>
        <v>#NUM!</v>
      </c>
      <c r="P30" s="4"/>
    </row>
    <row r="31" spans="2:16" x14ac:dyDescent="0.35">
      <c r="C31" s="1">
        <v>6</v>
      </c>
      <c r="E31" s="4"/>
      <c r="F31" s="6">
        <f>LARGE(F$7:F$18,$C31)</f>
        <v>-0.10553430641687889</v>
      </c>
      <c r="G31" s="6">
        <f t="shared" ref="G31:O31" si="13">LARGE(G$7:G$18,$C31)</f>
        <v>0.25697878696974263</v>
      </c>
      <c r="H31" s="6">
        <f t="shared" si="13"/>
        <v>-8.6122228016924707E-2</v>
      </c>
      <c r="I31" s="6">
        <f t="shared" si="13"/>
        <v>0.2805431268627816</v>
      </c>
      <c r="J31" s="6">
        <f t="shared" si="13"/>
        <v>0.12702356141677695</v>
      </c>
      <c r="K31" s="6">
        <f t="shared" si="13"/>
        <v>-3.9727293506993999E-2</v>
      </c>
      <c r="L31" s="6">
        <f t="shared" si="13"/>
        <v>3.0450247318091206E-2</v>
      </c>
      <c r="M31" s="6">
        <f t="shared" si="13"/>
        <v>0.16826119937046946</v>
      </c>
      <c r="N31" s="6" t="e">
        <f t="shared" si="13"/>
        <v>#NUM!</v>
      </c>
      <c r="O31" s="9" t="e">
        <f t="shared" si="13"/>
        <v>#NUM!</v>
      </c>
      <c r="P31" s="4"/>
    </row>
    <row r="32" spans="2:16" x14ac:dyDescent="0.35">
      <c r="E32" s="4"/>
      <c r="F32" s="6" t="str">
        <f>INDEX($D$7:$D$18,MATCH(F31,F$7:F$18,0))</f>
        <v>South Africa</v>
      </c>
      <c r="G32" s="6" t="str">
        <f t="shared" ref="G32:O32" si="14">INDEX($D$7:$D$18,MATCH(G31,G$7:G$18,0))</f>
        <v>China</v>
      </c>
      <c r="H32" s="6" t="str">
        <f t="shared" si="14"/>
        <v>Peru</v>
      </c>
      <c r="I32" s="6" t="str">
        <f t="shared" si="14"/>
        <v>India</v>
      </c>
      <c r="J32" s="6" t="str">
        <f t="shared" si="14"/>
        <v>Chile</v>
      </c>
      <c r="K32" s="6" t="str">
        <f t="shared" si="14"/>
        <v>India</v>
      </c>
      <c r="L32" s="6" t="str">
        <f t="shared" si="14"/>
        <v>Peru</v>
      </c>
      <c r="M32" s="6" t="str">
        <f t="shared" si="14"/>
        <v>India</v>
      </c>
      <c r="N32" s="6" t="e">
        <f t="shared" si="14"/>
        <v>#NUM!</v>
      </c>
      <c r="O32" s="9" t="e">
        <f t="shared" si="14"/>
        <v>#NUM!</v>
      </c>
      <c r="P32" s="4"/>
    </row>
    <row r="33" spans="3:16" x14ac:dyDescent="0.35">
      <c r="C33" s="1">
        <v>7</v>
      </c>
      <c r="E33" s="4"/>
      <c r="F33" s="13">
        <f>LARGE(F$7:F$18,$C33)</f>
        <v>-0.11219522596199538</v>
      </c>
      <c r="G33" s="13">
        <f t="shared" ref="G33:O33" si="15">LARGE(G$7:G$18,$C33)</f>
        <v>0.12839072885672564</v>
      </c>
      <c r="H33" s="13">
        <f t="shared" si="15"/>
        <v>-0.12537413702344757</v>
      </c>
      <c r="I33" s="13">
        <f t="shared" si="15"/>
        <v>0.25471796581675599</v>
      </c>
      <c r="J33" s="13">
        <f t="shared" si="15"/>
        <v>0.11324140824719908</v>
      </c>
      <c r="K33" s="13">
        <f t="shared" si="15"/>
        <v>-4.7785517817003242E-2</v>
      </c>
      <c r="L33" s="13">
        <f t="shared" si="15"/>
        <v>-3.6650614504557533E-3</v>
      </c>
      <c r="M33" s="13">
        <f t="shared" si="15"/>
        <v>0.15239634071318764</v>
      </c>
      <c r="N33" s="13" t="e">
        <f t="shared" si="15"/>
        <v>#NUM!</v>
      </c>
      <c r="O33" s="14" t="e">
        <f t="shared" si="15"/>
        <v>#NUM!</v>
      </c>
      <c r="P33" s="4"/>
    </row>
    <row r="34" spans="3:16" x14ac:dyDescent="0.35">
      <c r="E34" s="4"/>
      <c r="F34" s="7" t="str">
        <f>INDEX($D$7:$D$18,MATCH(F33,F$7:F$18,0))</f>
        <v>India</v>
      </c>
      <c r="G34" s="7" t="str">
        <f t="shared" ref="G34:O34" si="16">INDEX($D$7:$D$18,MATCH(G33,G$7:G$18,0))</f>
        <v>India</v>
      </c>
      <c r="H34" s="7" t="str">
        <f t="shared" si="16"/>
        <v>South Africa</v>
      </c>
      <c r="I34" s="7" t="str">
        <f t="shared" si="16"/>
        <v>Brazil</v>
      </c>
      <c r="J34" s="7" t="str">
        <f t="shared" si="16"/>
        <v>South Korea</v>
      </c>
      <c r="K34" s="7" t="str">
        <f t="shared" si="16"/>
        <v>China</v>
      </c>
      <c r="L34" s="7" t="str">
        <f t="shared" si="16"/>
        <v>Mexico</v>
      </c>
      <c r="M34" s="7" t="str">
        <f t="shared" si="16"/>
        <v>Mexico</v>
      </c>
      <c r="N34" s="7" t="e">
        <f t="shared" si="16"/>
        <v>#NUM!</v>
      </c>
      <c r="O34" s="10" t="e">
        <f t="shared" si="16"/>
        <v>#NUM!</v>
      </c>
      <c r="P34" s="4"/>
    </row>
    <row r="35" spans="3:16" x14ac:dyDescent="0.35">
      <c r="C35" s="1">
        <v>8</v>
      </c>
      <c r="E35" s="4"/>
      <c r="F35" s="6">
        <f>LARGE(F$7:F$18,$C35)</f>
        <v>-0.11332565249591431</v>
      </c>
      <c r="G35" s="6">
        <f t="shared" ref="G35:O35" si="17">LARGE(G$7:G$18,$C35)</f>
        <v>0.1191274320139466</v>
      </c>
      <c r="H35" s="6">
        <f t="shared" si="17"/>
        <v>-0.13356843456696077</v>
      </c>
      <c r="I35" s="6">
        <f t="shared" si="17"/>
        <v>0.25288407542130531</v>
      </c>
      <c r="J35" s="6">
        <f t="shared" si="17"/>
        <v>0.10561848623935211</v>
      </c>
      <c r="K35" s="6">
        <f t="shared" si="17"/>
        <v>-5.1188198497214676E-2</v>
      </c>
      <c r="L35" s="6">
        <f t="shared" si="17"/>
        <v>-1.1312941721651648E-2</v>
      </c>
      <c r="M35" s="6">
        <f t="shared" si="17"/>
        <v>9.2657422767979281E-2</v>
      </c>
      <c r="N35" s="6" t="e">
        <f t="shared" si="17"/>
        <v>#NUM!</v>
      </c>
      <c r="O35" s="9" t="e">
        <f t="shared" si="17"/>
        <v>#NUM!</v>
      </c>
      <c r="P35" s="4"/>
    </row>
    <row r="36" spans="3:16" x14ac:dyDescent="0.35">
      <c r="E36" s="4"/>
      <c r="F36" s="6" t="str">
        <f>INDEX($D$7:$D$18,MATCH(F35,F$7:F$18,0))</f>
        <v>Argentina</v>
      </c>
      <c r="G36" s="6" t="str">
        <f t="shared" ref="G36:O36" si="18">INDEX($D$7:$D$18,MATCH(G35,G$7:G$18,0))</f>
        <v>South Korea</v>
      </c>
      <c r="H36" s="6" t="str">
        <f t="shared" si="18"/>
        <v>Colombia</v>
      </c>
      <c r="I36" s="6" t="str">
        <f t="shared" si="18"/>
        <v>Peru</v>
      </c>
      <c r="J36" s="6" t="str">
        <f t="shared" si="18"/>
        <v>Turquia</v>
      </c>
      <c r="K36" s="6" t="str">
        <f t="shared" si="18"/>
        <v>Chile</v>
      </c>
      <c r="L36" s="6" t="str">
        <f t="shared" si="18"/>
        <v>Chile</v>
      </c>
      <c r="M36" s="6" t="str">
        <f t="shared" si="18"/>
        <v>Brazil</v>
      </c>
      <c r="N36" s="6" t="e">
        <f t="shared" si="18"/>
        <v>#NUM!</v>
      </c>
      <c r="O36" s="9" t="e">
        <f t="shared" si="18"/>
        <v>#NUM!</v>
      </c>
      <c r="P36" s="4"/>
    </row>
    <row r="37" spans="3:16" x14ac:dyDescent="0.35">
      <c r="C37" s="1">
        <v>9</v>
      </c>
      <c r="E37" s="4"/>
      <c r="F37" s="13">
        <f>LARGE(F$7:F$18,$C37)</f>
        <v>-0.12915403279285731</v>
      </c>
      <c r="G37" s="13">
        <f t="shared" ref="G37:O37" si="19">LARGE(G$7:G$18,$C37)</f>
        <v>8.1263079287128948E-2</v>
      </c>
      <c r="H37" s="13">
        <f t="shared" si="19"/>
        <v>-0.14628501494647628</v>
      </c>
      <c r="I37" s="13">
        <f t="shared" si="19"/>
        <v>0.219676508589288</v>
      </c>
      <c r="J37" s="13">
        <f t="shared" si="19"/>
        <v>7.2136361406000216E-2</v>
      </c>
      <c r="K37" s="13">
        <f t="shared" si="19"/>
        <v>-0.14312226320539623</v>
      </c>
      <c r="L37" s="13">
        <f t="shared" si="19"/>
        <v>-1.7424639786134177E-2</v>
      </c>
      <c r="M37" s="13">
        <f t="shared" si="19"/>
        <v>8.9056357633377603E-2</v>
      </c>
      <c r="N37" s="13" t="e">
        <f t="shared" si="19"/>
        <v>#NUM!</v>
      </c>
      <c r="O37" s="14" t="e">
        <f t="shared" si="19"/>
        <v>#NUM!</v>
      </c>
      <c r="P37" s="4"/>
    </row>
    <row r="38" spans="3:16" x14ac:dyDescent="0.35">
      <c r="E38" s="4"/>
      <c r="F38" s="7" t="str">
        <f>INDEX($D$7:$D$18,MATCH(F37,F$7:F$18,0))</f>
        <v>Colombia</v>
      </c>
      <c r="G38" s="7" t="str">
        <f t="shared" ref="G38:O38" si="20">INDEX($D$7:$D$18,MATCH(G37,G$7:G$18,0))</f>
        <v>Mexico</v>
      </c>
      <c r="H38" s="7" t="str">
        <f t="shared" si="20"/>
        <v>Mexico</v>
      </c>
      <c r="I38" s="7" t="str">
        <f t="shared" si="20"/>
        <v>South Africa</v>
      </c>
      <c r="J38" s="7" t="str">
        <f t="shared" si="20"/>
        <v>Mexico</v>
      </c>
      <c r="K38" s="7" t="str">
        <f t="shared" si="20"/>
        <v>Turquia</v>
      </c>
      <c r="L38" s="7" t="str">
        <f t="shared" si="20"/>
        <v>Russia</v>
      </c>
      <c r="M38" s="7" t="str">
        <f t="shared" si="20"/>
        <v>Colombia</v>
      </c>
      <c r="N38" s="7" t="e">
        <f t="shared" si="20"/>
        <v>#NUM!</v>
      </c>
      <c r="O38" s="10" t="e">
        <f t="shared" si="20"/>
        <v>#NUM!</v>
      </c>
      <c r="P38" s="4"/>
    </row>
    <row r="39" spans="3:16" x14ac:dyDescent="0.35">
      <c r="C39" s="1">
        <v>10</v>
      </c>
      <c r="E39" s="4"/>
      <c r="F39" s="6">
        <f>LARGE(F$7:F$18,$C39)</f>
        <v>-0.13237639553505154</v>
      </c>
      <c r="G39" s="6">
        <f t="shared" ref="G39:O39" si="21">LARGE(G$7:G$18,$C39)</f>
        <v>7.0635983335745056E-2</v>
      </c>
      <c r="H39" s="6">
        <f t="shared" si="21"/>
        <v>-0.15623262724972009</v>
      </c>
      <c r="I39" s="6">
        <f t="shared" si="21"/>
        <v>0.12612741131462801</v>
      </c>
      <c r="J39" s="6">
        <f t="shared" si="21"/>
        <v>6.6068737792080556E-2</v>
      </c>
      <c r="K39" s="6">
        <f t="shared" si="21"/>
        <v>-0.14401544588708282</v>
      </c>
      <c r="L39" s="6">
        <f t="shared" si="21"/>
        <v>-4.1595149507132501E-2</v>
      </c>
      <c r="M39" s="6">
        <f t="shared" si="21"/>
        <v>3.8905637293413786E-3</v>
      </c>
      <c r="N39" s="6" t="e">
        <f t="shared" si="21"/>
        <v>#NUM!</v>
      </c>
      <c r="O39" s="9" t="e">
        <f t="shared" si="21"/>
        <v>#NUM!</v>
      </c>
      <c r="P39" s="4"/>
    </row>
    <row r="40" spans="3:16" x14ac:dyDescent="0.35">
      <c r="E40" s="4"/>
      <c r="F40" s="6" t="str">
        <f>INDEX($D$7:$D$18,MATCH(F39,F$7:F$18,0))</f>
        <v>Peru</v>
      </c>
      <c r="G40" s="6" t="str">
        <f t="shared" ref="G40:O40" si="22">INDEX($D$7:$D$18,MATCH(G39,G$7:G$18,0))</f>
        <v>South Africa</v>
      </c>
      <c r="H40" s="6" t="str">
        <f t="shared" si="22"/>
        <v>China</v>
      </c>
      <c r="I40" s="6" t="str">
        <f t="shared" si="22"/>
        <v>Colombia</v>
      </c>
      <c r="J40" s="6" t="str">
        <f t="shared" si="22"/>
        <v>China</v>
      </c>
      <c r="K40" s="6" t="str">
        <f t="shared" si="22"/>
        <v>Brazil</v>
      </c>
      <c r="L40" s="6" t="str">
        <f t="shared" si="22"/>
        <v>Brazil</v>
      </c>
      <c r="M40" s="6" t="str">
        <f t="shared" si="22"/>
        <v>Chile</v>
      </c>
      <c r="N40" s="6" t="e">
        <f t="shared" si="22"/>
        <v>#NUM!</v>
      </c>
      <c r="O40" s="9" t="e">
        <f t="shared" si="22"/>
        <v>#NUM!</v>
      </c>
      <c r="P40" s="4"/>
    </row>
    <row r="41" spans="3:16" x14ac:dyDescent="0.35">
      <c r="C41" s="1">
        <v>11</v>
      </c>
      <c r="E41" s="4"/>
      <c r="F41" s="13">
        <f>LARGE(F$7:F$18,$C41)</f>
        <v>-0.13556549972148235</v>
      </c>
      <c r="G41" s="13">
        <f t="shared" ref="G41:O41" si="23">LARGE(G$7:G$18,$C41)</f>
        <v>5.4538736409461386E-2</v>
      </c>
      <c r="H41" s="13">
        <f t="shared" si="23"/>
        <v>-0.16926815256071737</v>
      </c>
      <c r="I41" s="13">
        <f t="shared" si="23"/>
        <v>9.1560090997726995E-2</v>
      </c>
      <c r="J41" s="13">
        <f t="shared" si="23"/>
        <v>3.6934626214564004E-2</v>
      </c>
      <c r="K41" s="13">
        <f t="shared" si="23"/>
        <v>-0.21146783446980733</v>
      </c>
      <c r="L41" s="13">
        <f t="shared" si="23"/>
        <v>-9.9096454508132648E-2</v>
      </c>
      <c r="M41" s="13">
        <f t="shared" si="23"/>
        <v>2.6108490310186028E-3</v>
      </c>
      <c r="N41" s="13" t="e">
        <f t="shared" si="23"/>
        <v>#NUM!</v>
      </c>
      <c r="O41" s="14" t="e">
        <f t="shared" si="23"/>
        <v>#NUM!</v>
      </c>
      <c r="P41" s="4"/>
    </row>
    <row r="42" spans="3:16" x14ac:dyDescent="0.35">
      <c r="E42" s="4"/>
      <c r="F42" s="7" t="str">
        <f>INDEX($D$7:$D$18,MATCH(F41,F$7:F$18,0))</f>
        <v>Russia</v>
      </c>
      <c r="G42" s="7" t="str">
        <f t="shared" ref="G42:O42" si="24">INDEX($D$7:$D$18,MATCH(G41,G$7:G$18,0))</f>
        <v>Peru</v>
      </c>
      <c r="H42" s="7" t="str">
        <f t="shared" si="24"/>
        <v>South Korea</v>
      </c>
      <c r="I42" s="7" t="str">
        <f t="shared" si="24"/>
        <v>Mexico</v>
      </c>
      <c r="J42" s="7" t="str">
        <f t="shared" si="24"/>
        <v>India</v>
      </c>
      <c r="K42" s="7" t="str">
        <f t="shared" si="24"/>
        <v>Colombia</v>
      </c>
      <c r="L42" s="7" t="str">
        <f t="shared" si="24"/>
        <v>South Korea</v>
      </c>
      <c r="M42" s="7" t="str">
        <f t="shared" si="24"/>
        <v>Peru</v>
      </c>
      <c r="N42" s="7" t="e">
        <f t="shared" si="24"/>
        <v>#NUM!</v>
      </c>
      <c r="O42" s="10" t="e">
        <f t="shared" si="24"/>
        <v>#NUM!</v>
      </c>
      <c r="P42" s="4"/>
    </row>
    <row r="43" spans="3:16" x14ac:dyDescent="0.35">
      <c r="C43" s="1">
        <v>12</v>
      </c>
      <c r="E43" s="4"/>
      <c r="F43" s="6">
        <f>LARGE(F$7:F$18,$C43)</f>
        <v>-0.14737064264803323</v>
      </c>
      <c r="G43" s="6">
        <f t="shared" ref="G43:O43" si="25">LARGE(G$7:G$18,$C43)</f>
        <v>-0.12007746097785621</v>
      </c>
      <c r="H43" s="6">
        <f t="shared" si="25"/>
        <v>-0.18841881471099953</v>
      </c>
      <c r="I43" s="6">
        <f t="shared" si="25"/>
        <v>-2.4108464008461228E-2</v>
      </c>
      <c r="J43" s="6">
        <f t="shared" si="25"/>
        <v>3.6671652796650855E-2</v>
      </c>
      <c r="K43" s="6">
        <f t="shared" si="25"/>
        <v>-0.26698729088289241</v>
      </c>
      <c r="L43" s="6">
        <f t="shared" si="25"/>
        <v>-0.10706921058916541</v>
      </c>
      <c r="M43" s="6">
        <f t="shared" si="25"/>
        <v>-5.2847629262929408E-2</v>
      </c>
      <c r="N43" s="6" t="e">
        <f t="shared" si="25"/>
        <v>#NUM!</v>
      </c>
      <c r="O43" s="9" t="e">
        <f t="shared" si="25"/>
        <v>#NUM!</v>
      </c>
      <c r="P43" s="4"/>
    </row>
    <row r="44" spans="3:16" x14ac:dyDescent="0.35">
      <c r="E44" s="4"/>
      <c r="F44" s="7" t="str">
        <f>INDEX($D$7:$D$18,MATCH(F43,F$7:F$18,0))</f>
        <v>Brazil</v>
      </c>
      <c r="G44" s="7" t="str">
        <f t="shared" ref="G44:O44" si="26">INDEX($D$7:$D$18,MATCH(G43,G$7:G$18,0))</f>
        <v>Chile</v>
      </c>
      <c r="H44" s="7" t="str">
        <f t="shared" si="26"/>
        <v>Turquia</v>
      </c>
      <c r="I44" s="7" t="str">
        <f t="shared" si="26"/>
        <v>Russia</v>
      </c>
      <c r="J44" s="7" t="str">
        <f t="shared" si="26"/>
        <v>South Africa</v>
      </c>
      <c r="K44" s="7" t="str">
        <f t="shared" si="26"/>
        <v>Peru</v>
      </c>
      <c r="L44" s="7" t="str">
        <f t="shared" si="26"/>
        <v>Colombia</v>
      </c>
      <c r="M44" s="7" t="str">
        <f t="shared" si="26"/>
        <v>Turquia</v>
      </c>
      <c r="N44" s="7" t="e">
        <f t="shared" si="26"/>
        <v>#NUM!</v>
      </c>
      <c r="O44" s="10" t="e">
        <f t="shared" si="26"/>
        <v>#NUM!</v>
      </c>
      <c r="P44" s="4"/>
    </row>
    <row r="45" spans="3:16" ht="4.5" customHeight="1" x14ac:dyDescent="0.35"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</sheetData>
  <conditionalFormatting sqref="F21:O42">
    <cfRule type="cellIs" dxfId="18" priority="12" operator="equal">
      <formula>"Colombia"</formula>
    </cfRule>
  </conditionalFormatting>
  <conditionalFormatting sqref="F43:O44">
    <cfRule type="cellIs" dxfId="17" priority="11" operator="equal">
      <formula>"Colombia"</formula>
    </cfRule>
  </conditionalFormatting>
  <conditionalFormatting sqref="F43:F44">
    <cfRule type="cellIs" dxfId="16" priority="4" operator="equal">
      <formula>F$18</formula>
    </cfRule>
    <cfRule type="cellIs" dxfId="15" priority="5" operator="equal">
      <formula>F$17</formula>
    </cfRule>
    <cfRule type="cellIs" dxfId="14" priority="10" operator="equal">
      <formula>F$16</formula>
    </cfRule>
  </conditionalFormatting>
  <conditionalFormatting sqref="G43:G44">
    <cfRule type="cellIs" dxfId="13" priority="9" operator="equal">
      <formula>G$16</formula>
    </cfRule>
  </conditionalFormatting>
  <conditionalFormatting sqref="H43:H44">
    <cfRule type="cellIs" dxfId="12" priority="8" operator="equal">
      <formula>H$16</formula>
    </cfRule>
  </conditionalFormatting>
  <conditionalFormatting sqref="I43:I44">
    <cfRule type="cellIs" dxfId="11" priority="7" operator="equal">
      <formula>I$16</formula>
    </cfRule>
  </conditionalFormatting>
  <conditionalFormatting sqref="J43:J44">
    <cfRule type="cellIs" dxfId="10" priority="6" operator="equal">
      <formula>J$16</formula>
    </cfRule>
  </conditionalFormatting>
  <conditionalFormatting sqref="C7:C1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511811024" right="0.511811024" top="0.78740157499999996" bottom="0.78740157499999996" header="0.31496062000000002" footer="0.31496062000000002"/>
  <pageSetup paperSize="9" orientation="portrait" r:id="rId1"/>
  <ignoredErrors>
    <ignoredError sqref="F22:M4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156BB-8EC8-4982-9870-635C89385A7E}">
  <dimension ref="B6:Z45"/>
  <sheetViews>
    <sheetView showGridLines="0" topLeftCell="D1" workbookViewId="0">
      <selection activeCell="F7" sqref="F7"/>
    </sheetView>
  </sheetViews>
  <sheetFormatPr baseColWidth="10" defaultColWidth="9.1796875" defaultRowHeight="14.5" x14ac:dyDescent="0.35"/>
  <cols>
    <col min="1" max="1" width="9.1796875" style="1"/>
    <col min="2" max="2" width="28.453125" style="1" bestFit="1" customWidth="1"/>
    <col min="3" max="3" width="14.54296875" style="1" bestFit="1" customWidth="1"/>
    <col min="4" max="4" width="28.453125" style="1" bestFit="1" customWidth="1"/>
    <col min="5" max="5" width="1.453125" style="1" customWidth="1"/>
    <col min="6" max="13" width="16.453125" style="1" customWidth="1"/>
    <col min="14" max="14" width="16.453125" style="1" hidden="1" customWidth="1"/>
    <col min="15" max="15" width="8.984375E-2" style="1" customWidth="1"/>
    <col min="16" max="16" width="1.453125" style="1" customWidth="1"/>
    <col min="17" max="16384" width="9.1796875" style="1"/>
  </cols>
  <sheetData>
    <row r="6" spans="2:26" s="2" customFormat="1" x14ac:dyDescent="0.35">
      <c r="F6" s="19">
        <f>'Anual Bursatil'!F6</f>
        <v>43896</v>
      </c>
      <c r="G6" s="2">
        <f>DATE(YEAR(F6)-1,12,31)</f>
        <v>43830</v>
      </c>
      <c r="H6" s="2">
        <f t="shared" ref="H6:O6" si="0">DATE(YEAR(G6)-1,12,31)</f>
        <v>43465</v>
      </c>
      <c r="I6" s="2">
        <f t="shared" si="0"/>
        <v>43100</v>
      </c>
      <c r="J6" s="2">
        <f t="shared" si="0"/>
        <v>42735</v>
      </c>
      <c r="K6" s="2">
        <f t="shared" si="0"/>
        <v>42369</v>
      </c>
      <c r="L6" s="2">
        <f t="shared" si="0"/>
        <v>42004</v>
      </c>
      <c r="M6" s="2">
        <f t="shared" si="0"/>
        <v>41639</v>
      </c>
      <c r="N6" s="2">
        <f t="shared" si="0"/>
        <v>41274</v>
      </c>
      <c r="O6" s="2">
        <f t="shared" si="0"/>
        <v>40908</v>
      </c>
      <c r="Q6" s="2">
        <f t="shared" ref="Q6:Z6" si="1">F6</f>
        <v>43896</v>
      </c>
      <c r="R6" s="2">
        <f t="shared" si="1"/>
        <v>43830</v>
      </c>
      <c r="S6" s="2">
        <f t="shared" si="1"/>
        <v>43465</v>
      </c>
      <c r="T6" s="2">
        <f t="shared" si="1"/>
        <v>43100</v>
      </c>
      <c r="U6" s="2">
        <f t="shared" si="1"/>
        <v>42735</v>
      </c>
      <c r="V6" s="2">
        <f t="shared" si="1"/>
        <v>42369</v>
      </c>
      <c r="W6" s="2">
        <f t="shared" si="1"/>
        <v>42004</v>
      </c>
      <c r="X6" s="2">
        <f t="shared" si="1"/>
        <v>41639</v>
      </c>
      <c r="Y6" s="2">
        <f t="shared" si="1"/>
        <v>41274</v>
      </c>
      <c r="Z6" s="2">
        <f t="shared" si="1"/>
        <v>40908</v>
      </c>
    </row>
    <row r="7" spans="2:26" x14ac:dyDescent="0.35">
      <c r="B7" s="1" t="str" cm="1">
        <f t="array" ref="B7">_xll.ECONOMATICA(C7,"name")</f>
        <v>Dolar Ptax Venda</v>
      </c>
      <c r="C7" s="15" t="s">
        <v>24</v>
      </c>
      <c r="D7" s="1" t="s">
        <v>19</v>
      </c>
      <c r="F7" s="3" cm="1">
        <f t="array" ref="F7">1/(1+_xll.ECONOMATICA($C7,"return","ytd",F$6,,,,"decimal"))-1</f>
        <v>-0.13241783077493663</v>
      </c>
      <c r="G7" s="3" cm="1">
        <f t="array" ref="G7">1/(1+_xll.ECONOMATICA($C7,"return","ytd",G$6,,,,"decimal"))-1</f>
        <v>-3.8678145235852335E-2</v>
      </c>
      <c r="H7" s="3" cm="1">
        <f t="array" ref="H7">1/(1+_xll.ECONOMATICA($C7,"return","ytd",H$6,,,,"decimal"))-1</f>
        <v>-0.14627851760056887</v>
      </c>
      <c r="I7" s="3" cm="1">
        <f t="array" ref="I7">1/(1+_xll.ECONOMATICA($C7,"return","ytd",I$6,,,,"decimal"))-1</f>
        <v>-1.4782345828006305E-2</v>
      </c>
      <c r="J7" s="3" cm="1">
        <f t="array" ref="J7">1/(1+_xll.ECONOMATICA($C7,"return","ytd",J$6,,,,"decimal"))-1</f>
        <v>0.1981221809707534</v>
      </c>
      <c r="K7" s="3" cm="1">
        <f t="array" ref="K7">1/(1+_xll.ECONOMATICA($C7,"return","ytd",K$6,,,,"decimal"))-1</f>
        <v>-0.31976029502123915</v>
      </c>
      <c r="L7" s="3" cm="1">
        <f t="array" ref="L7">1/(1+_xll.ECONOMATICA($C7,"return","ytd",L$6,,,,"decimal"))-1</f>
        <v>-0.11806339884018946</v>
      </c>
      <c r="M7" s="3" cm="1">
        <f t="array" ref="M7">1/(1+_xll.ECONOMATICA($C7,"return","2013-06-20",M$6,,,,"decimal"))-1</f>
        <v>-3.8546913685445383E-2</v>
      </c>
      <c r="N7" s="3">
        <f>_xll.ECONOMATICA($C7,"return","ytd",N$6,,,,"decimal")</f>
        <v>8.94018552081252E-2</v>
      </c>
      <c r="O7" s="3">
        <f>_xll.ECONOMATICA($C7,"return","ytd",O$6,,,,"decimal")</f>
        <v>0.12579522266241799</v>
      </c>
    </row>
    <row r="8" spans="2:26" x14ac:dyDescent="0.35">
      <c r="B8" s="1" t="str" cm="1">
        <f t="array" ref="B8">_xll.ECONOMATICA(C8,"name")</f>
        <v>Forex USDCNY</v>
      </c>
      <c r="C8" s="15" t="s">
        <v>25</v>
      </c>
      <c r="D8" s="1" t="s">
        <v>12</v>
      </c>
      <c r="F8" s="3" cm="1">
        <f t="array" ref="F8">1/(1+_xll.ECONOMATICA($C8,"return","ytd",F$6,,,,"decimal"))-1</f>
        <v>7.1391191149967614E-3</v>
      </c>
      <c r="G8" s="3" cm="1">
        <f t="array" ref="G8">1/(1+_xll.ECONOMATICA($C8,"return","ytd",G$6,,,,"decimal"))-1</f>
        <v>-1.5722986853050513E-2</v>
      </c>
      <c r="H8" s="3" cm="1">
        <f t="array" ref="H8">1/(1+_xll.ECONOMATICA($C8,"return","ytd",H$6,,,,"decimal"))-1</f>
        <v>-4.9341851715708041E-2</v>
      </c>
      <c r="I8" s="3" cm="1">
        <f t="array" ref="I8">1/(1+_xll.ECONOMATICA($C8,"return","ytd",I$6,,,,"decimal"))-1</f>
        <v>6.2441581011536629E-2</v>
      </c>
      <c r="J8" s="3" cm="1">
        <f t="array" ref="J8">1/(1+_xll.ECONOMATICA($C8,"return","ytd",J$6,,,,"decimal"))-1</f>
        <v>-6.4996400288419909E-2</v>
      </c>
      <c r="K8" s="3" cm="1">
        <f t="array" ref="K8">1/(1+_xll.ECONOMATICA($C8,"return","ytd",K$6,,,,"decimal"))-1</f>
        <v>-4.4274362449017612E-2</v>
      </c>
      <c r="L8" s="3" cm="1">
        <f t="array" ref="L8">1/(1+_xll.ECONOMATICA($C8,"return","ytd",L$6,,,,"decimal"))-1</f>
        <v>-2.450814521322664E-2</v>
      </c>
      <c r="M8" s="3" cm="1">
        <f t="array" ref="M8">1/(1+_xll.ECONOMATICA($C8,"return","2013-06-20",M$6,,,,"decimal"))-1</f>
        <v>1.2256359431816799E-2</v>
      </c>
      <c r="N8" s="3">
        <f>_xll.ECONOMATICA($C8,"return","ytd",N$6,,,,"decimal")</f>
        <v>-1.01050223220227E-2</v>
      </c>
      <c r="O8" s="3">
        <f>_xll.ECONOMATICA($C8,"return","ytd",O$6,,,,"decimal")</f>
        <v>-4.5163541477450102E-2</v>
      </c>
    </row>
    <row r="9" spans="2:26" x14ac:dyDescent="0.35">
      <c r="B9" s="1" t="str" cm="1">
        <f t="array" ref="B9">_xll.ECONOMATICA(C9,"name")</f>
        <v>Forex USDINR</v>
      </c>
      <c r="C9" s="15" t="s">
        <v>26</v>
      </c>
      <c r="D9" s="1" t="s">
        <v>13</v>
      </c>
      <c r="F9" s="3" cm="1">
        <f t="array" ref="F9">1/(1+_xll.ECONOMATICA($C9,"return","ytd",F$6,,,,"decimal"))-1</f>
        <v>-3.1703553166673726E-2</v>
      </c>
      <c r="G9" s="3" cm="1">
        <f t="array" ref="G9">1/(1+_xll.ECONOMATICA($C9,"return","ytd",G$6,,,,"decimal"))-1</f>
        <v>-2.5238708518033337E-2</v>
      </c>
      <c r="H9" s="3" cm="1">
        <f t="array" ref="H9">1/(1+_xll.ECONOMATICA($C9,"return","ytd",H$6,,,,"decimal"))-1</f>
        <v>-8.0084455473509841E-2</v>
      </c>
      <c r="I9" s="3" cm="1">
        <f t="array" ref="I9">1/(1+_xll.ECONOMATICA($C9,"return","ytd",I$6,,,,"decimal"))-1</f>
        <v>6.3190651494294592E-2</v>
      </c>
      <c r="J9" s="3" cm="1">
        <f t="array" ref="J9">1/(1+_xll.ECONOMATICA($C9,"return","ytd",J$6,,,,"decimal"))-1</f>
        <v>-2.5708189241858137E-2</v>
      </c>
      <c r="K9" s="3" cm="1">
        <f t="array" ref="K9">1/(1+_xll.ECONOMATICA($C9,"return","ytd",K$6,,,,"decimal"))-1</f>
        <v>-4.7924722088562799E-2</v>
      </c>
      <c r="L9" s="3" cm="1">
        <f t="array" ref="L9">1/(1+_xll.ECONOMATICA($C9,"return","ytd",L$6,,,,"decimal"))-1</f>
        <v>-1.9433647972922241E-2</v>
      </c>
      <c r="M9" s="3" cm="1">
        <f t="array" ref="M9">1/(1+_xll.ECONOMATICA($C9,"return","2013-06-20",M$6,,,,"decimal"))-1</f>
        <v>-3.615919754114727E-2</v>
      </c>
      <c r="N9" s="3">
        <f>_xll.ECONOMATICA($C9,"return","ytd",N$6,,,,"decimal")</f>
        <v>3.7347920399042799E-2</v>
      </c>
      <c r="O9" s="3">
        <f>_xll.ECONOMATICA($C9,"return","ytd",O$6,,,,"decimal")</f>
        <v>0.186017897090933</v>
      </c>
    </row>
    <row r="10" spans="2:26" x14ac:dyDescent="0.35">
      <c r="B10" s="1" t="str" cm="1">
        <f t="array" ref="B10">_xll.ECONOMATICA(C10,"name")</f>
        <v>Dolar TCRM</v>
      </c>
      <c r="C10" s="16" t="s">
        <v>27</v>
      </c>
      <c r="D10" s="1" t="s">
        <v>22</v>
      </c>
      <c r="F10" s="3" cm="1">
        <f t="array" ref="F10">1/(1+_xll.ECONOMATICA($C10,"return","ytd",F$6,,,,"decimal"))-1</f>
        <v>-6.4830613131724446E-2</v>
      </c>
      <c r="G10" s="3" cm="1">
        <f t="array" ref="G10">1/(1+_xll.ECONOMATICA($C10,"return","ytd",G$6,,,,"decimal"))-1</f>
        <v>-5.780118698756942E-3</v>
      </c>
      <c r="H10" s="3" cm="1">
        <f t="array" ref="H10">1/(1+_xll.ECONOMATICA($C10,"return","ytd",H$6,,,,"decimal"))-1</f>
        <v>-8.8857743946445855E-2</v>
      </c>
      <c r="I10" s="3" cm="1">
        <f t="array" ref="I10">1/(1+_xll.ECONOMATICA($C10,"return","ytd",I$6,,,,"decimal"))-1</f>
        <v>5.5998659519442828E-3</v>
      </c>
      <c r="J10" s="3" cm="1">
        <f t="array" ref="J10">1/(1+_xll.ECONOMATICA($C10,"return","ytd",J$6,,,,"decimal"))-1</f>
        <v>4.9574933931349596E-2</v>
      </c>
      <c r="K10" s="3" cm="1">
        <f t="array" ref="K10">1/(1+_xll.ECONOMATICA($C10,"return","ytd",K$6,,,,"decimal"))-1</f>
        <v>-0.24036107662492878</v>
      </c>
      <c r="L10" s="3" cm="1">
        <f t="array" ref="L10">1/(1+_xll.ECONOMATICA($C10,"return","ytd",L$6,,,,"decimal"))-1</f>
        <v>-0.19640871738783006</v>
      </c>
      <c r="M10" s="3" cm="1">
        <f t="array" ref="M10">1/(1+_xll.ECONOMATICA($C10,"return","2013-06-20",M$6,,,,"decimal"))-1</f>
        <v>-1.128183255749482E-2</v>
      </c>
      <c r="N10" s="3">
        <f>_xll.ECONOMATICA($C10,"return","ytd",N$6,,,,"decimal")</f>
        <v>-8.8104184897092597E-2</v>
      </c>
      <c r="O10" s="3">
        <f>_xll.ECONOMATICA($C10,"return","ytd",O$6,,,,"decimal")</f>
        <v>-2.3709972461801999E-2</v>
      </c>
    </row>
    <row r="11" spans="2:26" x14ac:dyDescent="0.35">
      <c r="B11" s="1" t="str" cm="1">
        <f t="array" ref="B11">_xll.ECONOMATICA(C11,"name")</f>
        <v>Dolar Oficial Venta</v>
      </c>
      <c r="C11" s="16" t="s">
        <v>35</v>
      </c>
      <c r="D11" s="1" t="s">
        <v>14</v>
      </c>
      <c r="F11" s="3" cm="1">
        <f t="array" ref="F11">1/(1+_xll.ECONOMATICA($C11,"return","ytd",F$6,,,,"decimal"))-1</f>
        <v>-2.658012671861365E-2</v>
      </c>
      <c r="G11" s="3" cm="1">
        <f t="array" ref="G11">1/(1+_xll.ECONOMATICA($C11,"return","ytd",G$6,,,,"decimal"))-1</f>
        <v>-0.38355294491154346</v>
      </c>
      <c r="H11" s="3" cm="1">
        <f t="array" ref="H11">1/(1+_xll.ECONOMATICA($C11,"return","ytd",H$6,,,,"decimal"))-1</f>
        <v>-0.51197527684737987</v>
      </c>
      <c r="I11" s="3" cm="1">
        <f t="array" ref="I11">1/(1+_xll.ECONOMATICA($C11,"return","ytd",I$6,,,,"decimal"))-1</f>
        <v>-0.14670184696515187</v>
      </c>
      <c r="J11" s="3" cm="1">
        <f t="array" ref="J11">1/(1+_xll.ECONOMATICA($C11,"return","ytd",J$6,,,,"decimal"))-1</f>
        <v>-0.17068645640055469</v>
      </c>
      <c r="K11" s="3" cm="1">
        <f t="array" ref="K11">1/(1+_xll.ECONOMATICA($C11,"return","ytd",K$6,,,,"decimal"))-1</f>
        <v>-0.36092468307184289</v>
      </c>
      <c r="L11" s="3" cm="1">
        <f t="array" ref="L11">1/(1+_xll.ECONOMATICA($C11,"return","ytd",L$6,,,,"decimal"))-1</f>
        <v>-0.2380396732793234</v>
      </c>
      <c r="M11" s="3" cm="1">
        <f t="array" ref="M11">1/(1+_xll.ECONOMATICA($C11,"return","2013-06-20",M$6,,,,"decimal"))-1</f>
        <v>-0.17917304747326168</v>
      </c>
      <c r="N11" s="3">
        <f>_xll.ECONOMATICA($C11,"return","ytd",N$6,,,,"decimal")</f>
        <v>0.14120370370437699</v>
      </c>
      <c r="O11" s="3">
        <f>_xll.ECONOMATICA($C11,"return","ytd",O$6,,,,"decimal")</f>
        <v>7.7306733166551594E-2</v>
      </c>
    </row>
    <row r="12" spans="2:26" x14ac:dyDescent="0.35">
      <c r="B12" s="1" t="str" cm="1">
        <f t="array" ref="B12">_xll.ECONOMATICA(C12,"name")</f>
        <v>Forex USDRUB</v>
      </c>
      <c r="C12" s="16" t="s">
        <v>28</v>
      </c>
      <c r="D12" s="1" t="s">
        <v>15</v>
      </c>
      <c r="F12" s="3" cm="1">
        <f t="array" ref="F12">1/(1+_xll.ECONOMATICA($C12,"return","ytd",F$6,,,,"decimal"))-1</f>
        <v>-7.1502340591402702E-2</v>
      </c>
      <c r="G12" s="3" cm="1">
        <f t="array" ref="G12">1/(1+_xll.ECONOMATICA($C12,"return","ytd",G$6,,,,"decimal"))-1</f>
        <v>0.11961506981297831</v>
      </c>
      <c r="H12" s="3" cm="1">
        <f t="array" ref="H12">1/(1+_xll.ECONOMATICA($C12,"return","ytd",H$6,,,,"decimal"))-1</f>
        <v>-0.16994337671908333</v>
      </c>
      <c r="I12" s="3" cm="1">
        <f t="array" ref="I12">1/(1+_xll.ECONOMATICA($C12,"return","ytd",I$6,,,,"decimal"))-1</f>
        <v>6.4377160526300381E-2</v>
      </c>
      <c r="J12" s="3" cm="1">
        <f t="array" ref="J12">1/(1+_xll.ECONOMATICA($C12,"return","ytd",J$6,,,,"decimal"))-1</f>
        <v>0.19137303543116602</v>
      </c>
      <c r="K12" s="3" cm="1">
        <f t="array" ref="K12">1/(1+_xll.ECONOMATICA($C12,"return","ytd",K$6,,,,"decimal"))-1</f>
        <v>-0.20481102480743629</v>
      </c>
      <c r="L12" s="3" cm="1">
        <f t="array" ref="L12">1/(1+_xll.ECONOMATICA($C12,"return","ytd",L$6,,,,"decimal"))-1</f>
        <v>-0.43331380926076524</v>
      </c>
      <c r="M12" s="3" cm="1">
        <f t="array" ref="M12">1/(1+_xll.ECONOMATICA($C12,"return","2013-06-20",M$6,,,,"decimal"))-1</f>
        <v>4.8639610872494021E-3</v>
      </c>
      <c r="N12" s="3">
        <f>_xll.ECONOMATICA($C12,"return","ytd",N$6,,,,"decimal")</f>
        <v>-5.0802180564496702E-2</v>
      </c>
      <c r="O12" s="3">
        <f>_xll.ECONOMATICA($C12,"return","ytd",O$6,,,,"decimal")</f>
        <v>5.6716427709034199E-2</v>
      </c>
    </row>
    <row r="13" spans="2:26" x14ac:dyDescent="0.35">
      <c r="B13" s="1" t="str" cm="1">
        <f t="array" ref="B13">_xll.ECONOMATICA(C13,"name")</f>
        <v>Forex USDKRW</v>
      </c>
      <c r="C13" s="16" t="s">
        <v>32</v>
      </c>
      <c r="D13" s="1" t="s">
        <v>16</v>
      </c>
      <c r="F13" s="3" cm="1">
        <f t="array" ref="F13">1/(1+_xll.ECONOMATICA($C13,"return","ytd",F$6,,,,"decimal"))-1</f>
        <v>-2.4851791573391346E-2</v>
      </c>
      <c r="G13" s="3" cm="1">
        <f t="array" ref="G13">1/(1+_xll.ECONOMATICA($C13,"return","ytd",G$6,,,,"decimal"))-1</f>
        <v>-3.5274481994485463E-2</v>
      </c>
      <c r="H13" s="3" cm="1">
        <f t="array" ref="H13">1/(1+_xll.ECONOMATICA($C13,"return","ytd",H$6,,,,"decimal"))-1</f>
        <v>-4.1440698476637783E-2</v>
      </c>
      <c r="I13" s="3" cm="1">
        <f t="array" ref="I13">1/(1+_xll.ECONOMATICA($C13,"return","ytd",I$6,,,,"decimal"))-1</f>
        <v>0.12897675201481462</v>
      </c>
      <c r="J13" s="3" cm="1">
        <f t="array" ref="J13">1/(1+_xll.ECONOMATICA($C13,"return","ytd",J$6,,,,"decimal"))-1</f>
        <v>-2.5934761360583591E-2</v>
      </c>
      <c r="K13" s="3" cm="1">
        <f t="array" ref="K13">1/(1+_xll.ECONOMATICA($C13,"return","ytd",K$6,,,,"decimal"))-1</f>
        <v>-6.9773374717008951E-2</v>
      </c>
      <c r="L13" s="3" cm="1">
        <f t="array" ref="L13">1/(1+_xll.ECONOMATICA($C13,"return","ytd",L$6,,,,"decimal"))-1</f>
        <v>-3.9674558917704883E-2</v>
      </c>
      <c r="M13" s="3" cm="1">
        <f t="array" ref="M13">1/(1+_xll.ECONOMATICA($C13,"return","2013-06-20",M$6,,,,"decimal"))-1</f>
        <v>9.1004283673952413E-2</v>
      </c>
      <c r="N13" s="3">
        <f>_xll.ECONOMATICA($C13,"return","ytd",N$6,,,,"decimal")</f>
        <v>-8.2475738623616096E-2</v>
      </c>
      <c r="O13" s="3">
        <f>_xll.ECONOMATICA($C13,"return","ytd",O$6,,,,"decimal")</f>
        <v>3.55994282654137E-2</v>
      </c>
    </row>
    <row r="14" spans="2:26" x14ac:dyDescent="0.35">
      <c r="B14" s="1" t="str" cm="1">
        <f t="array" ref="B14">_xll.ECONOMATICA(C14,"name")</f>
        <v>Tipo Cambio Mx Fix</v>
      </c>
      <c r="C14" s="16" t="s">
        <v>31</v>
      </c>
      <c r="D14" s="1" t="s">
        <v>20</v>
      </c>
      <c r="F14" s="3" cm="1">
        <f t="array" ref="F14">1/(1+_xll.ECONOMATICA($C14,"return","ytd",F$6,,,,"decimal"))-1</f>
        <v>-6.4382535722193657E-2</v>
      </c>
      <c r="G14" s="3" cm="1">
        <f t="array" ref="G14">1/(1+_xll.ECONOMATICA($C14,"return","ytd",G$6,,,,"decimal"))-1</f>
        <v>4.1719235375662356E-2</v>
      </c>
      <c r="H14" s="3" cm="1">
        <f t="array" ref="H14">1/(1+_xll.ECONOMATICA($C14,"return","ytd",H$6,,,,"decimal"))-1</f>
        <v>5.9538348851928546E-4</v>
      </c>
      <c r="I14" s="3" cm="1">
        <f t="array" ref="I14">1/(1+_xll.ECONOMATICA($C14,"return","ytd",I$6,,,,"decimal"))-1</f>
        <v>4.8644909957343385E-2</v>
      </c>
      <c r="J14" s="3" cm="1">
        <f t="array" ref="J14">1/(1+_xll.ECONOMATICA($C14,"return","ytd",J$6,,,,"decimal"))-1</f>
        <v>-0.16347226398485371</v>
      </c>
      <c r="K14" s="3" cm="1">
        <f t="array" ref="K14">1/(1+_xll.ECONOMATICA($C14,"return","ytd",K$6,,,,"decimal"))-1</f>
        <v>-0.14536167943026512</v>
      </c>
      <c r="L14" s="3" cm="1">
        <f t="array" ref="L14">1/(1+_xll.ECONOMATICA($C14,"return","ytd",L$6,,,,"decimal"))-1</f>
        <v>-0.11241130421743106</v>
      </c>
      <c r="M14" s="3" cm="1">
        <f t="array" ref="M14">1/(1+_xll.ECONOMATICA($C14,"return","2013-06-20",M$6,,,,"decimal"))-1</f>
        <v>2.4242794800557688E-2</v>
      </c>
      <c r="N14" s="3">
        <f>_xll.ECONOMATICA($C14,"return","ytd",N$6,,,,"decimal")</f>
        <v>-7.0392038773206905E-2</v>
      </c>
      <c r="O14" s="3">
        <f>_xll.ECONOMATICA($C14,"return","ytd",O$6,,,,"decimal")</f>
        <v>0.12939690354323799</v>
      </c>
    </row>
    <row r="15" spans="2:26" x14ac:dyDescent="0.35">
      <c r="B15" s="1" t="str" cm="1">
        <f t="array" ref="B15">_xll.ECONOMATICA(C15,"name")</f>
        <v>Dolar Observado</v>
      </c>
      <c r="C15" s="16" t="s">
        <v>29</v>
      </c>
      <c r="D15" s="1" t="s">
        <v>21</v>
      </c>
      <c r="F15" s="3" cm="1">
        <f t="array" ref="F15">1/(1+_xll.ECONOMATICA($C15,"return","ytd",F$6,,,,"decimal"))-1</f>
        <v>-9.5544650665232433E-2</v>
      </c>
      <c r="G15" s="3" cm="1">
        <f t="array" ref="G15">1/(1+_xll.ECONOMATICA($C15,"return","ytd",G$6,,,,"decimal"))-1</f>
        <v>-6.5711369557589716E-2</v>
      </c>
      <c r="H15" s="3" cm="1">
        <f t="array" ref="H15">1/(1+_xll.ECONOMATICA($C15,"return","ytd",H$6,,,,"decimal"))-1</f>
        <v>-0.1156693354813384</v>
      </c>
      <c r="I15" s="3" cm="1">
        <f t="array" ref="I15">1/(1+_xll.ECONOMATICA($C15,"return","ytd",I$6,,,,"decimal"))-1</f>
        <v>8.4636390234518855E-2</v>
      </c>
      <c r="J15" s="3" cm="1">
        <f t="array" ref="J15">1/(1+_xll.ECONOMATICA($C15,"return","ytd",J$6,,,,"decimal"))-1</f>
        <v>6.0018882344929469E-2</v>
      </c>
      <c r="K15" s="3" cm="1">
        <f t="array" ref="K15">1/(1+_xll.ECONOMATICA($C15,"return","ytd",K$6,,,,"decimal"))-1</f>
        <v>-0.14131817796208845</v>
      </c>
      <c r="L15" s="3" cm="1">
        <f t="array" ref="L15">1/(1+_xll.ECONOMATICA($C15,"return","ytd",L$6,,,,"decimal"))-1</f>
        <v>-0.13767328525859113</v>
      </c>
      <c r="M15" s="3" cm="1">
        <f t="array" ref="M15">1/(1+_xll.ECONOMATICA($C15,"return","2013-06-20",M$6,,,,"decimal"))-1</f>
        <v>-4.4065984419451643E-2</v>
      </c>
      <c r="N15" s="3">
        <f>_xll.ECONOMATICA($C15,"return","ytd",N$6,,,,"decimal")</f>
        <v>-8.2192306216748001E-2</v>
      </c>
      <c r="O15" s="3">
        <f>_xll.ECONOMATICA($C15,"return","ytd",O$6,,,,"decimal")</f>
        <v>0.11335055618474101</v>
      </c>
    </row>
    <row r="16" spans="2:26" x14ac:dyDescent="0.35">
      <c r="B16" s="1" t="str" cm="1">
        <f t="array" ref="B16">_xll.ECONOMATICA(C16,"name")</f>
        <v>Dolar M.L.(Compra)</v>
      </c>
      <c r="C16" s="16" t="s">
        <v>30</v>
      </c>
      <c r="D16" s="1" t="s">
        <v>17</v>
      </c>
      <c r="F16" s="3" cm="1">
        <f t="array" ref="F16">1/(1+_xll.ECONOMATICA($C16,"return","ytd",F$6,,,,"decimal"))-1</f>
        <v>-3.7499999998402367E-2</v>
      </c>
      <c r="G16" s="3" cm="1">
        <f t="array" ref="G16">1/(1+_xll.ECONOMATICA($C16,"return","ytd",G$6,,,,"decimal"))-1</f>
        <v>1.7517366353303476E-2</v>
      </c>
      <c r="H16" s="3" cm="1">
        <f t="array" ref="H16">1/(1+_xll.ECONOMATICA($C16,"return","ytd",H$6,,,,"decimal"))-1</f>
        <v>-3.8883941821528878E-2</v>
      </c>
      <c r="I16" s="3" cm="1">
        <f t="array" ref="I16">1/(1+_xll.ECONOMATICA($C16,"return","ytd",I$6,,,,"decimal"))-1</f>
        <v>3.5206917850099329E-2</v>
      </c>
      <c r="J16" s="3" cm="1">
        <f t="array" ref="J16">1/(1+_xll.ECONOMATICA($C16,"return","ytd",J$6,,,,"decimal"))-1</f>
        <v>1.6706443913900193E-2</v>
      </c>
      <c r="K16" s="3" cm="1">
        <f t="array" ref="K16">1/(1+_xll.ECONOMATICA($C16,"return","ytd",K$6,,,,"decimal"))-1</f>
        <v>-0.12529342722947767</v>
      </c>
      <c r="L16" s="3" cm="1">
        <f t="array" ref="L16">1/(1+_xll.ECONOMATICA($C16,"return","ytd",L$6,,,,"decimal"))-1</f>
        <v>-6.4072458905688801E-2</v>
      </c>
      <c r="M16" s="3" cm="1">
        <f t="array" ref="M16">1/(1+_xll.ECONOMATICA($C16,"return","2013-06-20",M$6,,,,"decimal"))-1</f>
        <v>-1.7921146952675104E-2</v>
      </c>
      <c r="N16" s="3" t="e">
        <f>_xll.ECONOMATICA(#REF!,"return","ytd",N$6,,,,"decimal")</f>
        <v>#VALUE!</v>
      </c>
      <c r="O16" s="3" t="e">
        <f>_xll.ECONOMATICA(#REF!,"return","ytd",O$6,,,,"decimal")</f>
        <v>#VALUE!</v>
      </c>
    </row>
    <row r="17" spans="2:16" x14ac:dyDescent="0.35">
      <c r="B17" s="1" t="str" cm="1">
        <f t="array" ref="B17">_xll.ECONOMATICA(C17,"name")</f>
        <v>Forex USDTRY</v>
      </c>
      <c r="C17" s="16" t="s">
        <v>33</v>
      </c>
      <c r="D17" s="1" t="s">
        <v>23</v>
      </c>
      <c r="F17" s="3" cm="1">
        <f t="array" ref="F17">1/(1+_xll.ECONOMATICA($C17,"return","ytd",F$6,,,,"decimal"))-1</f>
        <v>-2.4433514352675711E-2</v>
      </c>
      <c r="G17" s="3" cm="1">
        <f t="array" ref="G17">1/(1+_xll.ECONOMATICA($C17,"return","ytd",G$6,,,,"decimal"))-1</f>
        <v>-0.11477207922058585</v>
      </c>
      <c r="H17" s="3" cm="1">
        <f t="array" ref="H17">1/(1+_xll.ECONOMATICA($C17,"return","ytd",H$6,,,,"decimal"))-1</f>
        <v>-0.2787364076213158</v>
      </c>
      <c r="I17" s="3" cm="1">
        <f t="array" ref="I17">1/(1+_xll.ECONOMATICA($C17,"return","ytd",I$6,,,,"decimal"))-1</f>
        <v>-7.0530301234204451E-2</v>
      </c>
      <c r="J17" s="3" cm="1">
        <f t="array" ref="J17">1/(1+_xll.ECONOMATICA($C17,"return","ytd",J$6,,,,"decimal"))-1</f>
        <v>-0.17291719817348727</v>
      </c>
      <c r="K17" s="3" cm="1">
        <f t="array" ref="K17">1/(1+_xll.ECONOMATICA($C17,"return","ytd",K$6,,,,"decimal"))-1</f>
        <v>-0.19988346985714611</v>
      </c>
      <c r="L17" s="3" cm="1">
        <f t="array" ref="L17">1/(1+_xll.ECONOMATICA($C17,"return","ytd",L$6,,,,"decimal"))-1</f>
        <v>-8.0831013065689961E-2</v>
      </c>
      <c r="M17" s="3" cm="1">
        <f t="array" ref="M17">1/(1+_xll.ECONOMATICA($C17,"return","2013-06-20",M$6,,,,"decimal"))-1</f>
        <v>-9.7352968588404254E-2</v>
      </c>
      <c r="N17" s="3" t="e">
        <f>_xll.ECONOMATICA(#REF!,"return","ytd",N$6,,,,"decimal")</f>
        <v>#VALUE!</v>
      </c>
      <c r="O17" s="3" t="e">
        <f>_xll.ECONOMATICA(#REF!,"return","ytd",O$6,,,,"decimal")</f>
        <v>#VALUE!</v>
      </c>
    </row>
    <row r="18" spans="2:16" x14ac:dyDescent="0.35">
      <c r="B18" s="1" t="str" cm="1">
        <f t="array" ref="B18">_xll.ECONOMATICA(C18,"name")</f>
        <v>Forex USDZAR</v>
      </c>
      <c r="C18" s="16" t="s">
        <v>34</v>
      </c>
      <c r="D18" s="1" t="s">
        <v>18</v>
      </c>
      <c r="F18" s="3" cm="1">
        <f t="array" ref="F18">1/(1+_xll.ECONOMATICA($C18,"return","ytd",F$6,,,,"decimal"))-1</f>
        <v>-8.9200508272134993E-2</v>
      </c>
      <c r="G18" s="3" cm="1">
        <f t="array" ref="G18">1/(1+_xll.ECONOMATICA($C18,"return","ytd",G$6,,,,"decimal"))-1</f>
        <v>2.5824085871448244E-2</v>
      </c>
      <c r="H18" s="3" cm="1">
        <f t="array" ref="H18">1/(1+_xll.ECONOMATICA($C18,"return","ytd",H$6,,,,"decimal"))-1</f>
        <v>-0.14523616228487279</v>
      </c>
      <c r="I18" s="3" cm="1">
        <f t="array" ref="I18">1/(1+_xll.ECONOMATICA($C18,"return","ytd",I$6,,,,"decimal"))-1</f>
        <v>0.11527283944620592</v>
      </c>
      <c r="J18" s="3" cm="1">
        <f t="array" ref="J18">1/(1+_xll.ECONOMATICA($C18,"return","ytd",J$6,,,,"decimal"))-1</f>
        <v>0.12649760528801535</v>
      </c>
      <c r="K18" s="3" cm="1">
        <f t="array" ref="K18">1/(1+_xll.ECONOMATICA($C18,"return","ytd",K$6,,,,"decimal"))-1</f>
        <v>-0.25235033760912384</v>
      </c>
      <c r="L18" s="3" cm="1">
        <f t="array" ref="L18">1/(1+_xll.ECONOMATICA($C18,"return","ytd",L$6,,,,"decimal"))-1</f>
        <v>-9.2818252527744893E-2</v>
      </c>
      <c r="M18" s="3" cm="1">
        <f t="array" ref="M18">1/(1+_xll.ECONOMATICA($C18,"return","2013-06-20",M$6,,,,"decimal"))-1</f>
        <v>-2.6988663428440973E-2</v>
      </c>
      <c r="N18" s="3" t="e">
        <f>_xll.ECONOMATICA(#REF!,"return","ytd",N$6,,,,"decimal")</f>
        <v>#VALUE!</v>
      </c>
      <c r="O18" s="3" t="e">
        <f>_xll.ECONOMATICA(#REF!,"return","ytd",O$6,,,,"decimal")</f>
        <v>#VALUE!</v>
      </c>
    </row>
    <row r="19" spans="2:16" ht="4.5" customHeight="1" x14ac:dyDescent="0.35">
      <c r="C19" s="16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2:16" x14ac:dyDescent="0.35">
      <c r="C20" s="16"/>
      <c r="E20" s="4"/>
      <c r="F20" s="8">
        <f t="shared" ref="F20:O20" si="2">F6</f>
        <v>43896</v>
      </c>
      <c r="G20" s="11">
        <f t="shared" si="2"/>
        <v>43830</v>
      </c>
      <c r="H20" s="5">
        <f t="shared" si="2"/>
        <v>43465</v>
      </c>
      <c r="I20" s="8">
        <f t="shared" si="2"/>
        <v>43100</v>
      </c>
      <c r="J20" s="11">
        <f t="shared" si="2"/>
        <v>42735</v>
      </c>
      <c r="K20" s="12">
        <f t="shared" si="2"/>
        <v>42369</v>
      </c>
      <c r="L20" s="11">
        <f t="shared" si="2"/>
        <v>42004</v>
      </c>
      <c r="M20" s="5">
        <f t="shared" si="2"/>
        <v>41639</v>
      </c>
      <c r="N20" s="8">
        <f t="shared" si="2"/>
        <v>41274</v>
      </c>
      <c r="O20" s="11">
        <f t="shared" si="2"/>
        <v>40908</v>
      </c>
      <c r="P20" s="4"/>
    </row>
    <row r="21" spans="2:16" x14ac:dyDescent="0.35">
      <c r="C21" s="1">
        <v>1</v>
      </c>
      <c r="E21" s="4"/>
      <c r="F21" s="14">
        <f>LARGE(F$7:F$18,$C21)</f>
        <v>7.1391191149967614E-3</v>
      </c>
      <c r="G21" s="14">
        <f t="shared" ref="G21:O21" si="3">LARGE(G$7:G$18,$C21)</f>
        <v>0.11961506981297831</v>
      </c>
      <c r="H21" s="14">
        <f t="shared" si="3"/>
        <v>5.9538348851928546E-4</v>
      </c>
      <c r="I21" s="14">
        <f t="shared" si="3"/>
        <v>0.12897675201481462</v>
      </c>
      <c r="J21" s="14">
        <f t="shared" si="3"/>
        <v>0.1981221809707534</v>
      </c>
      <c r="K21" s="14">
        <f t="shared" si="3"/>
        <v>-4.4274362449017612E-2</v>
      </c>
      <c r="L21" s="14">
        <f t="shared" si="3"/>
        <v>-1.9433647972922241E-2</v>
      </c>
      <c r="M21" s="14">
        <f t="shared" si="3"/>
        <v>9.1004283673952413E-2</v>
      </c>
      <c r="N21" s="14" t="e">
        <f t="shared" si="3"/>
        <v>#VALUE!</v>
      </c>
      <c r="O21" s="14" t="e">
        <f t="shared" si="3"/>
        <v>#VALUE!</v>
      </c>
      <c r="P21" s="4"/>
    </row>
    <row r="22" spans="2:16" x14ac:dyDescent="0.35">
      <c r="E22" s="4"/>
      <c r="F22" s="7" t="str">
        <f>INDEX($D$7:$D$18,MATCH(F21,F$7:F$18,0))</f>
        <v>China</v>
      </c>
      <c r="G22" s="7" t="str">
        <f t="shared" ref="G22:O22" si="4">INDEX($D$7:$D$18,MATCH(G21,G$7:G$18,0))</f>
        <v>Russia</v>
      </c>
      <c r="H22" s="7" t="str">
        <f t="shared" si="4"/>
        <v>Mexico</v>
      </c>
      <c r="I22" s="7" t="str">
        <f t="shared" si="4"/>
        <v>South Korea</v>
      </c>
      <c r="J22" s="7" t="str">
        <f t="shared" si="4"/>
        <v>Brazil</v>
      </c>
      <c r="K22" s="7" t="str">
        <f t="shared" si="4"/>
        <v>China</v>
      </c>
      <c r="L22" s="7" t="str">
        <f t="shared" si="4"/>
        <v>India</v>
      </c>
      <c r="M22" s="7" t="str">
        <f t="shared" si="4"/>
        <v>South Korea</v>
      </c>
      <c r="N22" s="7" t="e">
        <f t="shared" si="4"/>
        <v>#VALUE!</v>
      </c>
      <c r="O22" s="10" t="e">
        <f t="shared" si="4"/>
        <v>#VALUE!</v>
      </c>
      <c r="P22" s="4"/>
    </row>
    <row r="23" spans="2:16" x14ac:dyDescent="0.35">
      <c r="C23" s="1">
        <v>2</v>
      </c>
      <c r="E23" s="4"/>
      <c r="F23" s="6">
        <f>LARGE(F$7:F$18,$C23)</f>
        <v>-2.4433514352675711E-2</v>
      </c>
      <c r="G23" s="6">
        <f t="shared" ref="G23:O23" si="5">LARGE(G$7:G$18,$C23)</f>
        <v>4.1719235375662356E-2</v>
      </c>
      <c r="H23" s="6">
        <f t="shared" si="5"/>
        <v>-3.8883941821528878E-2</v>
      </c>
      <c r="I23" s="6">
        <f t="shared" si="5"/>
        <v>0.11527283944620592</v>
      </c>
      <c r="J23" s="6">
        <f t="shared" si="5"/>
        <v>0.19137303543116602</v>
      </c>
      <c r="K23" s="6">
        <f t="shared" si="5"/>
        <v>-4.7924722088562799E-2</v>
      </c>
      <c r="L23" s="6">
        <f t="shared" si="5"/>
        <v>-2.450814521322664E-2</v>
      </c>
      <c r="M23" s="6">
        <f t="shared" si="5"/>
        <v>2.4242794800557688E-2</v>
      </c>
      <c r="N23" s="6" t="e">
        <f t="shared" si="5"/>
        <v>#VALUE!</v>
      </c>
      <c r="O23" s="9" t="e">
        <f t="shared" si="5"/>
        <v>#VALUE!</v>
      </c>
      <c r="P23" s="4"/>
    </row>
    <row r="24" spans="2:16" x14ac:dyDescent="0.35">
      <c r="E24" s="4"/>
      <c r="F24" s="6" t="str">
        <f>INDEX($D$7:$D$18,MATCH(F23,F$7:F$18,0))</f>
        <v>Turquia</v>
      </c>
      <c r="G24" s="6" t="str">
        <f t="shared" ref="G24:O24" si="6">INDEX($D$7:$D$18,MATCH(G23,G$7:G$18,0))</f>
        <v>Mexico</v>
      </c>
      <c r="H24" s="6" t="str">
        <f t="shared" si="6"/>
        <v>Peru</v>
      </c>
      <c r="I24" s="6" t="str">
        <f t="shared" si="6"/>
        <v>South Africa</v>
      </c>
      <c r="J24" s="6" t="str">
        <f t="shared" si="6"/>
        <v>Russia</v>
      </c>
      <c r="K24" s="6" t="str">
        <f t="shared" si="6"/>
        <v>India</v>
      </c>
      <c r="L24" s="6" t="str">
        <f t="shared" si="6"/>
        <v>China</v>
      </c>
      <c r="M24" s="6" t="str">
        <f t="shared" si="6"/>
        <v>Mexico</v>
      </c>
      <c r="N24" s="6" t="e">
        <f t="shared" si="6"/>
        <v>#VALUE!</v>
      </c>
      <c r="O24" s="9" t="e">
        <f t="shared" si="6"/>
        <v>#VALUE!</v>
      </c>
      <c r="P24" s="4"/>
    </row>
    <row r="25" spans="2:16" x14ac:dyDescent="0.35">
      <c r="C25" s="1">
        <v>3</v>
      </c>
      <c r="E25" s="4"/>
      <c r="F25" s="13">
        <f>LARGE(F$7:F$18,$C25)</f>
        <v>-2.4851791573391346E-2</v>
      </c>
      <c r="G25" s="13">
        <f t="shared" ref="G25:O25" si="7">LARGE(G$7:G$18,$C25)</f>
        <v>2.5824085871448244E-2</v>
      </c>
      <c r="H25" s="13">
        <f t="shared" si="7"/>
        <v>-4.1440698476637783E-2</v>
      </c>
      <c r="I25" s="13">
        <f t="shared" si="7"/>
        <v>8.4636390234518855E-2</v>
      </c>
      <c r="J25" s="13">
        <f t="shared" si="7"/>
        <v>0.12649760528801535</v>
      </c>
      <c r="K25" s="13">
        <f t="shared" si="7"/>
        <v>-6.9773374717008951E-2</v>
      </c>
      <c r="L25" s="13">
        <f t="shared" si="7"/>
        <v>-3.9674558917704883E-2</v>
      </c>
      <c r="M25" s="13">
        <f t="shared" si="7"/>
        <v>1.2256359431816799E-2</v>
      </c>
      <c r="N25" s="13" t="e">
        <f t="shared" si="7"/>
        <v>#VALUE!</v>
      </c>
      <c r="O25" s="14" t="e">
        <f t="shared" si="7"/>
        <v>#VALUE!</v>
      </c>
      <c r="P25" s="4"/>
    </row>
    <row r="26" spans="2:16" x14ac:dyDescent="0.35">
      <c r="E26" s="4"/>
      <c r="F26" s="7" t="str">
        <f>INDEX($D$7:$D$18,MATCH(F25,F$7:F$18,0))</f>
        <v>South Korea</v>
      </c>
      <c r="G26" s="7" t="str">
        <f t="shared" ref="G26:O26" si="8">INDEX($D$7:$D$18,MATCH(G25,G$7:G$18,0))</f>
        <v>South Africa</v>
      </c>
      <c r="H26" s="7" t="str">
        <f t="shared" si="8"/>
        <v>South Korea</v>
      </c>
      <c r="I26" s="7" t="str">
        <f t="shared" si="8"/>
        <v>Chile</v>
      </c>
      <c r="J26" s="7" t="str">
        <f t="shared" si="8"/>
        <v>South Africa</v>
      </c>
      <c r="K26" s="7" t="str">
        <f t="shared" si="8"/>
        <v>South Korea</v>
      </c>
      <c r="L26" s="7" t="str">
        <f t="shared" si="8"/>
        <v>South Korea</v>
      </c>
      <c r="M26" s="7" t="str">
        <f t="shared" si="8"/>
        <v>China</v>
      </c>
      <c r="N26" s="7" t="e">
        <f t="shared" si="8"/>
        <v>#VALUE!</v>
      </c>
      <c r="O26" s="10" t="e">
        <f t="shared" si="8"/>
        <v>#VALUE!</v>
      </c>
      <c r="P26" s="4"/>
    </row>
    <row r="27" spans="2:16" x14ac:dyDescent="0.35">
      <c r="C27" s="1">
        <v>4</v>
      </c>
      <c r="E27" s="4"/>
      <c r="F27" s="6">
        <f>LARGE(F$7:F$18,$C27)</f>
        <v>-2.658012671861365E-2</v>
      </c>
      <c r="G27" s="6">
        <f t="shared" ref="G27:O27" si="9">LARGE(G$7:G$18,$C27)</f>
        <v>1.7517366353303476E-2</v>
      </c>
      <c r="H27" s="6">
        <f t="shared" si="9"/>
        <v>-4.9341851715708041E-2</v>
      </c>
      <c r="I27" s="6">
        <f t="shared" si="9"/>
        <v>6.4377160526300381E-2</v>
      </c>
      <c r="J27" s="6">
        <f t="shared" si="9"/>
        <v>6.0018882344929469E-2</v>
      </c>
      <c r="K27" s="6">
        <f t="shared" si="9"/>
        <v>-0.12529342722947767</v>
      </c>
      <c r="L27" s="6">
        <f t="shared" si="9"/>
        <v>-6.4072458905688801E-2</v>
      </c>
      <c r="M27" s="6">
        <f t="shared" si="9"/>
        <v>4.8639610872494021E-3</v>
      </c>
      <c r="N27" s="6" t="e">
        <f t="shared" si="9"/>
        <v>#VALUE!</v>
      </c>
      <c r="O27" s="9" t="e">
        <f t="shared" si="9"/>
        <v>#VALUE!</v>
      </c>
      <c r="P27" s="4"/>
    </row>
    <row r="28" spans="2:16" x14ac:dyDescent="0.35">
      <c r="E28" s="4"/>
      <c r="F28" s="6" t="str">
        <f>INDEX($D$7:$D$18,MATCH(F27,F$7:F$18,0))</f>
        <v>Argentina</v>
      </c>
      <c r="G28" s="6" t="str">
        <f t="shared" ref="G28:O28" si="10">INDEX($D$7:$D$18,MATCH(G27,G$7:G$18,0))</f>
        <v>Peru</v>
      </c>
      <c r="H28" s="6" t="str">
        <f t="shared" si="10"/>
        <v>China</v>
      </c>
      <c r="I28" s="6" t="str">
        <f t="shared" si="10"/>
        <v>Russia</v>
      </c>
      <c r="J28" s="6" t="str">
        <f t="shared" si="10"/>
        <v>Chile</v>
      </c>
      <c r="K28" s="6" t="str">
        <f t="shared" si="10"/>
        <v>Peru</v>
      </c>
      <c r="L28" s="6" t="str">
        <f t="shared" si="10"/>
        <v>Peru</v>
      </c>
      <c r="M28" s="6" t="str">
        <f t="shared" si="10"/>
        <v>Russia</v>
      </c>
      <c r="N28" s="6" t="e">
        <f t="shared" si="10"/>
        <v>#VALUE!</v>
      </c>
      <c r="O28" s="9" t="e">
        <f t="shared" si="10"/>
        <v>#VALUE!</v>
      </c>
      <c r="P28" s="4"/>
    </row>
    <row r="29" spans="2:16" x14ac:dyDescent="0.35">
      <c r="C29" s="1">
        <v>5</v>
      </c>
      <c r="E29" s="4"/>
      <c r="F29" s="13">
        <f>LARGE(F$7:F$18,$C29)</f>
        <v>-3.1703553166673726E-2</v>
      </c>
      <c r="G29" s="13">
        <f t="shared" ref="G29:O29" si="11">LARGE(G$7:G$18,$C29)</f>
        <v>-5.780118698756942E-3</v>
      </c>
      <c r="H29" s="13">
        <f t="shared" si="11"/>
        <v>-8.0084455473509841E-2</v>
      </c>
      <c r="I29" s="13">
        <f t="shared" si="11"/>
        <v>6.3190651494294592E-2</v>
      </c>
      <c r="J29" s="13">
        <f t="shared" si="11"/>
        <v>4.9574933931349596E-2</v>
      </c>
      <c r="K29" s="13">
        <f t="shared" si="11"/>
        <v>-0.14131817796208845</v>
      </c>
      <c r="L29" s="13">
        <f t="shared" si="11"/>
        <v>-8.0831013065689961E-2</v>
      </c>
      <c r="M29" s="13">
        <f t="shared" si="11"/>
        <v>-1.128183255749482E-2</v>
      </c>
      <c r="N29" s="13" t="e">
        <f t="shared" si="11"/>
        <v>#VALUE!</v>
      </c>
      <c r="O29" s="14" t="e">
        <f t="shared" si="11"/>
        <v>#VALUE!</v>
      </c>
      <c r="P29" s="4"/>
    </row>
    <row r="30" spans="2:16" x14ac:dyDescent="0.35">
      <c r="E30" s="4"/>
      <c r="F30" s="7" t="str">
        <f>INDEX($D$7:$D$18,MATCH(F29,F$7:F$18,0))</f>
        <v>India</v>
      </c>
      <c r="G30" s="7" t="str">
        <f t="shared" ref="G30:O30" si="12">INDEX($D$7:$D$18,MATCH(G29,G$7:G$18,0))</f>
        <v>Colombia</v>
      </c>
      <c r="H30" s="7" t="str">
        <f t="shared" si="12"/>
        <v>India</v>
      </c>
      <c r="I30" s="7" t="str">
        <f t="shared" si="12"/>
        <v>India</v>
      </c>
      <c r="J30" s="7" t="str">
        <f t="shared" si="12"/>
        <v>Colombia</v>
      </c>
      <c r="K30" s="7" t="str">
        <f t="shared" si="12"/>
        <v>Chile</v>
      </c>
      <c r="L30" s="7" t="str">
        <f t="shared" si="12"/>
        <v>Turquia</v>
      </c>
      <c r="M30" s="7" t="str">
        <f t="shared" si="12"/>
        <v>Colombia</v>
      </c>
      <c r="N30" s="7" t="e">
        <f t="shared" si="12"/>
        <v>#VALUE!</v>
      </c>
      <c r="O30" s="10" t="e">
        <f t="shared" si="12"/>
        <v>#VALUE!</v>
      </c>
      <c r="P30" s="4"/>
    </row>
    <row r="31" spans="2:16" x14ac:dyDescent="0.35">
      <c r="C31" s="1">
        <v>6</v>
      </c>
      <c r="E31" s="4"/>
      <c r="F31" s="6">
        <f>LARGE(F$7:F$18,$C31)</f>
        <v>-3.7499999998402367E-2</v>
      </c>
      <c r="G31" s="6">
        <f t="shared" ref="G31:O31" si="13">LARGE(G$7:G$18,$C31)</f>
        <v>-1.5722986853050513E-2</v>
      </c>
      <c r="H31" s="6">
        <f t="shared" si="13"/>
        <v>-8.8857743946445855E-2</v>
      </c>
      <c r="I31" s="6">
        <f t="shared" si="13"/>
        <v>6.2441581011536629E-2</v>
      </c>
      <c r="J31" s="6">
        <f t="shared" si="13"/>
        <v>1.6706443913900193E-2</v>
      </c>
      <c r="K31" s="6">
        <f t="shared" si="13"/>
        <v>-0.14536167943026512</v>
      </c>
      <c r="L31" s="6">
        <f t="shared" si="13"/>
        <v>-9.2818252527744893E-2</v>
      </c>
      <c r="M31" s="6">
        <f t="shared" si="13"/>
        <v>-1.7921146952675104E-2</v>
      </c>
      <c r="N31" s="6" t="e">
        <f t="shared" si="13"/>
        <v>#VALUE!</v>
      </c>
      <c r="O31" s="9" t="e">
        <f t="shared" si="13"/>
        <v>#VALUE!</v>
      </c>
      <c r="P31" s="4"/>
    </row>
    <row r="32" spans="2:16" x14ac:dyDescent="0.35">
      <c r="E32" s="4"/>
      <c r="F32" s="6" t="str">
        <f>INDEX($D$7:$D$18,MATCH(F31,F$7:F$18,0))</f>
        <v>Peru</v>
      </c>
      <c r="G32" s="6" t="str">
        <f t="shared" ref="G32:O32" si="14">INDEX($D$7:$D$18,MATCH(G31,G$7:G$18,0))</f>
        <v>China</v>
      </c>
      <c r="H32" s="6" t="str">
        <f t="shared" si="14"/>
        <v>Colombia</v>
      </c>
      <c r="I32" s="6" t="str">
        <f t="shared" si="14"/>
        <v>China</v>
      </c>
      <c r="J32" s="6" t="str">
        <f t="shared" si="14"/>
        <v>Peru</v>
      </c>
      <c r="K32" s="6" t="str">
        <f t="shared" si="14"/>
        <v>Mexico</v>
      </c>
      <c r="L32" s="6" t="str">
        <f t="shared" si="14"/>
        <v>South Africa</v>
      </c>
      <c r="M32" s="6" t="str">
        <f t="shared" si="14"/>
        <v>Peru</v>
      </c>
      <c r="N32" s="6" t="e">
        <f t="shared" si="14"/>
        <v>#VALUE!</v>
      </c>
      <c r="O32" s="9" t="e">
        <f t="shared" si="14"/>
        <v>#VALUE!</v>
      </c>
      <c r="P32" s="4"/>
    </row>
    <row r="33" spans="3:16" x14ac:dyDescent="0.35">
      <c r="C33" s="1">
        <v>7</v>
      </c>
      <c r="E33" s="4"/>
      <c r="F33" s="13">
        <f>LARGE(F$7:F$18,$C33)</f>
        <v>-6.4382535722193657E-2</v>
      </c>
      <c r="G33" s="13">
        <f t="shared" ref="G33:O33" si="15">LARGE(G$7:G$18,$C33)</f>
        <v>-2.5238708518033337E-2</v>
      </c>
      <c r="H33" s="13">
        <f t="shared" si="15"/>
        <v>-0.1156693354813384</v>
      </c>
      <c r="I33" s="13">
        <f t="shared" si="15"/>
        <v>4.8644909957343385E-2</v>
      </c>
      <c r="J33" s="13">
        <f t="shared" si="15"/>
        <v>-2.5708189241858137E-2</v>
      </c>
      <c r="K33" s="13">
        <f t="shared" si="15"/>
        <v>-0.19988346985714611</v>
      </c>
      <c r="L33" s="13">
        <f t="shared" si="15"/>
        <v>-0.11241130421743106</v>
      </c>
      <c r="M33" s="13">
        <f t="shared" si="15"/>
        <v>-2.6988663428440973E-2</v>
      </c>
      <c r="N33" s="13" t="e">
        <f t="shared" si="15"/>
        <v>#VALUE!</v>
      </c>
      <c r="O33" s="14" t="e">
        <f t="shared" si="15"/>
        <v>#VALUE!</v>
      </c>
      <c r="P33" s="4"/>
    </row>
    <row r="34" spans="3:16" x14ac:dyDescent="0.35">
      <c r="E34" s="4"/>
      <c r="F34" s="7" t="str">
        <f>INDEX($D$7:$D$18,MATCH(F33,F$7:F$18,0))</f>
        <v>Mexico</v>
      </c>
      <c r="G34" s="7" t="str">
        <f t="shared" ref="G34:O34" si="16">INDEX($D$7:$D$18,MATCH(G33,G$7:G$18,0))</f>
        <v>India</v>
      </c>
      <c r="H34" s="7" t="str">
        <f t="shared" si="16"/>
        <v>Chile</v>
      </c>
      <c r="I34" s="7" t="str">
        <f t="shared" si="16"/>
        <v>Mexico</v>
      </c>
      <c r="J34" s="7" t="str">
        <f t="shared" si="16"/>
        <v>India</v>
      </c>
      <c r="K34" s="7" t="str">
        <f t="shared" si="16"/>
        <v>Turquia</v>
      </c>
      <c r="L34" s="7" t="str">
        <f t="shared" si="16"/>
        <v>Mexico</v>
      </c>
      <c r="M34" s="7" t="str">
        <f t="shared" si="16"/>
        <v>South Africa</v>
      </c>
      <c r="N34" s="7" t="e">
        <f t="shared" si="16"/>
        <v>#VALUE!</v>
      </c>
      <c r="O34" s="10" t="e">
        <f t="shared" si="16"/>
        <v>#VALUE!</v>
      </c>
      <c r="P34" s="4"/>
    </row>
    <row r="35" spans="3:16" x14ac:dyDescent="0.35">
      <c r="C35" s="1">
        <v>8</v>
      </c>
      <c r="E35" s="4"/>
      <c r="F35" s="6">
        <f>LARGE(F$7:F$18,$C35)</f>
        <v>-6.4830613131724446E-2</v>
      </c>
      <c r="G35" s="6">
        <f t="shared" ref="G35:O35" si="17">LARGE(G$7:G$18,$C35)</f>
        <v>-3.5274481994485463E-2</v>
      </c>
      <c r="H35" s="6">
        <f t="shared" si="17"/>
        <v>-0.14523616228487279</v>
      </c>
      <c r="I35" s="6">
        <f t="shared" si="17"/>
        <v>3.5206917850099329E-2</v>
      </c>
      <c r="J35" s="6">
        <f t="shared" si="17"/>
        <v>-2.5934761360583591E-2</v>
      </c>
      <c r="K35" s="6">
        <f t="shared" si="17"/>
        <v>-0.20481102480743629</v>
      </c>
      <c r="L35" s="6">
        <f t="shared" si="17"/>
        <v>-0.11806339884018946</v>
      </c>
      <c r="M35" s="6">
        <f t="shared" si="17"/>
        <v>-3.615919754114727E-2</v>
      </c>
      <c r="N35" s="6" t="e">
        <f t="shared" si="17"/>
        <v>#VALUE!</v>
      </c>
      <c r="O35" s="9" t="e">
        <f t="shared" si="17"/>
        <v>#VALUE!</v>
      </c>
      <c r="P35" s="4"/>
    </row>
    <row r="36" spans="3:16" x14ac:dyDescent="0.35">
      <c r="E36" s="4"/>
      <c r="F36" s="6" t="str">
        <f>INDEX($D$7:$D$18,MATCH(F35,F$7:F$18,0))</f>
        <v>Colombia</v>
      </c>
      <c r="G36" s="6" t="str">
        <f t="shared" ref="G36:O36" si="18">INDEX($D$7:$D$18,MATCH(G35,G$7:G$18,0))</f>
        <v>South Korea</v>
      </c>
      <c r="H36" s="6" t="str">
        <f t="shared" si="18"/>
        <v>South Africa</v>
      </c>
      <c r="I36" s="6" t="str">
        <f t="shared" si="18"/>
        <v>Peru</v>
      </c>
      <c r="J36" s="6" t="str">
        <f t="shared" si="18"/>
        <v>South Korea</v>
      </c>
      <c r="K36" s="6" t="str">
        <f t="shared" si="18"/>
        <v>Russia</v>
      </c>
      <c r="L36" s="6" t="str">
        <f t="shared" si="18"/>
        <v>Brazil</v>
      </c>
      <c r="M36" s="6" t="str">
        <f t="shared" si="18"/>
        <v>India</v>
      </c>
      <c r="N36" s="6" t="e">
        <f t="shared" si="18"/>
        <v>#VALUE!</v>
      </c>
      <c r="O36" s="9" t="e">
        <f t="shared" si="18"/>
        <v>#VALUE!</v>
      </c>
      <c r="P36" s="4"/>
    </row>
    <row r="37" spans="3:16" x14ac:dyDescent="0.35">
      <c r="C37" s="1">
        <v>9</v>
      </c>
      <c r="E37" s="4"/>
      <c r="F37" s="13">
        <f>LARGE(F$7:F$18,$C37)</f>
        <v>-7.1502340591402702E-2</v>
      </c>
      <c r="G37" s="13">
        <f t="shared" ref="G37:O37" si="19">LARGE(G$7:G$18,$C37)</f>
        <v>-3.8678145235852335E-2</v>
      </c>
      <c r="H37" s="13">
        <f t="shared" si="19"/>
        <v>-0.14627851760056887</v>
      </c>
      <c r="I37" s="13">
        <f t="shared" si="19"/>
        <v>5.5998659519442828E-3</v>
      </c>
      <c r="J37" s="13">
        <f t="shared" si="19"/>
        <v>-6.4996400288419909E-2</v>
      </c>
      <c r="K37" s="13">
        <f t="shared" si="19"/>
        <v>-0.24036107662492878</v>
      </c>
      <c r="L37" s="13">
        <f t="shared" si="19"/>
        <v>-0.13767328525859113</v>
      </c>
      <c r="M37" s="13">
        <f t="shared" si="19"/>
        <v>-3.8546913685445383E-2</v>
      </c>
      <c r="N37" s="13" t="e">
        <f t="shared" si="19"/>
        <v>#VALUE!</v>
      </c>
      <c r="O37" s="14" t="e">
        <f t="shared" si="19"/>
        <v>#VALUE!</v>
      </c>
      <c r="P37" s="4"/>
    </row>
    <row r="38" spans="3:16" x14ac:dyDescent="0.35">
      <c r="E38" s="4"/>
      <c r="F38" s="7" t="str">
        <f>INDEX($D$7:$D$18,MATCH(F37,F$7:F$18,0))</f>
        <v>Russia</v>
      </c>
      <c r="G38" s="7" t="str">
        <f t="shared" ref="G38:O38" si="20">INDEX($D$7:$D$18,MATCH(G37,G$7:G$18,0))</f>
        <v>Brazil</v>
      </c>
      <c r="H38" s="7" t="str">
        <f t="shared" si="20"/>
        <v>Brazil</v>
      </c>
      <c r="I38" s="7" t="str">
        <f t="shared" si="20"/>
        <v>Colombia</v>
      </c>
      <c r="J38" s="7" t="str">
        <f t="shared" si="20"/>
        <v>China</v>
      </c>
      <c r="K38" s="7" t="str">
        <f t="shared" si="20"/>
        <v>Colombia</v>
      </c>
      <c r="L38" s="7" t="str">
        <f t="shared" si="20"/>
        <v>Chile</v>
      </c>
      <c r="M38" s="7" t="str">
        <f t="shared" si="20"/>
        <v>Brazil</v>
      </c>
      <c r="N38" s="7" t="e">
        <f t="shared" si="20"/>
        <v>#VALUE!</v>
      </c>
      <c r="O38" s="10" t="e">
        <f t="shared" si="20"/>
        <v>#VALUE!</v>
      </c>
      <c r="P38" s="4"/>
    </row>
    <row r="39" spans="3:16" x14ac:dyDescent="0.35">
      <c r="C39" s="1">
        <v>10</v>
      </c>
      <c r="E39" s="4"/>
      <c r="F39" s="6">
        <f>LARGE(F$7:F$18,$C39)</f>
        <v>-8.9200508272134993E-2</v>
      </c>
      <c r="G39" s="6">
        <f t="shared" ref="G39:O39" si="21">LARGE(G$7:G$18,$C39)</f>
        <v>-6.5711369557589716E-2</v>
      </c>
      <c r="H39" s="6">
        <f t="shared" si="21"/>
        <v>-0.16994337671908333</v>
      </c>
      <c r="I39" s="6">
        <f t="shared" si="21"/>
        <v>-1.4782345828006305E-2</v>
      </c>
      <c r="J39" s="6">
        <f t="shared" si="21"/>
        <v>-0.16347226398485371</v>
      </c>
      <c r="K39" s="6">
        <f t="shared" si="21"/>
        <v>-0.25235033760912384</v>
      </c>
      <c r="L39" s="6">
        <f t="shared" si="21"/>
        <v>-0.19640871738783006</v>
      </c>
      <c r="M39" s="6">
        <f t="shared" si="21"/>
        <v>-4.4065984419451643E-2</v>
      </c>
      <c r="N39" s="6" t="e">
        <f t="shared" si="21"/>
        <v>#VALUE!</v>
      </c>
      <c r="O39" s="9" t="e">
        <f t="shared" si="21"/>
        <v>#VALUE!</v>
      </c>
      <c r="P39" s="4"/>
    </row>
    <row r="40" spans="3:16" x14ac:dyDescent="0.35">
      <c r="E40" s="4"/>
      <c r="F40" s="6" t="str">
        <f>INDEX($D$7:$D$18,MATCH(F39,F$7:F$18,0))</f>
        <v>South Africa</v>
      </c>
      <c r="G40" s="6" t="str">
        <f t="shared" ref="G40:O40" si="22">INDEX($D$7:$D$18,MATCH(G39,G$7:G$18,0))</f>
        <v>Chile</v>
      </c>
      <c r="H40" s="6" t="str">
        <f t="shared" si="22"/>
        <v>Russia</v>
      </c>
      <c r="I40" s="6" t="str">
        <f t="shared" si="22"/>
        <v>Brazil</v>
      </c>
      <c r="J40" s="6" t="str">
        <f t="shared" si="22"/>
        <v>Mexico</v>
      </c>
      <c r="K40" s="6" t="str">
        <f t="shared" si="22"/>
        <v>South Africa</v>
      </c>
      <c r="L40" s="6" t="str">
        <f t="shared" si="22"/>
        <v>Colombia</v>
      </c>
      <c r="M40" s="6" t="str">
        <f t="shared" si="22"/>
        <v>Chile</v>
      </c>
      <c r="N40" s="6" t="e">
        <f t="shared" si="22"/>
        <v>#VALUE!</v>
      </c>
      <c r="O40" s="9" t="e">
        <f t="shared" si="22"/>
        <v>#VALUE!</v>
      </c>
      <c r="P40" s="4"/>
    </row>
    <row r="41" spans="3:16" x14ac:dyDescent="0.35">
      <c r="C41" s="1">
        <v>11</v>
      </c>
      <c r="E41" s="4"/>
      <c r="F41" s="13">
        <f>LARGE(F$7:F$18,$C41)</f>
        <v>-9.5544650665232433E-2</v>
      </c>
      <c r="G41" s="13">
        <f t="shared" ref="G41:O41" si="23">LARGE(G$7:G$18,$C41)</f>
        <v>-0.11477207922058585</v>
      </c>
      <c r="H41" s="13">
        <f t="shared" si="23"/>
        <v>-0.2787364076213158</v>
      </c>
      <c r="I41" s="13">
        <f t="shared" si="23"/>
        <v>-7.0530301234204451E-2</v>
      </c>
      <c r="J41" s="13">
        <f t="shared" si="23"/>
        <v>-0.17068645640055469</v>
      </c>
      <c r="K41" s="13">
        <f t="shared" si="23"/>
        <v>-0.31976029502123915</v>
      </c>
      <c r="L41" s="13">
        <f t="shared" si="23"/>
        <v>-0.2380396732793234</v>
      </c>
      <c r="M41" s="13">
        <f t="shared" si="23"/>
        <v>-9.7352968588404254E-2</v>
      </c>
      <c r="N41" s="13" t="e">
        <f t="shared" si="23"/>
        <v>#VALUE!</v>
      </c>
      <c r="O41" s="14" t="e">
        <f t="shared" si="23"/>
        <v>#VALUE!</v>
      </c>
      <c r="P41" s="4"/>
    </row>
    <row r="42" spans="3:16" x14ac:dyDescent="0.35">
      <c r="E42" s="4"/>
      <c r="F42" s="7" t="str">
        <f>INDEX($D$7:$D$18,MATCH(F41,F$7:F$18,0))</f>
        <v>Chile</v>
      </c>
      <c r="G42" s="7" t="str">
        <f t="shared" ref="G42:O42" si="24">INDEX($D$7:$D$18,MATCH(G41,G$7:G$18,0))</f>
        <v>Turquia</v>
      </c>
      <c r="H42" s="7" t="str">
        <f t="shared" si="24"/>
        <v>Turquia</v>
      </c>
      <c r="I42" s="7" t="str">
        <f t="shared" si="24"/>
        <v>Turquia</v>
      </c>
      <c r="J42" s="7" t="str">
        <f t="shared" si="24"/>
        <v>Argentina</v>
      </c>
      <c r="K42" s="7" t="str">
        <f t="shared" si="24"/>
        <v>Brazil</v>
      </c>
      <c r="L42" s="7" t="str">
        <f t="shared" si="24"/>
        <v>Argentina</v>
      </c>
      <c r="M42" s="7" t="str">
        <f t="shared" si="24"/>
        <v>Turquia</v>
      </c>
      <c r="N42" s="7" t="e">
        <f t="shared" si="24"/>
        <v>#VALUE!</v>
      </c>
      <c r="O42" s="10" t="e">
        <f t="shared" si="24"/>
        <v>#VALUE!</v>
      </c>
      <c r="P42" s="4"/>
    </row>
    <row r="43" spans="3:16" x14ac:dyDescent="0.35">
      <c r="C43" s="1">
        <v>12</v>
      </c>
      <c r="E43" s="4"/>
      <c r="F43" s="6">
        <f>LARGE(F$7:F$18,$C43)</f>
        <v>-0.13241783077493663</v>
      </c>
      <c r="G43" s="6">
        <f t="shared" ref="G43:O43" si="25">LARGE(G$7:G$18,$C43)</f>
        <v>-0.38355294491154346</v>
      </c>
      <c r="H43" s="6">
        <f t="shared" si="25"/>
        <v>-0.51197527684737987</v>
      </c>
      <c r="I43" s="6">
        <f t="shared" si="25"/>
        <v>-0.14670184696515187</v>
      </c>
      <c r="J43" s="6">
        <f t="shared" si="25"/>
        <v>-0.17291719817348727</v>
      </c>
      <c r="K43" s="6">
        <f t="shared" si="25"/>
        <v>-0.36092468307184289</v>
      </c>
      <c r="L43" s="6">
        <f t="shared" si="25"/>
        <v>-0.43331380926076524</v>
      </c>
      <c r="M43" s="6">
        <f t="shared" si="25"/>
        <v>-0.17917304747326168</v>
      </c>
      <c r="N43" s="6" t="e">
        <f t="shared" si="25"/>
        <v>#VALUE!</v>
      </c>
      <c r="O43" s="9" t="e">
        <f t="shared" si="25"/>
        <v>#VALUE!</v>
      </c>
      <c r="P43" s="4"/>
    </row>
    <row r="44" spans="3:16" x14ac:dyDescent="0.35">
      <c r="E44" s="4"/>
      <c r="F44" s="7" t="str">
        <f>INDEX($D$7:$D$18,MATCH(F43,F$7:F$18,0))</f>
        <v>Brazil</v>
      </c>
      <c r="G44" s="7" t="str">
        <f t="shared" ref="G44:O44" si="26">INDEX($D$7:$D$18,MATCH(G43,G$7:G$18,0))</f>
        <v>Argentina</v>
      </c>
      <c r="H44" s="7" t="str">
        <f t="shared" si="26"/>
        <v>Argentina</v>
      </c>
      <c r="I44" s="7" t="str">
        <f t="shared" si="26"/>
        <v>Argentina</v>
      </c>
      <c r="J44" s="7" t="str">
        <f t="shared" si="26"/>
        <v>Turquia</v>
      </c>
      <c r="K44" s="7" t="str">
        <f t="shared" si="26"/>
        <v>Argentina</v>
      </c>
      <c r="L44" s="7" t="str">
        <f t="shared" si="26"/>
        <v>Russia</v>
      </c>
      <c r="M44" s="7" t="str">
        <f t="shared" si="26"/>
        <v>Argentina</v>
      </c>
      <c r="N44" s="7" t="e">
        <f t="shared" si="26"/>
        <v>#VALUE!</v>
      </c>
      <c r="O44" s="10" t="e">
        <f t="shared" si="26"/>
        <v>#VALUE!</v>
      </c>
      <c r="P44" s="4"/>
    </row>
    <row r="45" spans="3:16" ht="4.5" customHeight="1" x14ac:dyDescent="0.35"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</sheetData>
  <conditionalFormatting sqref="F21:O42">
    <cfRule type="cellIs" dxfId="9" priority="23" operator="equal">
      <formula>"Colombia"</formula>
    </cfRule>
  </conditionalFormatting>
  <conditionalFormatting sqref="C7:C1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511811024" right="0.511811024" top="0.78740157499999996" bottom="0.78740157499999996" header="0.31496062000000002" footer="0.31496062000000002"/>
  <pageSetup paperSize="9" orientation="portrait" r:id="rId1"/>
  <ignoredErrors>
    <ignoredError sqref="F22:M44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5:Z45"/>
  <sheetViews>
    <sheetView showGridLines="0" workbookViewId="0">
      <selection activeCell="F5" sqref="F5"/>
    </sheetView>
  </sheetViews>
  <sheetFormatPr baseColWidth="10" defaultColWidth="9.1796875" defaultRowHeight="14.5" x14ac:dyDescent="0.35"/>
  <cols>
    <col min="1" max="1" width="9.1796875" style="1"/>
    <col min="2" max="2" width="28.453125" style="1" bestFit="1" customWidth="1"/>
    <col min="3" max="3" width="14.54296875" style="1" bestFit="1" customWidth="1"/>
    <col min="4" max="4" width="28.453125" style="1" bestFit="1" customWidth="1"/>
    <col min="5" max="5" width="1.453125" style="1" customWidth="1"/>
    <col min="6" max="13" width="16.453125" style="1" customWidth="1"/>
    <col min="14" max="14" width="16.453125" style="1" hidden="1" customWidth="1"/>
    <col min="15" max="15" width="8.984375E-2" style="1" customWidth="1"/>
    <col min="16" max="16" width="1.453125" style="1" customWidth="1"/>
    <col min="17" max="16384" width="9.1796875" style="1"/>
  </cols>
  <sheetData>
    <row r="5" spans="2:26" x14ac:dyDescent="0.35">
      <c r="F5" s="18">
        <f>'ranking bursatil'!A28</f>
        <v>43896</v>
      </c>
    </row>
    <row r="6" spans="2:26" s="2" customFormat="1" x14ac:dyDescent="0.35">
      <c r="F6" s="19">
        <f>IF(F5="",_xlfn.SINGLE(_xll.ECONOMATICA("ibov","date of last quote")),F5)</f>
        <v>43896</v>
      </c>
      <c r="G6" s="2">
        <f>DATE(YEAR(F6)-1,12,31)</f>
        <v>43830</v>
      </c>
      <c r="H6" s="2">
        <f t="shared" ref="H6:O6" si="0">DATE(YEAR(G6)-1,12,31)</f>
        <v>43465</v>
      </c>
      <c r="I6" s="2">
        <f t="shared" si="0"/>
        <v>43100</v>
      </c>
      <c r="J6" s="2">
        <f t="shared" si="0"/>
        <v>42735</v>
      </c>
      <c r="K6" s="2">
        <f t="shared" si="0"/>
        <v>42369</v>
      </c>
      <c r="L6" s="2">
        <f t="shared" si="0"/>
        <v>42004</v>
      </c>
      <c r="M6" s="2">
        <f t="shared" si="0"/>
        <v>41639</v>
      </c>
      <c r="N6" s="2">
        <f t="shared" si="0"/>
        <v>41274</v>
      </c>
      <c r="O6" s="2">
        <f t="shared" si="0"/>
        <v>40908</v>
      </c>
      <c r="Q6" s="2">
        <f t="shared" ref="Q6:Z6" si="1">F6</f>
        <v>43896</v>
      </c>
      <c r="R6" s="2">
        <f t="shared" si="1"/>
        <v>43830</v>
      </c>
      <c r="S6" s="2">
        <f t="shared" si="1"/>
        <v>43465</v>
      </c>
      <c r="T6" s="2">
        <f t="shared" si="1"/>
        <v>43100</v>
      </c>
      <c r="U6" s="2">
        <f t="shared" si="1"/>
        <v>42735</v>
      </c>
      <c r="V6" s="2">
        <f t="shared" si="1"/>
        <v>42369</v>
      </c>
      <c r="W6" s="2">
        <f t="shared" si="1"/>
        <v>42004</v>
      </c>
      <c r="X6" s="2">
        <f t="shared" si="1"/>
        <v>41639</v>
      </c>
      <c r="Y6" s="2">
        <f t="shared" si="1"/>
        <v>41274</v>
      </c>
      <c r="Z6" s="2">
        <f t="shared" si="1"/>
        <v>40908</v>
      </c>
    </row>
    <row r="7" spans="2:26" x14ac:dyDescent="0.35">
      <c r="B7" s="1" t="str" cm="1">
        <f t="array" ref="B7">_xll.ECONOMATICA(C7,"name")</f>
        <v>iShares MSCI Brazil Capped Index</v>
      </c>
      <c r="C7" s="16" t="s">
        <v>7</v>
      </c>
      <c r="D7" s="1" t="s">
        <v>19</v>
      </c>
      <c r="F7" s="3">
        <f>_xll.ECONOMATICA($C7,"return","ytd",F$6,,,,"decimal")</f>
        <v>-0.26027397260360902</v>
      </c>
      <c r="G7" s="3">
        <f>_xll.ECONOMATICA($C7,"return","ytd",G$6,,,,"decimal")</f>
        <v>0.27669094021082902</v>
      </c>
      <c r="H7" s="3">
        <f>_xll.ECONOMATICA($C7,"return","ytd",H$6,,,,"decimal")</f>
        <v>-2.5176549916977799E-2</v>
      </c>
      <c r="I7" s="3">
        <f>_xll.ECONOMATICA($C7,"return","ytd",I$6,,,,"decimal")</f>
        <v>0.23617029092944</v>
      </c>
      <c r="J7" s="3">
        <f>_xll.ECONOMATICA($C7,"return","ytd",J$6,,,,"decimal")</f>
        <v>0.64477025940199395</v>
      </c>
      <c r="K7" s="3">
        <f>_xll.ECONOMATICA($C7,"return","ytd",K$6,,,,"decimal")</f>
        <v>-0.41772531944385299</v>
      </c>
      <c r="L7" s="3">
        <f>_xll.ECONOMATICA($C7,"return","ytd",L$6,,,,"decimal")</f>
        <v>-0.154747683621244</v>
      </c>
      <c r="M7" s="3">
        <f>_xll.ECONOMATICA($C7,"return","2013-06-20",M$6,,,,"decimal")</f>
        <v>5.0538851404780899E-2</v>
      </c>
      <c r="N7" s="3">
        <f>_xll.ECONOMATICA($C7,"return","ytd",N$6,,,,"decimal")</f>
        <v>3.5958017906523301E-3</v>
      </c>
      <c r="O7" s="3">
        <f>_xll.ECONOMATICA($C7,"return","ytd",O$6,,,,"decimal")</f>
        <v>-0.24141390455508399</v>
      </c>
    </row>
    <row r="8" spans="2:26" x14ac:dyDescent="0.35">
      <c r="B8" s="1" t="str" cm="1">
        <f t="array" ref="B8">_xll.ECONOMATICA(C8,"name")</f>
        <v>iShares MSCI China</v>
      </c>
      <c r="C8" s="16" t="s">
        <v>0</v>
      </c>
      <c r="D8" s="1" t="s">
        <v>12</v>
      </c>
      <c r="F8" s="3">
        <f>_xll.ECONOMATICA($C8,"return","ytd",F$6,,,,"decimal")</f>
        <v>-3.08940552349668E-2</v>
      </c>
      <c r="G8" s="3">
        <f>_xll.ECONOMATICA($C8,"return","ytd",G$6,,,,"decimal")</f>
        <v>0.23721532602765399</v>
      </c>
      <c r="H8" s="3">
        <f>_xll.ECONOMATICA($C8,"return","ytd",H$6,,,,"decimal")</f>
        <v>-0.197865671838517</v>
      </c>
      <c r="I8" s="3">
        <f>_xll.ECONOMATICA($C8,"return","ytd",I$6,,,,"decimal")</f>
        <v>0.54668621349788704</v>
      </c>
      <c r="J8" s="3">
        <f>_xll.ECONOMATICA($C8,"return","ytd",J$6,,,,"decimal")</f>
        <v>-3.2218926244240698E-3</v>
      </c>
      <c r="K8" s="3">
        <f>_xll.ECONOMATICA($C8,"return","ytd",K$6,,,,"decimal")</f>
        <v>-8.9944206930376802E-2</v>
      </c>
      <c r="L8" s="3">
        <f>_xll.ECONOMATICA($C8,"return","ytd",L$6,,,,"decimal")</f>
        <v>6.8412951193749905E-2</v>
      </c>
      <c r="M8" s="3">
        <f>_xll.ECONOMATICA($C8,"return","2013-06-20",M$6,,,,"decimal")</f>
        <v>0.23526798145758199</v>
      </c>
      <c r="N8" s="3">
        <f>_xll.ECONOMATICA($C8,"return","ytd",N$6,,,,"decimal")</f>
        <v>0.232133815743437</v>
      </c>
      <c r="O8" s="3" t="e">
        <f>_xll.ECONOMATICA($C8,"return","ytd",O$6,,,,"decimal")</f>
        <v>#NUM!</v>
      </c>
    </row>
    <row r="9" spans="2:26" x14ac:dyDescent="0.35">
      <c r="B9" s="1" t="str" cm="1">
        <f t="array" ref="B9">_xll.ECONOMATICA(C9,"name")</f>
        <v>iShares India 50 ETF</v>
      </c>
      <c r="C9" s="16" t="s">
        <v>1</v>
      </c>
      <c r="D9" s="1" t="s">
        <v>13</v>
      </c>
      <c r="F9" s="3">
        <f>_xll.ECONOMATICA($C9,"return","ytd",F$6,,,,"decimal")</f>
        <v>-0.140341791817336</v>
      </c>
      <c r="G9" s="3">
        <f>_xll.ECONOMATICA($C9,"return","ytd",G$6,,,,"decimal")</f>
        <v>9.9911604156659506E-2</v>
      </c>
      <c r="H9" s="3">
        <f>_xll.ECONOMATICA($C9,"return","ytd",H$6,,,,"decimal")</f>
        <v>-4.2773482039629003E-2</v>
      </c>
      <c r="I9" s="3">
        <f>_xll.ECONOMATICA($C9,"return","ytd",I$6,,,,"decimal")</f>
        <v>0.36146148131578199</v>
      </c>
      <c r="J9" s="3">
        <f>_xll.ECONOMATICA($C9,"return","ytd",J$6,,,,"decimal")</f>
        <v>1.02769146124047E-2</v>
      </c>
      <c r="K9" s="3">
        <f>_xll.ECONOMATICA($C9,"return","ytd",K$6,,,,"decimal")</f>
        <v>-8.5748096094903303E-2</v>
      </c>
      <c r="L9" s="3">
        <f>_xll.ECONOMATICA($C9,"return","ytd",L$6,,,,"decimal")</f>
        <v>0.27862185149395402</v>
      </c>
      <c r="M9" s="3">
        <f>_xll.ECONOMATICA($C9,"return","2013-06-20",M$6,,,,"decimal")</f>
        <v>0.126017811882775</v>
      </c>
      <c r="N9" s="3">
        <f>_xll.ECONOMATICA($C9,"return","ytd",N$6,,,,"decimal")</f>
        <v>0.26701771664927898</v>
      </c>
      <c r="O9" s="3">
        <f>_xll.ECONOMATICA($C9,"return","ytd",O$6,,,,"decimal")</f>
        <v>-0.36683092925872202</v>
      </c>
    </row>
    <row r="10" spans="2:26" x14ac:dyDescent="0.35">
      <c r="B10" s="1" t="str" cm="1">
        <f t="array" ref="B10">_xll.ECONOMATICA(C10,"name")</f>
        <v>iShares MSCI Colombia Capped</v>
      </c>
      <c r="C10" s="16" t="s">
        <v>11</v>
      </c>
      <c r="D10" s="1" t="s">
        <v>22</v>
      </c>
      <c r="F10" s="3">
        <f>_xll.ECONOMATICA($C10,"return","ytd",F$6,,,,"decimal")</f>
        <v>-0.18561151079018601</v>
      </c>
      <c r="G10" s="3">
        <f>_xll.ECONOMATICA($C10,"return","ytd",G$6,,,,"decimal")</f>
        <v>0.28675503441074401</v>
      </c>
      <c r="H10" s="3">
        <f>_xll.ECONOMATICA($C10,"return","ytd",H$6,,,,"decimal")</f>
        <v>-0.21055758875532801</v>
      </c>
      <c r="I10" s="3">
        <f>_xll.ECONOMATICA($C10,"return","ytd",I$6,,,,"decimal")</f>
        <v>0.1324335738628</v>
      </c>
      <c r="J10" s="3">
        <f>_xll.ECONOMATICA($C10,"return","ytd",J$6,,,,"decimal")</f>
        <v>0.241593446900952</v>
      </c>
      <c r="K10" s="3">
        <f>_xll.ECONOMATICA($C10,"return","ytd",K$6,,,,"decimal")</f>
        <v>-0.40100027473003103</v>
      </c>
      <c r="L10" s="3">
        <f>_xll.ECONOMATICA($C10,"return","ytd",L$6,,,,"decimal")</f>
        <v>-0.28244860165344998</v>
      </c>
      <c r="M10" s="3">
        <f>_xll.ECONOMATICA($C10,"return","2013-06-20",M$6,,,,"decimal")</f>
        <v>7.6769806160882595E-2</v>
      </c>
      <c r="N10" s="3" t="e">
        <f>_xll.ECONOMATICA($C10,"return","ytd",N$6,,,,"decimal")</f>
        <v>#NUM!</v>
      </c>
      <c r="O10" s="3" t="e">
        <f>_xll.ECONOMATICA($C10,"return","ytd",O$6,,,,"decimal")</f>
        <v>#NUM!</v>
      </c>
    </row>
    <row r="11" spans="2:26" x14ac:dyDescent="0.35">
      <c r="B11" s="1" t="str" cm="1">
        <f t="array" ref="B11">_xll.ECONOMATICA(C11,"name")</f>
        <v>Global X MSCI Argentina ETF</v>
      </c>
      <c r="C11" s="16" t="s">
        <v>2</v>
      </c>
      <c r="D11" s="1" t="s">
        <v>14</v>
      </c>
      <c r="F11" s="3">
        <f>_xll.ECONOMATICA($C11,"return","ytd",F$6,,,,"decimal")</f>
        <v>-0.136893569010717</v>
      </c>
      <c r="G11" s="3">
        <f>_xll.ECONOMATICA($C11,"return","ytd",G$6,,,,"decimal")</f>
        <v>0.14497551842578099</v>
      </c>
      <c r="H11" s="3">
        <f>_xll.ECONOMATICA($C11,"return","ytd",H$6,,,,"decimal")</f>
        <v>-0.32623235323291699</v>
      </c>
      <c r="I11" s="3">
        <f>_xll.ECONOMATICA($C11,"return","ytd",I$6,,,,"decimal")</f>
        <v>0.53866602416383103</v>
      </c>
      <c r="J11" s="3">
        <f>_xll.ECONOMATICA($C11,"return","ytd",J$6,,,,"decimal")</f>
        <v>0.28022660137328798</v>
      </c>
      <c r="K11" s="3">
        <f>_xll.ECONOMATICA($C11,"return","ytd",K$6,,,,"decimal")</f>
        <v>-2.7699194591150399E-2</v>
      </c>
      <c r="L11" s="3">
        <f>_xll.ECONOMATICA($C11,"return","ytd",L$6,,,,"decimal")</f>
        <v>-3.6474851666753197E-2</v>
      </c>
      <c r="M11" s="3">
        <f>_xll.ECONOMATICA($C11,"return","2013-06-20",M$6,,,,"decimal")</f>
        <v>0.21554937726439699</v>
      </c>
      <c r="N11" s="3">
        <f>_xll.ECONOMATICA($C11,"return","ytd",N$6,,,,"decimal")</f>
        <v>-0.17715672157297399</v>
      </c>
      <c r="O11" s="3" t="e">
        <f>_xll.ECONOMATICA($C11,"return","ytd",O$6,,,,"decimal")</f>
        <v>#NUM!</v>
      </c>
    </row>
    <row r="12" spans="2:26" x14ac:dyDescent="0.35">
      <c r="B12" s="1" t="str" cm="1">
        <f t="array" ref="B12">_xll.ECONOMATICA(C12,"name")</f>
        <v>iShares MSCI Russia Capped Index Fund</v>
      </c>
      <c r="C12" s="16" t="s">
        <v>3</v>
      </c>
      <c r="D12" s="1" t="s">
        <v>15</v>
      </c>
      <c r="F12" s="3">
        <f>_xll.ECONOMATICA($C12,"return","ytd",F$6,,,,"decimal")</f>
        <v>-0.19737458977935601</v>
      </c>
      <c r="G12" s="3">
        <f>_xll.ECONOMATICA($C12,"return","ytd",G$6,,,,"decimal")</f>
        <v>0.49406123194785301</v>
      </c>
      <c r="H12" s="3">
        <f>_xll.ECONOMATICA($C12,"return","ytd",H$6,,,,"decimal")</f>
        <v>-3.9171785156213397E-2</v>
      </c>
      <c r="I12" s="3">
        <f>_xll.ECONOMATICA($C12,"return","ytd",I$6,,,,"decimal")</f>
        <v>3.8716662060323898E-2</v>
      </c>
      <c r="J12" s="3">
        <f>_xll.ECONOMATICA($C12,"return","ytd",J$6,,,,"decimal")</f>
        <v>0.545221050675609</v>
      </c>
      <c r="K12" s="3">
        <f>_xll.ECONOMATICA($C12,"return","ytd",K$6,,,,"decimal")</f>
        <v>7.1898915102792697E-3</v>
      </c>
      <c r="L12" s="3">
        <f>_xll.ECONOMATICA($C12,"return","ytd",L$6,,,,"decimal")</f>
        <v>-0.44318811200617297</v>
      </c>
      <c r="M12" s="3">
        <f>_xll.ECONOMATICA($C12,"return","2013-06-20",M$6,,,,"decimal")</f>
        <v>0.187381574085448</v>
      </c>
      <c r="N12" s="3">
        <f>_xll.ECONOMATICA($C12,"return","ytd",N$6,,,,"decimal")</f>
        <v>0.160410199683683</v>
      </c>
      <c r="O12" s="3">
        <f>_xll.ECONOMATICA($C12,"return","ytd",O$6,,,,"decimal")</f>
        <v>-0.201572473313718</v>
      </c>
    </row>
    <row r="13" spans="2:26" x14ac:dyDescent="0.35">
      <c r="B13" s="1" t="str" cm="1">
        <f t="array" ref="B13">_xll.ECONOMATICA(C13,"name")</f>
        <v>iShares MSCI South Korea Capped ETF</v>
      </c>
      <c r="C13" s="16" t="s">
        <v>4</v>
      </c>
      <c r="D13" s="1" t="s">
        <v>16</v>
      </c>
      <c r="F13" s="3">
        <f>_xll.ECONOMATICA($C13,"return","ytd",F$6,,,,"decimal")</f>
        <v>-0.106930374658987</v>
      </c>
      <c r="G13" s="3">
        <f>_xll.ECONOMATICA($C13,"return","ytd",G$6,,,,"decimal")</f>
        <v>7.9650791563835796E-2</v>
      </c>
      <c r="H13" s="3">
        <f>_xll.ECONOMATICA($C13,"return","ytd",H$6,,,,"decimal")</f>
        <v>-0.203694260565389</v>
      </c>
      <c r="I13" s="3">
        <f>_xll.ECONOMATICA($C13,"return","ytd",I$6,,,,"decimal")</f>
        <v>0.44972225570178098</v>
      </c>
      <c r="J13" s="3">
        <f>_xll.ECONOMATICA($C13,"return","ytd",J$6,,,,"decimal")</f>
        <v>8.4369757987587904E-2</v>
      </c>
      <c r="K13" s="3">
        <f>_xll.ECONOMATICA($C13,"return","ytd",K$6,,,,"decimal")</f>
        <v>-7.9999105146271204E-2</v>
      </c>
      <c r="L13" s="3">
        <f>_xll.ECONOMATICA($C13,"return","ytd",L$6,,,,"decimal")</f>
        <v>-0.13483940530291899</v>
      </c>
      <c r="M13" s="3">
        <f>_xll.ECONOMATICA($C13,"return","2013-06-20",M$6,,,,"decimal")</f>
        <v>0.27770549135137101</v>
      </c>
      <c r="N13" s="3">
        <f>_xll.ECONOMATICA($C13,"return","ytd",N$6,,,,"decimal")</f>
        <v>0.21936122196348201</v>
      </c>
      <c r="O13" s="3">
        <f>_xll.ECONOMATICA($C13,"return","ytd",O$6,,,,"decimal")</f>
        <v>-0.134968087883899</v>
      </c>
    </row>
    <row r="14" spans="2:26" x14ac:dyDescent="0.35">
      <c r="B14" s="1" t="str" cm="1">
        <f t="array" ref="B14">_xll.ECONOMATICA(C14,"name")</f>
        <v>iShares MSCI Mexico Investable Market Index</v>
      </c>
      <c r="C14" s="16" t="s">
        <v>8</v>
      </c>
      <c r="D14" s="1" t="s">
        <v>20</v>
      </c>
      <c r="F14" s="3">
        <f>_xll.ECONOMATICA($C14,"return","ytd",F$6,,,,"decimal")</f>
        <v>-9.8823006884194903E-2</v>
      </c>
      <c r="G14" s="3">
        <f>_xll.ECONOMATICA($C14,"return","ytd",G$6,,,,"decimal")</f>
        <v>0.126372548194922</v>
      </c>
      <c r="H14" s="3">
        <f>_xll.ECONOMATICA($C14,"return","ytd",H$6,,,,"decimal")</f>
        <v>-0.14577672714047399</v>
      </c>
      <c r="I14" s="3">
        <f>_xll.ECONOMATICA($C14,"return","ytd",I$6,,,,"decimal")</f>
        <v>0.14465893333734101</v>
      </c>
      <c r="J14" s="3">
        <f>_xll.ECONOMATICA($C14,"return","ytd",J$6,,,,"decimal")</f>
        <v>-0.103128196893522</v>
      </c>
      <c r="K14" s="3">
        <f>_xll.ECONOMATICA($C14,"return","ytd",K$6,,,,"decimal")</f>
        <v>-0.14248829086223799</v>
      </c>
      <c r="L14" s="3">
        <f>_xll.ECONOMATICA($C14,"return","ytd",L$6,,,,"decimal")</f>
        <v>-0.115664371330204</v>
      </c>
      <c r="M14" s="3">
        <f>_xll.ECONOMATICA($C14,"return","2013-06-20",M$6,,,,"decimal")</f>
        <v>0.18033364873001101</v>
      </c>
      <c r="N14" s="3">
        <f>_xll.ECONOMATICA($C14,"return","ytd",N$6,,,,"decimal")</f>
        <v>0.32811535255867103</v>
      </c>
      <c r="O14" s="3">
        <f>_xll.ECONOMATICA($C14,"return","ytd",O$6,,,,"decimal")</f>
        <v>-0.11965918350601</v>
      </c>
    </row>
    <row r="15" spans="2:26" x14ac:dyDescent="0.35">
      <c r="B15" s="1" t="str" cm="1">
        <f t="array" ref="B15">_xll.ECONOMATICA(C15,"name")</f>
        <v>iShares MSCI Chile Index Fund</v>
      </c>
      <c r="C15" s="16" t="s">
        <v>9</v>
      </c>
      <c r="D15" s="1" t="s">
        <v>21</v>
      </c>
      <c r="F15" s="3">
        <f>_xll.ECONOMATICA($C15,"return","ytd",F$6,,,,"decimal")</f>
        <v>-0.18121812181197999</v>
      </c>
      <c r="G15" s="3">
        <f>_xll.ECONOMATICA($C15,"return","ytd",G$6,,,,"decimal")</f>
        <v>-0.17789837612159301</v>
      </c>
      <c r="H15" s="3">
        <f>_xll.ECONOMATICA($C15,"return","ytd",H$6,,,,"decimal")</f>
        <v>-0.18978275654983001</v>
      </c>
      <c r="I15" s="3">
        <f>_xll.ECONOMATICA($C15,"return","ytd",I$6,,,,"decimal")</f>
        <v>0.41787864668935099</v>
      </c>
      <c r="J15" s="3">
        <f>_xll.ECONOMATICA($C15,"return","ytd",J$6,,,,"decimal")</f>
        <v>0.194666255949414</v>
      </c>
      <c r="K15" s="3">
        <f>_xll.ECONOMATICA($C15,"return","ytd",K$6,,,,"decimal")</f>
        <v>-0.18527255351451499</v>
      </c>
      <c r="L15" s="3">
        <f>_xll.ECONOMATICA($C15,"return","ytd",L$6,,,,"decimal")</f>
        <v>-0.147428737127484</v>
      </c>
      <c r="M15" s="3">
        <f>_xll.ECONOMATICA($C15,"return","2013-06-20",M$6,,,,"decimal")</f>
        <v>-4.0346862210790299E-2</v>
      </c>
      <c r="N15" s="3">
        <f>_xll.ECONOMATICA($C15,"return","ytd",N$6,,,,"decimal")</f>
        <v>0.11296509243766201</v>
      </c>
      <c r="O15" s="3">
        <f>_xll.ECONOMATICA($C15,"return","ytd",O$6,,,,"decimal")</f>
        <v>-0.26498361833742801</v>
      </c>
    </row>
    <row r="16" spans="2:26" x14ac:dyDescent="0.35">
      <c r="B16" s="1" t="str" cm="1">
        <f t="array" ref="B16">_xll.ECONOMATICA(C16,"name")</f>
        <v>iShares MSCI All Peru Capped Index Fund</v>
      </c>
      <c r="C16" s="16" t="s">
        <v>5</v>
      </c>
      <c r="D16" s="1" t="s">
        <v>17</v>
      </c>
      <c r="F16" s="3">
        <f>_xll.ECONOMATICA($C16,"return","ytd",F$6,,,,"decimal")</f>
        <v>-0.16491228070110101</v>
      </c>
      <c r="G16" s="3">
        <f>_xll.ECONOMATICA($C16,"return","ytd",G$6,,,,"decimal")</f>
        <v>7.3011477788895704E-2</v>
      </c>
      <c r="H16" s="3">
        <f>_xll.ECONOMATICA($C16,"return","ytd",H$6,,,,"decimal")</f>
        <v>-0.121657398134703</v>
      </c>
      <c r="I16" s="3">
        <f>_xll.ECONOMATICA($C16,"return","ytd",I$6,,,,"decimal")</f>
        <v>0.29699426214036101</v>
      </c>
      <c r="J16" s="3">
        <f>_xll.ECONOMATICA($C16,"return","ytd",J$6,,,,"decimal")</f>
        <v>0.64015561653068298</v>
      </c>
      <c r="K16" s="3">
        <f>_xll.ECONOMATICA($C16,"return","ytd",K$6,,,,"decimal")</f>
        <v>-0.358828965410939</v>
      </c>
      <c r="L16" s="3">
        <f>_xll.ECONOMATICA($C16,"return","ytd",L$6,,,,"decimal")</f>
        <v>-3.5573233807554103E-2</v>
      </c>
      <c r="M16" s="3">
        <f>_xll.ECONOMATICA($C16,"return","2013-06-20",M$6,,,,"decimal")</f>
        <v>-1.53570873308126E-2</v>
      </c>
      <c r="N16" s="3" t="e">
        <f>_xll.ECONOMATICA(#REF!,"return","ytd",N$6,,,,"decimal")</f>
        <v>#VALUE!</v>
      </c>
      <c r="O16" s="3" t="e">
        <f>_xll.ECONOMATICA(#REF!,"return","ytd",O$6,,,,"decimal")</f>
        <v>#VALUE!</v>
      </c>
    </row>
    <row r="17" spans="2:16" x14ac:dyDescent="0.35">
      <c r="B17" s="1" t="str" cm="1">
        <f t="array" ref="B17">_xll.ECONOMATICA(C17,"name")</f>
        <v>iShares MSCI Turkey ETF</v>
      </c>
      <c r="C17" s="16" t="s">
        <v>10</v>
      </c>
      <c r="D17" s="1" t="s">
        <v>23</v>
      </c>
      <c r="F17" s="3">
        <f>_xll.ECONOMATICA($C17,"return","ytd",F$6,,,,"decimal")</f>
        <v>-6.5337763011484598E-2</v>
      </c>
      <c r="G17" s="3">
        <f>_xll.ECONOMATICA($C17,"return","ytd",G$6,,,,"decimal")</f>
        <v>0.14489379708174999</v>
      </c>
      <c r="H17" s="3">
        <f>_xll.ECONOMATICA($C17,"return","ytd",H$6,,,,"decimal")</f>
        <v>-0.41463603879150501</v>
      </c>
      <c r="I17" s="3">
        <f>_xll.ECONOMATICA($C17,"return","ytd",I$6,,,,"decimal")</f>
        <v>0.375841714108828</v>
      </c>
      <c r="J17" s="3">
        <f>_xll.ECONOMATICA($C17,"return","ytd",J$6,,,,"decimal")</f>
        <v>-8.5561964649969E-2</v>
      </c>
      <c r="K17" s="3">
        <f>_xll.ECONOMATICA($C17,"return","ytd",K$6,,,,"decimal")</f>
        <v>-0.31439795847924001</v>
      </c>
      <c r="L17" s="3">
        <f>_xll.ECONOMATICA($C17,"return","ytd",L$6,,,,"decimal")</f>
        <v>0.157864793198387</v>
      </c>
      <c r="M17" s="3">
        <f>_xll.ECONOMATICA($C17,"return","2013-06-20",M$6,,,,"decimal")</f>
        <v>-0.14505572425972801</v>
      </c>
      <c r="N17" s="3" t="e">
        <f>_xll.ECONOMATICA(#REF!,"return","ytd",N$6,,,,"decimal")</f>
        <v>#VALUE!</v>
      </c>
      <c r="O17" s="3" t="e">
        <f>_xll.ECONOMATICA(#REF!,"return","ytd",O$6,,,,"decimal")</f>
        <v>#VALUE!</v>
      </c>
    </row>
    <row r="18" spans="2:16" x14ac:dyDescent="0.35">
      <c r="B18" s="1" t="str" cm="1">
        <f t="array" ref="B18">_xll.ECONOMATICA(C18,"name")</f>
        <v>iShares MSCI South Africa ETF</v>
      </c>
      <c r="C18" s="16" t="s">
        <v>6</v>
      </c>
      <c r="D18" s="1" t="s">
        <v>18</v>
      </c>
      <c r="F18" s="3">
        <f>_xll.ECONOMATICA($C18,"return","ytd",F$6,,,,"decimal")</f>
        <v>-0.18532110091648099</v>
      </c>
      <c r="G18" s="3">
        <f>_xll.ECONOMATICA($C18,"return","ytd",G$6,,,,"decimal")</f>
        <v>9.8284178906469594E-2</v>
      </c>
      <c r="H18" s="3">
        <f>_xll.ECONOMATICA($C18,"return","ytd",H$6,,,,"decimal")</f>
        <v>-0.25240144079725702</v>
      </c>
      <c r="I18" s="3">
        <f>_xll.ECONOMATICA($C18,"return","ytd",I$6,,,,"decimal")</f>
        <v>0.36027208294021001</v>
      </c>
      <c r="J18" s="3">
        <f>_xll.ECONOMATICA($C18,"return","ytd",J$6,,,,"decimal")</f>
        <v>0.16780813434539599</v>
      </c>
      <c r="K18" s="3">
        <f>_xll.ECONOMATICA($C18,"return","ytd",K$6,,,,"decimal")</f>
        <v>-0.26000194972846702</v>
      </c>
      <c r="L18" s="3">
        <f>_xll.ECONOMATICA($C18,"return","ytd",L$6,,,,"decimal")</f>
        <v>2.8041520510669202E-2</v>
      </c>
      <c r="M18" s="3">
        <f>_xll.ECONOMATICA($C18,"return","2013-06-20",M$6,,,,"decimal")</f>
        <v>0.23552122088760399</v>
      </c>
      <c r="N18" s="3" t="e">
        <f>_xll.ECONOMATICA(#REF!,"return","ytd",N$6,,,,"decimal")</f>
        <v>#VALUE!</v>
      </c>
      <c r="O18" s="3" t="e">
        <f>_xll.ECONOMATICA(#REF!,"return","ytd",O$6,,,,"decimal")</f>
        <v>#VALUE!</v>
      </c>
    </row>
    <row r="19" spans="2:16" ht="4.5" customHeight="1" x14ac:dyDescent="0.35">
      <c r="C19" s="16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2:16" x14ac:dyDescent="0.35">
      <c r="C20" s="16"/>
      <c r="E20" s="4"/>
      <c r="F20" s="8">
        <f t="shared" ref="F20:O20" si="2">F6</f>
        <v>43896</v>
      </c>
      <c r="G20" s="11">
        <f t="shared" si="2"/>
        <v>43830</v>
      </c>
      <c r="H20" s="5">
        <f t="shared" si="2"/>
        <v>43465</v>
      </c>
      <c r="I20" s="8">
        <f t="shared" si="2"/>
        <v>43100</v>
      </c>
      <c r="J20" s="11">
        <f t="shared" si="2"/>
        <v>42735</v>
      </c>
      <c r="K20" s="12">
        <f t="shared" si="2"/>
        <v>42369</v>
      </c>
      <c r="L20" s="11">
        <f t="shared" si="2"/>
        <v>42004</v>
      </c>
      <c r="M20" s="5">
        <f t="shared" si="2"/>
        <v>41639</v>
      </c>
      <c r="N20" s="8">
        <f t="shared" si="2"/>
        <v>41274</v>
      </c>
      <c r="O20" s="11">
        <f t="shared" si="2"/>
        <v>40908</v>
      </c>
      <c r="P20" s="4"/>
    </row>
    <row r="21" spans="2:16" x14ac:dyDescent="0.35">
      <c r="C21" s="1">
        <v>1</v>
      </c>
      <c r="E21" s="4"/>
      <c r="F21" s="14">
        <f>LARGE(F$7:F$18,$C21)</f>
        <v>-3.08940552349668E-2</v>
      </c>
      <c r="G21" s="14">
        <f t="shared" ref="G21:O21" si="3">LARGE(G$7:G$18,$C21)</f>
        <v>0.49406123194785301</v>
      </c>
      <c r="H21" s="14">
        <f t="shared" si="3"/>
        <v>-2.5176549916977799E-2</v>
      </c>
      <c r="I21" s="14">
        <f t="shared" si="3"/>
        <v>0.54668621349788704</v>
      </c>
      <c r="J21" s="14">
        <f t="shared" si="3"/>
        <v>0.64477025940199395</v>
      </c>
      <c r="K21" s="14">
        <f t="shared" si="3"/>
        <v>7.1898915102792697E-3</v>
      </c>
      <c r="L21" s="14">
        <f t="shared" si="3"/>
        <v>0.27862185149395402</v>
      </c>
      <c r="M21" s="14">
        <f t="shared" si="3"/>
        <v>0.27770549135137101</v>
      </c>
      <c r="N21" s="14" t="e">
        <f t="shared" si="3"/>
        <v>#NUM!</v>
      </c>
      <c r="O21" s="14" t="e">
        <f t="shared" si="3"/>
        <v>#NUM!</v>
      </c>
      <c r="P21" s="4"/>
    </row>
    <row r="22" spans="2:16" x14ac:dyDescent="0.35">
      <c r="E22" s="4"/>
      <c r="F22" s="7" t="str">
        <f>INDEX($D$7:$D$18,MATCH(F21,F$7:F$18,0))</f>
        <v>China</v>
      </c>
      <c r="G22" s="7" t="str">
        <f t="shared" ref="G22:O22" si="4">INDEX($D$7:$D$18,MATCH(G21,G$7:G$18,0))</f>
        <v>Russia</v>
      </c>
      <c r="H22" s="7" t="str">
        <f t="shared" si="4"/>
        <v>Brazil</v>
      </c>
      <c r="I22" s="7" t="str">
        <f t="shared" si="4"/>
        <v>China</v>
      </c>
      <c r="J22" s="7" t="str">
        <f t="shared" si="4"/>
        <v>Brazil</v>
      </c>
      <c r="K22" s="7" t="str">
        <f t="shared" si="4"/>
        <v>Russia</v>
      </c>
      <c r="L22" s="7" t="str">
        <f t="shared" si="4"/>
        <v>India</v>
      </c>
      <c r="M22" s="7" t="str">
        <f t="shared" si="4"/>
        <v>South Korea</v>
      </c>
      <c r="N22" s="7" t="e">
        <f t="shared" si="4"/>
        <v>#NUM!</v>
      </c>
      <c r="O22" s="10" t="e">
        <f t="shared" si="4"/>
        <v>#NUM!</v>
      </c>
      <c r="P22" s="4"/>
    </row>
    <row r="23" spans="2:16" x14ac:dyDescent="0.35">
      <c r="C23" s="1">
        <v>2</v>
      </c>
      <c r="E23" s="4"/>
      <c r="F23" s="6">
        <f>LARGE(F$7:F$18,$C23)</f>
        <v>-6.5337763011484598E-2</v>
      </c>
      <c r="G23" s="6">
        <f t="shared" ref="G23:O23" si="5">LARGE(G$7:G$18,$C23)</f>
        <v>0.28675503441074401</v>
      </c>
      <c r="H23" s="6">
        <f t="shared" si="5"/>
        <v>-3.9171785156213397E-2</v>
      </c>
      <c r="I23" s="6">
        <f t="shared" si="5"/>
        <v>0.53866602416383103</v>
      </c>
      <c r="J23" s="6">
        <f t="shared" si="5"/>
        <v>0.64015561653068298</v>
      </c>
      <c r="K23" s="6">
        <f t="shared" si="5"/>
        <v>-2.7699194591150399E-2</v>
      </c>
      <c r="L23" s="6">
        <f t="shared" si="5"/>
        <v>0.157864793198387</v>
      </c>
      <c r="M23" s="6">
        <f t="shared" si="5"/>
        <v>0.23552122088760399</v>
      </c>
      <c r="N23" s="6" t="e">
        <f t="shared" si="5"/>
        <v>#NUM!</v>
      </c>
      <c r="O23" s="9" t="e">
        <f t="shared" si="5"/>
        <v>#NUM!</v>
      </c>
      <c r="P23" s="4"/>
    </row>
    <row r="24" spans="2:16" x14ac:dyDescent="0.35">
      <c r="E24" s="4"/>
      <c r="F24" s="6" t="str">
        <f>INDEX($D$7:$D$18,MATCH(F23,F$7:F$18,0))</f>
        <v>Turquia</v>
      </c>
      <c r="G24" s="6" t="str">
        <f t="shared" ref="G24:O24" si="6">INDEX($D$7:$D$18,MATCH(G23,G$7:G$18,0))</f>
        <v>Colombia</v>
      </c>
      <c r="H24" s="6" t="str">
        <f t="shared" si="6"/>
        <v>Russia</v>
      </c>
      <c r="I24" s="6" t="str">
        <f t="shared" si="6"/>
        <v>Argentina</v>
      </c>
      <c r="J24" s="6" t="str">
        <f t="shared" si="6"/>
        <v>Peru</v>
      </c>
      <c r="K24" s="6" t="str">
        <f t="shared" si="6"/>
        <v>Argentina</v>
      </c>
      <c r="L24" s="6" t="str">
        <f t="shared" si="6"/>
        <v>Turquia</v>
      </c>
      <c r="M24" s="6" t="str">
        <f t="shared" si="6"/>
        <v>South Africa</v>
      </c>
      <c r="N24" s="6" t="e">
        <f t="shared" si="6"/>
        <v>#NUM!</v>
      </c>
      <c r="O24" s="9" t="e">
        <f t="shared" si="6"/>
        <v>#NUM!</v>
      </c>
      <c r="P24" s="4"/>
    </row>
    <row r="25" spans="2:16" x14ac:dyDescent="0.35">
      <c r="C25" s="1">
        <v>3</v>
      </c>
      <c r="E25" s="4"/>
      <c r="F25" s="13">
        <f>LARGE(F$7:F$18,$C25)</f>
        <v>-9.8823006884194903E-2</v>
      </c>
      <c r="G25" s="13">
        <f t="shared" ref="G25:O25" si="7">LARGE(G$7:G$18,$C25)</f>
        <v>0.27669094021082902</v>
      </c>
      <c r="H25" s="13">
        <f t="shared" si="7"/>
        <v>-4.2773482039629003E-2</v>
      </c>
      <c r="I25" s="13">
        <f t="shared" si="7"/>
        <v>0.44972225570178098</v>
      </c>
      <c r="J25" s="13">
        <f t="shared" si="7"/>
        <v>0.545221050675609</v>
      </c>
      <c r="K25" s="13">
        <f t="shared" si="7"/>
        <v>-7.9999105146271204E-2</v>
      </c>
      <c r="L25" s="13">
        <f t="shared" si="7"/>
        <v>6.8412951193749905E-2</v>
      </c>
      <c r="M25" s="13">
        <f t="shared" si="7"/>
        <v>0.23526798145758199</v>
      </c>
      <c r="N25" s="13" t="e">
        <f t="shared" si="7"/>
        <v>#NUM!</v>
      </c>
      <c r="O25" s="14" t="e">
        <f t="shared" si="7"/>
        <v>#NUM!</v>
      </c>
      <c r="P25" s="4"/>
    </row>
    <row r="26" spans="2:16" x14ac:dyDescent="0.35">
      <c r="E26" s="4"/>
      <c r="F26" s="7" t="str">
        <f>INDEX($D$7:$D$18,MATCH(F25,F$7:F$18,0))</f>
        <v>Mexico</v>
      </c>
      <c r="G26" s="7" t="str">
        <f t="shared" ref="G26:O26" si="8">INDEX($D$7:$D$18,MATCH(G25,G$7:G$18,0))</f>
        <v>Brazil</v>
      </c>
      <c r="H26" s="7" t="str">
        <f t="shared" si="8"/>
        <v>India</v>
      </c>
      <c r="I26" s="7" t="str">
        <f t="shared" si="8"/>
        <v>South Korea</v>
      </c>
      <c r="J26" s="7" t="str">
        <f t="shared" si="8"/>
        <v>Russia</v>
      </c>
      <c r="K26" s="7" t="str">
        <f t="shared" si="8"/>
        <v>South Korea</v>
      </c>
      <c r="L26" s="7" t="str">
        <f t="shared" si="8"/>
        <v>China</v>
      </c>
      <c r="M26" s="7" t="str">
        <f t="shared" si="8"/>
        <v>China</v>
      </c>
      <c r="N26" s="7" t="e">
        <f t="shared" si="8"/>
        <v>#NUM!</v>
      </c>
      <c r="O26" s="10" t="e">
        <f t="shared" si="8"/>
        <v>#NUM!</v>
      </c>
      <c r="P26" s="4"/>
    </row>
    <row r="27" spans="2:16" x14ac:dyDescent="0.35">
      <c r="C27" s="1">
        <v>4</v>
      </c>
      <c r="E27" s="4"/>
      <c r="F27" s="6">
        <f>LARGE(F$7:F$18,$C27)</f>
        <v>-0.106930374658987</v>
      </c>
      <c r="G27" s="6">
        <f t="shared" ref="G27:O27" si="9">LARGE(G$7:G$18,$C27)</f>
        <v>0.23721532602765399</v>
      </c>
      <c r="H27" s="6">
        <f t="shared" si="9"/>
        <v>-0.121657398134703</v>
      </c>
      <c r="I27" s="6">
        <f t="shared" si="9"/>
        <v>0.41787864668935099</v>
      </c>
      <c r="J27" s="6">
        <f t="shared" si="9"/>
        <v>0.28022660137328798</v>
      </c>
      <c r="K27" s="6">
        <f t="shared" si="9"/>
        <v>-8.5748096094903303E-2</v>
      </c>
      <c r="L27" s="6">
        <f t="shared" si="9"/>
        <v>2.8041520510669202E-2</v>
      </c>
      <c r="M27" s="6">
        <f t="shared" si="9"/>
        <v>0.21554937726439699</v>
      </c>
      <c r="N27" s="6" t="e">
        <f t="shared" si="9"/>
        <v>#NUM!</v>
      </c>
      <c r="O27" s="9" t="e">
        <f t="shared" si="9"/>
        <v>#NUM!</v>
      </c>
      <c r="P27" s="4"/>
    </row>
    <row r="28" spans="2:16" x14ac:dyDescent="0.35">
      <c r="E28" s="4"/>
      <c r="F28" s="6" t="str">
        <f>INDEX($D$7:$D$18,MATCH(F27,F$7:F$18,0))</f>
        <v>South Korea</v>
      </c>
      <c r="G28" s="6" t="str">
        <f t="shared" ref="G28:O28" si="10">INDEX($D$7:$D$18,MATCH(G27,G$7:G$18,0))</f>
        <v>China</v>
      </c>
      <c r="H28" s="6" t="str">
        <f t="shared" si="10"/>
        <v>Peru</v>
      </c>
      <c r="I28" s="6" t="str">
        <f t="shared" si="10"/>
        <v>Chile</v>
      </c>
      <c r="J28" s="6" t="str">
        <f t="shared" si="10"/>
        <v>Argentina</v>
      </c>
      <c r="K28" s="6" t="str">
        <f t="shared" si="10"/>
        <v>India</v>
      </c>
      <c r="L28" s="6" t="str">
        <f t="shared" si="10"/>
        <v>South Africa</v>
      </c>
      <c r="M28" s="6" t="str">
        <f t="shared" si="10"/>
        <v>Argentina</v>
      </c>
      <c r="N28" s="6" t="e">
        <f t="shared" si="10"/>
        <v>#NUM!</v>
      </c>
      <c r="O28" s="9" t="e">
        <f t="shared" si="10"/>
        <v>#NUM!</v>
      </c>
      <c r="P28" s="4"/>
    </row>
    <row r="29" spans="2:16" x14ac:dyDescent="0.35">
      <c r="C29" s="1">
        <v>5</v>
      </c>
      <c r="E29" s="4"/>
      <c r="F29" s="13">
        <f>LARGE(F$7:F$18,$C29)</f>
        <v>-0.136893569010717</v>
      </c>
      <c r="G29" s="13">
        <f t="shared" ref="G29:O29" si="11">LARGE(G$7:G$18,$C29)</f>
        <v>0.14497551842578099</v>
      </c>
      <c r="H29" s="13">
        <f t="shared" si="11"/>
        <v>-0.14577672714047399</v>
      </c>
      <c r="I29" s="13">
        <f t="shared" si="11"/>
        <v>0.375841714108828</v>
      </c>
      <c r="J29" s="13">
        <f t="shared" si="11"/>
        <v>0.241593446900952</v>
      </c>
      <c r="K29" s="13">
        <f t="shared" si="11"/>
        <v>-8.9944206930376802E-2</v>
      </c>
      <c r="L29" s="13">
        <f t="shared" si="11"/>
        <v>-3.5573233807554103E-2</v>
      </c>
      <c r="M29" s="13">
        <f t="shared" si="11"/>
        <v>0.187381574085448</v>
      </c>
      <c r="N29" s="13" t="e">
        <f t="shared" si="11"/>
        <v>#NUM!</v>
      </c>
      <c r="O29" s="14" t="e">
        <f t="shared" si="11"/>
        <v>#NUM!</v>
      </c>
      <c r="P29" s="4"/>
    </row>
    <row r="30" spans="2:16" x14ac:dyDescent="0.35">
      <c r="E30" s="4"/>
      <c r="F30" s="7" t="str">
        <f>INDEX($D$7:$D$18,MATCH(F29,F$7:F$18,0))</f>
        <v>Argentina</v>
      </c>
      <c r="G30" s="7" t="str">
        <f t="shared" ref="G30:O30" si="12">INDEX($D$7:$D$18,MATCH(G29,G$7:G$18,0))</f>
        <v>Argentina</v>
      </c>
      <c r="H30" s="7" t="str">
        <f t="shared" si="12"/>
        <v>Mexico</v>
      </c>
      <c r="I30" s="7" t="str">
        <f t="shared" si="12"/>
        <v>Turquia</v>
      </c>
      <c r="J30" s="7" t="str">
        <f t="shared" si="12"/>
        <v>Colombia</v>
      </c>
      <c r="K30" s="7" t="str">
        <f t="shared" si="12"/>
        <v>China</v>
      </c>
      <c r="L30" s="7" t="str">
        <f t="shared" si="12"/>
        <v>Peru</v>
      </c>
      <c r="M30" s="7" t="str">
        <f t="shared" si="12"/>
        <v>Russia</v>
      </c>
      <c r="N30" s="7" t="e">
        <f t="shared" si="12"/>
        <v>#NUM!</v>
      </c>
      <c r="O30" s="10" t="e">
        <f t="shared" si="12"/>
        <v>#NUM!</v>
      </c>
      <c r="P30" s="4"/>
    </row>
    <row r="31" spans="2:16" x14ac:dyDescent="0.35">
      <c r="C31" s="1">
        <v>6</v>
      </c>
      <c r="E31" s="4"/>
      <c r="F31" s="6">
        <f>LARGE(F$7:F$18,$C31)</f>
        <v>-0.140341791817336</v>
      </c>
      <c r="G31" s="6">
        <f t="shared" ref="G31:O31" si="13">LARGE(G$7:G$18,$C31)</f>
        <v>0.14489379708174999</v>
      </c>
      <c r="H31" s="6">
        <f t="shared" si="13"/>
        <v>-0.18978275654983001</v>
      </c>
      <c r="I31" s="6">
        <f t="shared" si="13"/>
        <v>0.36146148131578199</v>
      </c>
      <c r="J31" s="6">
        <f t="shared" si="13"/>
        <v>0.194666255949414</v>
      </c>
      <c r="K31" s="6">
        <f t="shared" si="13"/>
        <v>-0.14248829086223799</v>
      </c>
      <c r="L31" s="6">
        <f t="shared" si="13"/>
        <v>-3.6474851666753197E-2</v>
      </c>
      <c r="M31" s="6">
        <f t="shared" si="13"/>
        <v>0.18033364873001101</v>
      </c>
      <c r="N31" s="6" t="e">
        <f t="shared" si="13"/>
        <v>#NUM!</v>
      </c>
      <c r="O31" s="9" t="e">
        <f t="shared" si="13"/>
        <v>#NUM!</v>
      </c>
      <c r="P31" s="4"/>
    </row>
    <row r="32" spans="2:16" x14ac:dyDescent="0.35">
      <c r="E32" s="4"/>
      <c r="F32" s="6" t="str">
        <f>INDEX($D$7:$D$18,MATCH(F31,F$7:F$18,0))</f>
        <v>India</v>
      </c>
      <c r="G32" s="6" t="str">
        <f t="shared" ref="G32:O32" si="14">INDEX($D$7:$D$18,MATCH(G31,G$7:G$18,0))</f>
        <v>Turquia</v>
      </c>
      <c r="H32" s="6" t="str">
        <f t="shared" si="14"/>
        <v>Chile</v>
      </c>
      <c r="I32" s="6" t="str">
        <f t="shared" si="14"/>
        <v>India</v>
      </c>
      <c r="J32" s="6" t="str">
        <f t="shared" si="14"/>
        <v>Chile</v>
      </c>
      <c r="K32" s="6" t="str">
        <f t="shared" si="14"/>
        <v>Mexico</v>
      </c>
      <c r="L32" s="6" t="str">
        <f t="shared" si="14"/>
        <v>Argentina</v>
      </c>
      <c r="M32" s="6" t="str">
        <f t="shared" si="14"/>
        <v>Mexico</v>
      </c>
      <c r="N32" s="6" t="e">
        <f t="shared" si="14"/>
        <v>#NUM!</v>
      </c>
      <c r="O32" s="9" t="e">
        <f t="shared" si="14"/>
        <v>#NUM!</v>
      </c>
      <c r="P32" s="4"/>
    </row>
    <row r="33" spans="3:16" x14ac:dyDescent="0.35">
      <c r="C33" s="1">
        <v>7</v>
      </c>
      <c r="E33" s="4"/>
      <c r="F33" s="13">
        <f>LARGE(F$7:F$18,$C33)</f>
        <v>-0.16491228070110101</v>
      </c>
      <c r="G33" s="13">
        <f t="shared" ref="G33:O33" si="15">LARGE(G$7:G$18,$C33)</f>
        <v>0.126372548194922</v>
      </c>
      <c r="H33" s="13">
        <f t="shared" si="15"/>
        <v>-0.197865671838517</v>
      </c>
      <c r="I33" s="13">
        <f t="shared" si="15"/>
        <v>0.36027208294021001</v>
      </c>
      <c r="J33" s="13">
        <f t="shared" si="15"/>
        <v>0.16780813434539599</v>
      </c>
      <c r="K33" s="13">
        <f t="shared" si="15"/>
        <v>-0.18527255351451499</v>
      </c>
      <c r="L33" s="13">
        <f t="shared" si="15"/>
        <v>-0.115664371330204</v>
      </c>
      <c r="M33" s="13">
        <f t="shared" si="15"/>
        <v>0.126017811882775</v>
      </c>
      <c r="N33" s="13" t="e">
        <f t="shared" si="15"/>
        <v>#NUM!</v>
      </c>
      <c r="O33" s="14" t="e">
        <f t="shared" si="15"/>
        <v>#NUM!</v>
      </c>
      <c r="P33" s="4"/>
    </row>
    <row r="34" spans="3:16" x14ac:dyDescent="0.35">
      <c r="E34" s="4"/>
      <c r="F34" s="7" t="str">
        <f>INDEX($D$7:$D$18,MATCH(F33,F$7:F$18,0))</f>
        <v>Peru</v>
      </c>
      <c r="G34" s="7" t="str">
        <f t="shared" ref="G34:O34" si="16">INDEX($D$7:$D$18,MATCH(G33,G$7:G$18,0))</f>
        <v>Mexico</v>
      </c>
      <c r="H34" s="7" t="str">
        <f t="shared" si="16"/>
        <v>China</v>
      </c>
      <c r="I34" s="7" t="str">
        <f t="shared" si="16"/>
        <v>South Africa</v>
      </c>
      <c r="J34" s="7" t="str">
        <f t="shared" si="16"/>
        <v>South Africa</v>
      </c>
      <c r="K34" s="7" t="str">
        <f t="shared" si="16"/>
        <v>Chile</v>
      </c>
      <c r="L34" s="7" t="str">
        <f t="shared" si="16"/>
        <v>Mexico</v>
      </c>
      <c r="M34" s="7" t="str">
        <f t="shared" si="16"/>
        <v>India</v>
      </c>
      <c r="N34" s="7" t="e">
        <f t="shared" si="16"/>
        <v>#NUM!</v>
      </c>
      <c r="O34" s="10" t="e">
        <f t="shared" si="16"/>
        <v>#NUM!</v>
      </c>
      <c r="P34" s="4"/>
    </row>
    <row r="35" spans="3:16" x14ac:dyDescent="0.35">
      <c r="C35" s="1">
        <v>8</v>
      </c>
      <c r="E35" s="4"/>
      <c r="F35" s="6">
        <f>LARGE(F$7:F$18,$C35)</f>
        <v>-0.18121812181197999</v>
      </c>
      <c r="G35" s="6">
        <f t="shared" ref="G35:O35" si="17">LARGE(G$7:G$18,$C35)</f>
        <v>9.9911604156659506E-2</v>
      </c>
      <c r="H35" s="6">
        <f t="shared" si="17"/>
        <v>-0.203694260565389</v>
      </c>
      <c r="I35" s="6">
        <f t="shared" si="17"/>
        <v>0.29699426214036101</v>
      </c>
      <c r="J35" s="6">
        <f t="shared" si="17"/>
        <v>8.4369757987587904E-2</v>
      </c>
      <c r="K35" s="6">
        <f t="shared" si="17"/>
        <v>-0.26000194972846702</v>
      </c>
      <c r="L35" s="6">
        <f t="shared" si="17"/>
        <v>-0.13483940530291899</v>
      </c>
      <c r="M35" s="6">
        <f t="shared" si="17"/>
        <v>7.6769806160882595E-2</v>
      </c>
      <c r="N35" s="6" t="e">
        <f t="shared" si="17"/>
        <v>#NUM!</v>
      </c>
      <c r="O35" s="9" t="e">
        <f t="shared" si="17"/>
        <v>#NUM!</v>
      </c>
      <c r="P35" s="4"/>
    </row>
    <row r="36" spans="3:16" x14ac:dyDescent="0.35">
      <c r="E36" s="4"/>
      <c r="F36" s="6" t="str">
        <f>INDEX($D$7:$D$18,MATCH(F35,F$7:F$18,0))</f>
        <v>Chile</v>
      </c>
      <c r="G36" s="6" t="str">
        <f t="shared" ref="G36:O36" si="18">INDEX($D$7:$D$18,MATCH(G35,G$7:G$18,0))</f>
        <v>India</v>
      </c>
      <c r="H36" s="6" t="str">
        <f t="shared" si="18"/>
        <v>South Korea</v>
      </c>
      <c r="I36" s="6" t="str">
        <f t="shared" si="18"/>
        <v>Peru</v>
      </c>
      <c r="J36" s="6" t="str">
        <f t="shared" si="18"/>
        <v>South Korea</v>
      </c>
      <c r="K36" s="6" t="str">
        <f t="shared" si="18"/>
        <v>South Africa</v>
      </c>
      <c r="L36" s="6" t="str">
        <f t="shared" si="18"/>
        <v>South Korea</v>
      </c>
      <c r="M36" s="6" t="str">
        <f t="shared" si="18"/>
        <v>Colombia</v>
      </c>
      <c r="N36" s="6" t="e">
        <f t="shared" si="18"/>
        <v>#NUM!</v>
      </c>
      <c r="O36" s="9" t="e">
        <f t="shared" si="18"/>
        <v>#NUM!</v>
      </c>
      <c r="P36" s="4"/>
    </row>
    <row r="37" spans="3:16" x14ac:dyDescent="0.35">
      <c r="C37" s="1">
        <v>9</v>
      </c>
      <c r="E37" s="4"/>
      <c r="F37" s="13">
        <f>LARGE(F$7:F$18,$C37)</f>
        <v>-0.18532110091648099</v>
      </c>
      <c r="G37" s="13">
        <f t="shared" ref="G37:O37" si="19">LARGE(G$7:G$18,$C37)</f>
        <v>9.8284178906469594E-2</v>
      </c>
      <c r="H37" s="13">
        <f t="shared" si="19"/>
        <v>-0.21055758875532801</v>
      </c>
      <c r="I37" s="13">
        <f t="shared" si="19"/>
        <v>0.23617029092944</v>
      </c>
      <c r="J37" s="13">
        <f t="shared" si="19"/>
        <v>1.02769146124047E-2</v>
      </c>
      <c r="K37" s="13">
        <f t="shared" si="19"/>
        <v>-0.31439795847924001</v>
      </c>
      <c r="L37" s="13">
        <f t="shared" si="19"/>
        <v>-0.147428737127484</v>
      </c>
      <c r="M37" s="13">
        <f t="shared" si="19"/>
        <v>5.0538851404780899E-2</v>
      </c>
      <c r="N37" s="13" t="e">
        <f t="shared" si="19"/>
        <v>#NUM!</v>
      </c>
      <c r="O37" s="14" t="e">
        <f t="shared" si="19"/>
        <v>#NUM!</v>
      </c>
      <c r="P37" s="4"/>
    </row>
    <row r="38" spans="3:16" x14ac:dyDescent="0.35">
      <c r="E38" s="4"/>
      <c r="F38" s="7" t="str">
        <f>INDEX($D$7:$D$18,MATCH(F37,F$7:F$18,0))</f>
        <v>South Africa</v>
      </c>
      <c r="G38" s="7" t="str">
        <f t="shared" ref="G38:O38" si="20">INDEX($D$7:$D$18,MATCH(G37,G$7:G$18,0))</f>
        <v>South Africa</v>
      </c>
      <c r="H38" s="7" t="str">
        <f t="shared" si="20"/>
        <v>Colombia</v>
      </c>
      <c r="I38" s="7" t="str">
        <f t="shared" si="20"/>
        <v>Brazil</v>
      </c>
      <c r="J38" s="7" t="str">
        <f t="shared" si="20"/>
        <v>India</v>
      </c>
      <c r="K38" s="7" t="str">
        <f t="shared" si="20"/>
        <v>Turquia</v>
      </c>
      <c r="L38" s="7" t="str">
        <f t="shared" si="20"/>
        <v>Chile</v>
      </c>
      <c r="M38" s="7" t="str">
        <f t="shared" si="20"/>
        <v>Brazil</v>
      </c>
      <c r="N38" s="7" t="e">
        <f t="shared" si="20"/>
        <v>#NUM!</v>
      </c>
      <c r="O38" s="10" t="e">
        <f t="shared" si="20"/>
        <v>#NUM!</v>
      </c>
      <c r="P38" s="4"/>
    </row>
    <row r="39" spans="3:16" x14ac:dyDescent="0.35">
      <c r="C39" s="1">
        <v>10</v>
      </c>
      <c r="E39" s="4"/>
      <c r="F39" s="6">
        <f>LARGE(F$7:F$18,$C39)</f>
        <v>-0.18561151079018601</v>
      </c>
      <c r="G39" s="6">
        <f t="shared" ref="G39:O39" si="21">LARGE(G$7:G$18,$C39)</f>
        <v>7.9650791563835796E-2</v>
      </c>
      <c r="H39" s="6">
        <f t="shared" si="21"/>
        <v>-0.25240144079725702</v>
      </c>
      <c r="I39" s="6">
        <f t="shared" si="21"/>
        <v>0.14465893333734101</v>
      </c>
      <c r="J39" s="6">
        <f t="shared" si="21"/>
        <v>-3.2218926244240698E-3</v>
      </c>
      <c r="K39" s="6">
        <f t="shared" si="21"/>
        <v>-0.358828965410939</v>
      </c>
      <c r="L39" s="6">
        <f t="shared" si="21"/>
        <v>-0.154747683621244</v>
      </c>
      <c r="M39" s="6">
        <f t="shared" si="21"/>
        <v>-1.53570873308126E-2</v>
      </c>
      <c r="N39" s="6" t="e">
        <f t="shared" si="21"/>
        <v>#NUM!</v>
      </c>
      <c r="O39" s="9" t="e">
        <f t="shared" si="21"/>
        <v>#NUM!</v>
      </c>
      <c r="P39" s="4"/>
    </row>
    <row r="40" spans="3:16" x14ac:dyDescent="0.35">
      <c r="E40" s="4"/>
      <c r="F40" s="6" t="str">
        <f>INDEX($D$7:$D$18,MATCH(F39,F$7:F$18,0))</f>
        <v>Colombia</v>
      </c>
      <c r="G40" s="6" t="str">
        <f t="shared" ref="G40:O40" si="22">INDEX($D$7:$D$18,MATCH(G39,G$7:G$18,0))</f>
        <v>South Korea</v>
      </c>
      <c r="H40" s="6" t="str">
        <f t="shared" si="22"/>
        <v>South Africa</v>
      </c>
      <c r="I40" s="6" t="str">
        <f t="shared" si="22"/>
        <v>Mexico</v>
      </c>
      <c r="J40" s="6" t="str">
        <f t="shared" si="22"/>
        <v>China</v>
      </c>
      <c r="K40" s="6" t="str">
        <f t="shared" si="22"/>
        <v>Peru</v>
      </c>
      <c r="L40" s="6" t="str">
        <f t="shared" si="22"/>
        <v>Brazil</v>
      </c>
      <c r="M40" s="6" t="str">
        <f t="shared" si="22"/>
        <v>Peru</v>
      </c>
      <c r="N40" s="6" t="e">
        <f t="shared" si="22"/>
        <v>#NUM!</v>
      </c>
      <c r="O40" s="9" t="e">
        <f t="shared" si="22"/>
        <v>#NUM!</v>
      </c>
      <c r="P40" s="4"/>
    </row>
    <row r="41" spans="3:16" x14ac:dyDescent="0.35">
      <c r="C41" s="1">
        <v>11</v>
      </c>
      <c r="E41" s="4"/>
      <c r="F41" s="13">
        <f>LARGE(F$7:F$18,$C41)</f>
        <v>-0.19737458977935601</v>
      </c>
      <c r="G41" s="13">
        <f t="shared" ref="G41:O41" si="23">LARGE(G$7:G$18,$C41)</f>
        <v>7.3011477788895704E-2</v>
      </c>
      <c r="H41" s="13">
        <f t="shared" si="23"/>
        <v>-0.32623235323291699</v>
      </c>
      <c r="I41" s="13">
        <f t="shared" si="23"/>
        <v>0.1324335738628</v>
      </c>
      <c r="J41" s="13">
        <f t="shared" si="23"/>
        <v>-8.5561964649969E-2</v>
      </c>
      <c r="K41" s="13">
        <f t="shared" si="23"/>
        <v>-0.40100027473003103</v>
      </c>
      <c r="L41" s="13">
        <f t="shared" si="23"/>
        <v>-0.28244860165344998</v>
      </c>
      <c r="M41" s="13">
        <f t="shared" si="23"/>
        <v>-4.0346862210790299E-2</v>
      </c>
      <c r="N41" s="13" t="e">
        <f t="shared" si="23"/>
        <v>#NUM!</v>
      </c>
      <c r="O41" s="14" t="e">
        <f t="shared" si="23"/>
        <v>#NUM!</v>
      </c>
      <c r="P41" s="4"/>
    </row>
    <row r="42" spans="3:16" x14ac:dyDescent="0.35">
      <c r="E42" s="4"/>
      <c r="F42" s="7" t="str">
        <f>INDEX($D$7:$D$18,MATCH(F41,F$7:F$18,0))</f>
        <v>Russia</v>
      </c>
      <c r="G42" s="7" t="str">
        <f t="shared" ref="G42:O42" si="24">INDEX($D$7:$D$18,MATCH(G41,G$7:G$18,0))</f>
        <v>Peru</v>
      </c>
      <c r="H42" s="7" t="str">
        <f t="shared" si="24"/>
        <v>Argentina</v>
      </c>
      <c r="I42" s="7" t="str">
        <f t="shared" si="24"/>
        <v>Colombia</v>
      </c>
      <c r="J42" s="7" t="str">
        <f t="shared" si="24"/>
        <v>Turquia</v>
      </c>
      <c r="K42" s="7" t="str">
        <f t="shared" si="24"/>
        <v>Colombia</v>
      </c>
      <c r="L42" s="7" t="str">
        <f t="shared" si="24"/>
        <v>Colombia</v>
      </c>
      <c r="M42" s="7" t="str">
        <f t="shared" si="24"/>
        <v>Chile</v>
      </c>
      <c r="N42" s="7" t="e">
        <f t="shared" si="24"/>
        <v>#NUM!</v>
      </c>
      <c r="O42" s="10" t="e">
        <f t="shared" si="24"/>
        <v>#NUM!</v>
      </c>
      <c r="P42" s="4"/>
    </row>
    <row r="43" spans="3:16" x14ac:dyDescent="0.35">
      <c r="C43" s="1">
        <v>12</v>
      </c>
      <c r="E43" s="4"/>
      <c r="F43" s="6">
        <f>LARGE(F$7:F$18,$C43)</f>
        <v>-0.26027397260360902</v>
      </c>
      <c r="G43" s="6">
        <f t="shared" ref="G43:O43" si="25">LARGE(G$7:G$18,$C43)</f>
        <v>-0.17789837612159301</v>
      </c>
      <c r="H43" s="6">
        <f t="shared" si="25"/>
        <v>-0.41463603879150501</v>
      </c>
      <c r="I43" s="6">
        <f t="shared" si="25"/>
        <v>3.8716662060323898E-2</v>
      </c>
      <c r="J43" s="6">
        <f t="shared" si="25"/>
        <v>-0.103128196893522</v>
      </c>
      <c r="K43" s="6">
        <f t="shared" si="25"/>
        <v>-0.41772531944385299</v>
      </c>
      <c r="L43" s="6">
        <f t="shared" si="25"/>
        <v>-0.44318811200617297</v>
      </c>
      <c r="M43" s="6">
        <f t="shared" si="25"/>
        <v>-0.14505572425972801</v>
      </c>
      <c r="N43" s="6" t="e">
        <f t="shared" si="25"/>
        <v>#NUM!</v>
      </c>
      <c r="O43" s="9" t="e">
        <f t="shared" si="25"/>
        <v>#NUM!</v>
      </c>
      <c r="P43" s="4"/>
    </row>
    <row r="44" spans="3:16" x14ac:dyDescent="0.35">
      <c r="E44" s="4"/>
      <c r="F44" s="7" t="str">
        <f>INDEX($D$7:$D$18,MATCH(F43,F$7:F$18,0))</f>
        <v>Brazil</v>
      </c>
      <c r="G44" s="7" t="str">
        <f t="shared" ref="G44:O44" si="26">INDEX($D$7:$D$18,MATCH(G43,G$7:G$18,0))</f>
        <v>Chile</v>
      </c>
      <c r="H44" s="7" t="str">
        <f t="shared" si="26"/>
        <v>Turquia</v>
      </c>
      <c r="I44" s="7" t="str">
        <f t="shared" si="26"/>
        <v>Russia</v>
      </c>
      <c r="J44" s="7" t="str">
        <f t="shared" si="26"/>
        <v>Mexico</v>
      </c>
      <c r="K44" s="7" t="str">
        <f t="shared" si="26"/>
        <v>Brazil</v>
      </c>
      <c r="L44" s="7" t="str">
        <f t="shared" si="26"/>
        <v>Russia</v>
      </c>
      <c r="M44" s="7" t="str">
        <f t="shared" si="26"/>
        <v>Turquia</v>
      </c>
      <c r="N44" s="7" t="e">
        <f t="shared" si="26"/>
        <v>#NUM!</v>
      </c>
      <c r="O44" s="10" t="e">
        <f t="shared" si="26"/>
        <v>#NUM!</v>
      </c>
      <c r="P44" s="4"/>
    </row>
    <row r="45" spans="3:16" ht="4.5" customHeight="1" x14ac:dyDescent="0.35"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</sheetData>
  <conditionalFormatting sqref="F21:O42">
    <cfRule type="cellIs" dxfId="8" priority="44" operator="equal">
      <formula>"Colombia"</formula>
    </cfRule>
  </conditionalFormatting>
  <conditionalFormatting sqref="F43:O44">
    <cfRule type="cellIs" dxfId="7" priority="27" operator="equal">
      <formula>"Colombia"</formula>
    </cfRule>
  </conditionalFormatting>
  <conditionalFormatting sqref="F43:F44">
    <cfRule type="cellIs" dxfId="6" priority="16" operator="equal">
      <formula>F$18</formula>
    </cfRule>
    <cfRule type="cellIs" dxfId="5" priority="19" operator="equal">
      <formula>F$17</formula>
    </cfRule>
    <cfRule type="cellIs" dxfId="4" priority="25" operator="equal">
      <formula>F$16</formula>
    </cfRule>
  </conditionalFormatting>
  <conditionalFormatting sqref="G43:G44">
    <cfRule type="cellIs" dxfId="3" priority="24" operator="equal">
      <formula>G$16</formula>
    </cfRule>
  </conditionalFormatting>
  <conditionalFormatting sqref="H43:H44">
    <cfRule type="cellIs" dxfId="2" priority="23" operator="equal">
      <formula>H$16</formula>
    </cfRule>
  </conditionalFormatting>
  <conditionalFormatting sqref="I43:I44">
    <cfRule type="cellIs" dxfId="1" priority="22" operator="equal">
      <formula>I$16</formula>
    </cfRule>
  </conditionalFormatting>
  <conditionalFormatting sqref="J43:J44">
    <cfRule type="cellIs" dxfId="0" priority="21" operator="equal">
      <formula>J$16</formula>
    </cfRule>
  </conditionalFormatting>
  <conditionalFormatting sqref="C7:C1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511811024" right="0.511811024" top="0.78740157499999996" bottom="0.78740157499999996" header="0.31496062000000002" footer="0.31496062000000002"/>
  <pageSetup paperSize="9" orientation="portrait" r:id="rId1"/>
  <ignoredErrors>
    <ignoredError sqref="F21:F43 G22:O34 G43:O44 G35 M35:O35 G36:G42 M36:O42" formula="1"/>
    <ignoredError sqref="H35 H36:H42 I36:J42 I35:J35 K36:L42 K35:L35" evalError="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ranking bursatil</vt:lpstr>
      <vt:lpstr>Anual Bursatil Moneda Original</vt:lpstr>
      <vt:lpstr>Anual Bursatil Orig Currency</vt:lpstr>
      <vt:lpstr>Anual Cambiario</vt:lpstr>
      <vt:lpstr>Anual Bursatil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 Machine</dc:creator>
  <cp:lastModifiedBy>ECONMAT1</cp:lastModifiedBy>
  <cp:lastPrinted>2020-04-06T14:34:49Z</cp:lastPrinted>
  <dcterms:created xsi:type="dcterms:W3CDTF">2020-03-23T11:52:06Z</dcterms:created>
  <dcterms:modified xsi:type="dcterms:W3CDTF">2020-05-11T00:59:58Z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1273527902</vt:lpwstr>
  </property>
  <property fmtid="{D5CDD505-2E9C-101B-9397-08002B2CF9AE}" pid="3" name="EcoUpdateMessage">
    <vt:lpwstr>2020/05/09-21:45:02</vt:lpwstr>
  </property>
  <property fmtid="{D5CDD505-2E9C-101B-9397-08002B2CF9AE}" pid="4" name="EcoUpdateStatus">
    <vt:lpwstr>2020-05-08=BRA:St,ME,Fd,TP;USA:St,ME;ARG:St,ME,TP;MEX:St,ME,Fd,TP;CHL:St,ME;COL:St,ME;PER:St,ME|2000-07-28=USA:TP|2020-05-07=ARG:Fd;CHL:Fd;GBR:St,ME;COL:Fd;PER:Fd,TP|2019-10-28=CHL:TP|2014-02-26=VEN:St|2002-11-08=JPN:St|2016-08-18=NNN:St|2007-01-31=ESP:St</vt:lpwstr>
  </property>
</Properties>
</file>