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la\Documents\Add-in Express\"/>
    </mc:Choice>
  </mc:AlternateContent>
  <bookViews>
    <workbookView xWindow="0" yWindow="0" windowWidth="20490" windowHeight="7455"/>
  </bookViews>
  <sheets>
    <sheet name="ETFs" sheetId="1" r:id="rId1"/>
    <sheet name="base" sheetId="2" r:id="rId2"/>
  </sheets>
  <definedNames>
    <definedName name="_ECO_RANGE_ID02a1a1f1bae64005935d1d36056418d9" localSheetId="0" hidden="1">ETFs!$X$6:$X$459</definedName>
    <definedName name="_ECO_RANGE_ID02d1430f49b04dfb87a51b14fe60936a" localSheetId="0" hidden="1">ETFs!$N$6:$N$459</definedName>
    <definedName name="_ECO_RANGE_ID1065eb32df5e4a2d86557d4fe3cbf596" localSheetId="0" hidden="1">ETFs!$L$6:$L$459</definedName>
    <definedName name="_ECO_RANGE_ID1f46e397401349c99cc3ba9525d940e7" localSheetId="0" hidden="1">ETFs!$AH$6:$AH$459</definedName>
    <definedName name="_ECO_RANGE_ID22909d57bc73466fb8dd016c70e79474" localSheetId="0" hidden="1">ETFs!$AA$6:$AA$459</definedName>
    <definedName name="_ECO_RANGE_ID325ffb3a38e6451e9156173defdc0cf1" localSheetId="0" hidden="1">ETFs!$D$6:$D$459</definedName>
    <definedName name="_ECO_RANGE_ID3450ba42a7434544a6fa77ec3c7bc0c8" localSheetId="0" hidden="1">ETFs!$Z$6:$Z$459</definedName>
    <definedName name="_ECO_RANGE_ID3d8664c888b94d719e6e1b1abff5cc66" localSheetId="0" hidden="1">ETFs!$AB$6:$AB$459</definedName>
    <definedName name="_ECO_RANGE_ID3e766e372ea441fa9d76f5be1d7d74f6" localSheetId="0" hidden="1">ETFs!$W$6:$W$459</definedName>
    <definedName name="_ECO_RANGE_ID41e00973b55746acbac6c464cf3c3dd6" localSheetId="0" hidden="1">ETFs!$AC$6:$AC$459</definedName>
    <definedName name="_ECO_RANGE_ID57b03974296f4ea4b2f7fc24abc19928" localSheetId="0" hidden="1">ETFs!$S$6:$S$459</definedName>
    <definedName name="_ECO_RANGE_ID59f1b1a5864b4fe8a8a7b44b558123d6" localSheetId="0" hidden="1">ETFs!$M$6:$M$459</definedName>
    <definedName name="_ECO_RANGE_ID66528c6faf2a474da531cd90304d61be" localSheetId="0" hidden="1">ETFs!$O$6:$O$459</definedName>
    <definedName name="_ECO_RANGE_ID6e85dbddf7c842d88966359dd8b0ebbf" localSheetId="0" hidden="1">ETFs!$E$6:$E$459</definedName>
    <definedName name="_ECO_RANGE_ID98cc25c4dbcd42479351297d8632958a" localSheetId="0" hidden="1">ETFs!$J$6:$J$459</definedName>
    <definedName name="_ECO_RANGE_IDa0ed9598d95646fb9fa17398f6dffe94" localSheetId="0" hidden="1">ETFs!$F$6:$F$459</definedName>
    <definedName name="_ECO_RANGE_IDa2fc76728e12490c91c8115aed2d16b1" localSheetId="0" hidden="1">ETFs!$T$6:$T$459</definedName>
    <definedName name="_ECO_RANGE_IDa7eedd61424845c9b551ec2d512b1b8f" localSheetId="0" hidden="1">ETFs!$AE$6:$AE$459</definedName>
    <definedName name="_ECO_RANGE_IDa8adedbf13b44ecba16bffba0870ca32" localSheetId="0" hidden="1">ETFs!$Y$6:$Y$459</definedName>
    <definedName name="_ECO_RANGE_IDaa875efac1c54688a8630f9d9f73d5c2" localSheetId="0" hidden="1">ETFs!$G$6:$G$459</definedName>
    <definedName name="_ECO_RANGE_IDad432d4cd1eb4adf84598b539da62e70" localSheetId="0" hidden="1">ETFs!$R$6:$R$459</definedName>
    <definedName name="_ECO_RANGE_IDbd60429a3fd145cfa0b9f3f7183cb98a" localSheetId="0" hidden="1">ETFs!$AG$6:$AG$459</definedName>
    <definedName name="_ECO_RANGE_IDc62079a2215a4869acadfa8f033bda9b" localSheetId="0" hidden="1">ETFs!$I$6:$I$459</definedName>
    <definedName name="_ECO_RANGE_IDd35ea6bcbc6e46b8be77bea446fc9302" localSheetId="0" hidden="1">ETFs!$V$6:$V$459</definedName>
    <definedName name="_ECO_RANGE_IDd39d654a728b47eb880bf915a21d0d94" localSheetId="0" hidden="1">ETFs!$P$6:$P$459</definedName>
    <definedName name="_ECO_RANGE_IDda3ca773c0a74255b05b0055e5408128" localSheetId="0" hidden="1">ETFs!$AD$6:$AD$459</definedName>
    <definedName name="_ECO_RANGE_IDea2ac882963e4981b862383bb7118a6a" localSheetId="0" hidden="1">ETFs!$C$6:$C$459</definedName>
    <definedName name="_ECO_RANGE_IDf050c6ce15b4491db6d859dff6466e4e" localSheetId="0" hidden="1">ETFs!$Q$6:$Q$459</definedName>
    <definedName name="_ECO_RANGE_IDf9eec97a662c48ef9c078dbc0ec5d934" localSheetId="0" hidden="1">ETFs!$AF$6:$AF$459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T5" i="1"/>
  <c r="S5" i="1"/>
  <c r="R5" i="1"/>
  <c r="Q5" i="1"/>
  <c r="P5" i="1"/>
  <c r="O5" i="1"/>
  <c r="N5" i="1"/>
  <c r="M5" i="1"/>
  <c r="L5" i="1"/>
  <c r="J5" i="1"/>
  <c r="I5" i="1"/>
  <c r="G5" i="1"/>
  <c r="D5" i="1"/>
  <c r="C5" i="1"/>
  <c r="F5" i="1"/>
  <c r="H105" i="1" l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15" i="1"/>
  <c r="C3" i="1"/>
  <c r="H75" i="1" l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6" i="1" l="1"/>
  <c r="H7" i="1" l="1"/>
  <c r="H8" i="1"/>
  <c r="H9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</calcChain>
</file>

<file path=xl/sharedStrings.xml><?xml version="1.0" encoding="utf-8"?>
<sst xmlns="http://schemas.openxmlformats.org/spreadsheetml/2006/main" count="1832" uniqueCount="1374">
  <si>
    <t>12M</t>
  </si>
  <si>
    <t>XLC</t>
  </si>
  <si>
    <t>ASHR</t>
  </si>
  <si>
    <t>NUGT</t>
  </si>
  <si>
    <t>JNUG</t>
  </si>
  <si>
    <t>SPXS</t>
  </si>
  <si>
    <t>SPXL</t>
  </si>
  <si>
    <t>SOXL</t>
  </si>
  <si>
    <t>TNA</t>
  </si>
  <si>
    <t>DIA</t>
  </si>
  <si>
    <t>TLT</t>
  </si>
  <si>
    <t>IEI</t>
  </si>
  <si>
    <t>IEF</t>
  </si>
  <si>
    <t>SHY</t>
  </si>
  <si>
    <t>FXI</t>
  </si>
  <si>
    <t>IEFA</t>
  </si>
  <si>
    <t>IEMG</t>
  </si>
  <si>
    <t>IVV</t>
  </si>
  <si>
    <t>IJH</t>
  </si>
  <si>
    <t>IJR</t>
  </si>
  <si>
    <t>AGG</t>
  </si>
  <si>
    <t>USMV</t>
  </si>
  <si>
    <t>IAU</t>
  </si>
  <si>
    <t>HYG</t>
  </si>
  <si>
    <t>LQD</t>
  </si>
  <si>
    <t>EMB</t>
  </si>
  <si>
    <t>MBB</t>
  </si>
  <si>
    <t>EWZ</t>
  </si>
  <si>
    <t>MCHI</t>
  </si>
  <si>
    <t>EFA</t>
  </si>
  <si>
    <t>EEM</t>
  </si>
  <si>
    <t>EZU</t>
  </si>
  <si>
    <t>EWH</t>
  </si>
  <si>
    <t>EWJ</t>
  </si>
  <si>
    <t>EWW</t>
  </si>
  <si>
    <t>EWY</t>
  </si>
  <si>
    <t>EWT</t>
  </si>
  <si>
    <t>IWF</t>
  </si>
  <si>
    <t>IWD</t>
  </si>
  <si>
    <t>IWM</t>
  </si>
  <si>
    <t>SHV</t>
  </si>
  <si>
    <t>SLV</t>
  </si>
  <si>
    <t>TIP</t>
  </si>
  <si>
    <t>GOVT</t>
  </si>
  <si>
    <t>IYR</t>
  </si>
  <si>
    <t>JNK</t>
  </si>
  <si>
    <t>XLY</t>
  </si>
  <si>
    <t>XLP</t>
  </si>
  <si>
    <t>XLE</t>
  </si>
  <si>
    <t>XLF</t>
  </si>
  <si>
    <t>GLD</t>
  </si>
  <si>
    <t>XLV</t>
  </si>
  <si>
    <t>XLI</t>
  </si>
  <si>
    <t>XLB</t>
  </si>
  <si>
    <t>XLRE</t>
  </si>
  <si>
    <t>KRE</t>
  </si>
  <si>
    <t>SPY</t>
  </si>
  <si>
    <t>XBI</t>
  </si>
  <si>
    <t>XOP</t>
  </si>
  <si>
    <t>XRT</t>
  </si>
  <si>
    <t>XLK</t>
  </si>
  <si>
    <t>XLU</t>
  </si>
  <si>
    <t>USO</t>
  </si>
  <si>
    <t>GDX</t>
  </si>
  <si>
    <t>GDXJ</t>
  </si>
  <si>
    <t>RSX</t>
  </si>
  <si>
    <t>SMH</t>
  </si>
  <si>
    <t>VIG</t>
  </si>
  <si>
    <t>VWO</t>
  </si>
  <si>
    <t>VEU</t>
  </si>
  <si>
    <t>VEA</t>
  </si>
  <si>
    <t>VGK</t>
  </si>
  <si>
    <t>VUG</t>
  </si>
  <si>
    <t>VGT</t>
  </si>
  <si>
    <t>VNQ</t>
  </si>
  <si>
    <t>VOO</t>
  </si>
  <si>
    <t>BSV</t>
  </si>
  <si>
    <t>VB</t>
  </si>
  <si>
    <t>BND</t>
  </si>
  <si>
    <t>VTI</t>
  </si>
  <si>
    <t>VT</t>
  </si>
  <si>
    <t>VTV</t>
  </si>
  <si>
    <t>Communication Services Select Sector SPDR Fund</t>
  </si>
  <si>
    <t>Db X-Trackers Harvest China</t>
  </si>
  <si>
    <t>Direxion Daily Gold Miners Bull 3x Shares</t>
  </si>
  <si>
    <t>Direxion Daily Jr Gld Mnrs Bull 3x Shrs</t>
  </si>
  <si>
    <t>Direxion Daily S&amp;P 500 Bear 3x Shares</t>
  </si>
  <si>
    <t>Direxion Daily S&amp;P 500 Bull 3x Shares</t>
  </si>
  <si>
    <t>Direxion Daily Semiconductor Bull 3x Shares</t>
  </si>
  <si>
    <t>Direxion Small Cap Bull 3x Shares</t>
  </si>
  <si>
    <t>Dow Jones Industrial Average Index Real Time Stock</t>
  </si>
  <si>
    <t>iShares 20+ Year Treasury Bond Fund</t>
  </si>
  <si>
    <t>iShares 3-7 Year Treasury Bond</t>
  </si>
  <si>
    <t>iShares 7-10 Year Treasury</t>
  </si>
  <si>
    <t>iShares Barclays 1-3 Year Treasury Bond</t>
  </si>
  <si>
    <t>iShares China Large Cap ETF</t>
  </si>
  <si>
    <t>iShares Core MSCI EAFE</t>
  </si>
  <si>
    <t>iShares Core MSCI Emerging Markets</t>
  </si>
  <si>
    <t>iShares Core S&amp;P 500 Index</t>
  </si>
  <si>
    <t>iShares Core S&amp;P MidCap ETF</t>
  </si>
  <si>
    <t>iShares Core S&amp;P Smallcap ETF</t>
  </si>
  <si>
    <t>iShares Core U.S Aggregate Bond ETF</t>
  </si>
  <si>
    <t>iShares Edge MSCI Minimum Volatility USA ETF</t>
  </si>
  <si>
    <t>iShares Gold Trust</t>
  </si>
  <si>
    <t>iShares Iboxx $ High Yield Corporate Bond Fund</t>
  </si>
  <si>
    <t>iShares Iboxx $ Investment Grade Corporate Bond</t>
  </si>
  <si>
    <t>iShares JP Morgan Usd Emerging Markets Bond ETF</t>
  </si>
  <si>
    <t>iShares Mbs ETF</t>
  </si>
  <si>
    <t>iShares MSCI Brazil Capped Index</t>
  </si>
  <si>
    <t>iShares MSCI China</t>
  </si>
  <si>
    <t>iShares MSCI EAFE Index</t>
  </si>
  <si>
    <t>iShares MSCI Emerging Markets Index</t>
  </si>
  <si>
    <t>iShares MSCI Emu Index</t>
  </si>
  <si>
    <t>iShares MSCI Hong Kong Index</t>
  </si>
  <si>
    <t>iShares MSCI Japan Index</t>
  </si>
  <si>
    <t>iShares MSCI Mexico Investable Market Index</t>
  </si>
  <si>
    <t>iShares MSCI South Korea Capped ETF</t>
  </si>
  <si>
    <t>iShares MSCI Taiwan Capped ETF</t>
  </si>
  <si>
    <t>iShares Russell 1000 Growth Index</t>
  </si>
  <si>
    <t>iShares Russell 1000 Value Index</t>
  </si>
  <si>
    <t>iShares Russell 2000 Index</t>
  </si>
  <si>
    <t>iShares Short Treasury Bond</t>
  </si>
  <si>
    <t>iShares Silver Trust</t>
  </si>
  <si>
    <t>iShares TIPS Bond</t>
  </si>
  <si>
    <t>iShares U.S. Treasury Bond</t>
  </si>
  <si>
    <t>iShares US Real Estate</t>
  </si>
  <si>
    <t>SPDR Barclays High Yield Bond</t>
  </si>
  <si>
    <t>SPDR Consumer Discretionary Select Sector</t>
  </si>
  <si>
    <t>SPDR Consumer Staples Select Sector</t>
  </si>
  <si>
    <t>SPDR Energy Select Sector</t>
  </si>
  <si>
    <t>SPDR Financial Select Sector</t>
  </si>
  <si>
    <t>SPDR Gold Shares</t>
  </si>
  <si>
    <t>SPDR Health Care Select Sector</t>
  </si>
  <si>
    <t>SPDR Industrial Select Sector</t>
  </si>
  <si>
    <t>SPDR Materials Select Sector</t>
  </si>
  <si>
    <t>SPDR Real Estate Select Sector</t>
  </si>
  <si>
    <t>SPDR Regional Banking</t>
  </si>
  <si>
    <t>SPDR S&amp;P 500 ETF</t>
  </si>
  <si>
    <t>SPDR S&amp;P Biotech</t>
  </si>
  <si>
    <t>SPDR S&amp;P Oil &amp; Gas Exploration &amp; Production ETF</t>
  </si>
  <si>
    <t>SPDR S&amp;P Retail</t>
  </si>
  <si>
    <t>SPDR Technology Select Sector</t>
  </si>
  <si>
    <t>SPDR Utilities Select Sector</t>
  </si>
  <si>
    <t>United States Oil Fund</t>
  </si>
  <si>
    <t>Vaneck Vectors Gold Miners ETF</t>
  </si>
  <si>
    <t>Vaneck Vectors Junior Gold Miners ETF</t>
  </si>
  <si>
    <t>Vaneck Vectors Russia ETF</t>
  </si>
  <si>
    <t>Vaneck Vectors Semiconductor ETF</t>
  </si>
  <si>
    <t>Vanguard Dividend Appreciation ETF</t>
  </si>
  <si>
    <t>Vanguard Emerging Markets</t>
  </si>
  <si>
    <t>Vanguard FTSE All-World Ex-US ETF</t>
  </si>
  <si>
    <t>Vanguard FTSE Developed Markets ETF</t>
  </si>
  <si>
    <t>Vanguard FTSE Europe ETF</t>
  </si>
  <si>
    <t>Vanguard Growth</t>
  </si>
  <si>
    <t>Vanguard Information Technology ETF</t>
  </si>
  <si>
    <t>Vanguard Reit Index ETF</t>
  </si>
  <si>
    <t>Vanguard S&amp;P 500</t>
  </si>
  <si>
    <t>Vanguard Short-Term Bond ETF</t>
  </si>
  <si>
    <t>Vanguard Small Cap ETF</t>
  </si>
  <si>
    <t>Vanguard Total Bond Market ETF</t>
  </si>
  <si>
    <t>Vanguard Total Stock Market</t>
  </si>
  <si>
    <t>Vanguard Total World Stock Index</t>
  </si>
  <si>
    <t>Vanguard Value</t>
  </si>
  <si>
    <t>Date:</t>
  </si>
  <si>
    <t>Select Period ↓ (D=days; W=weeks; M=months; Q=quarter; Y=year)</t>
  </si>
  <si>
    <t>← Do not modify</t>
  </si>
  <si>
    <t>Ticker/Exchange</t>
  </si>
  <si>
    <t>Powershares QQQ</t>
  </si>
  <si>
    <t>iShares Nasdaq Biotechnology</t>
  </si>
  <si>
    <t>QQQ</t>
  </si>
  <si>
    <t>IBB</t>
  </si>
  <si>
    <t>VCSH</t>
  </si>
  <si>
    <t>VCIT</t>
  </si>
  <si>
    <t>ACWI</t>
  </si>
  <si>
    <t>KWEB</t>
  </si>
  <si>
    <t>Vanguard Short-Term Corporate Bond</t>
  </si>
  <si>
    <t>Vanguard Intermediate-Term Corporate Bond</t>
  </si>
  <si>
    <t>iShares MSCI Acwi (All Country World Index)</t>
  </si>
  <si>
    <t>Kraneshares Csi China Internet</t>
  </si>
  <si>
    <t>Ref Date:</t>
  </si>
  <si>
    <t>← Enter a date of preference or you can leave it blank to default the date shown in  C3)</t>
  </si>
  <si>
    <t>=ECONOMATICA(ecorange(1,-1,454,-1),"Name",,,,,,,"false","true")</t>
  </si>
  <si>
    <t>=ECONOMATICA(ecorange(1,-2,454,-2),"Class",,,,,,,"false","true")</t>
  </si>
  <si>
    <t>=ECONOMATICA(ecorange(1,-3,454,-3),"Country of Origin",,,,,,,"false","true")</t>
  </si>
  <si>
    <t>=ECONOMATICA(ecorange(1,-4,454,-4),"Ticker",,,,,,,"false","true")</t>
  </si>
  <si>
    <t>=ECONOMATICA(ecorange(1,-5,454,-5),"Exchange / Src",,,,,,,"false","true")</t>
  </si>
  <si>
    <t>=ECONOMATICA(ecorange(1,-6,454,-6),"Hist Average","3M","D-0",,,"ORIGINAL CURRENCY","THOUSANDS","false","true",,{"std.tec.cals=7"})</t>
  </si>
  <si>
    <t>SHV&lt;XMEX&gt;</t>
  </si>
  <si>
    <t>NAFTRACISHRS&lt;XMEX&gt;</t>
  </si>
  <si>
    <t>IVV&lt;XMEX&gt;</t>
  </si>
  <si>
    <t>BIL&lt;XMEX&gt;</t>
  </si>
  <si>
    <t>LQDAN&lt;XMEX&gt;</t>
  </si>
  <si>
    <t>VOO&lt;XMEX&gt;</t>
  </si>
  <si>
    <t>ACWI&lt;XMEX&gt;</t>
  </si>
  <si>
    <t>SHY&lt;XMEX&gt;</t>
  </si>
  <si>
    <t>SPXS&lt;XMEX&gt;</t>
  </si>
  <si>
    <t>VT&lt;XMEX&gt;</t>
  </si>
  <si>
    <t>XLV&lt;XMEX&gt;</t>
  </si>
  <si>
    <t>DGRW&lt;XMEX&gt;</t>
  </si>
  <si>
    <t>SPY&lt;XMEX&gt;</t>
  </si>
  <si>
    <t>IVVPESOISHRS&lt;XMEX&gt;</t>
  </si>
  <si>
    <t>CSPXN&lt;XMEX&gt;</t>
  </si>
  <si>
    <t>QQQ&lt;XMEX&gt;</t>
  </si>
  <si>
    <t>EZU&lt;XMEX&gt;</t>
  </si>
  <si>
    <t>EWZ&lt;XMEX&gt;</t>
  </si>
  <si>
    <t>AIA&lt;XMEX&gt;</t>
  </si>
  <si>
    <t>GLD&lt;XMEX&gt;</t>
  </si>
  <si>
    <t>CBU0N&lt;XMEX&gt;</t>
  </si>
  <si>
    <t>IEI&lt;XMEX&gt;</t>
  </si>
  <si>
    <t>EWG&lt;XMEX&gt;</t>
  </si>
  <si>
    <t>SLV&lt;XMEX&gt;</t>
  </si>
  <si>
    <t>FAS&lt;XMEX&gt;</t>
  </si>
  <si>
    <t>IEMG&lt;XMEX&gt;</t>
  </si>
  <si>
    <t>EDZ&lt;XMEX&gt;</t>
  </si>
  <si>
    <t>CORP&lt;XMEX&gt;</t>
  </si>
  <si>
    <t>XLF&lt;XMEX&gt;</t>
  </si>
  <si>
    <t>IAU&lt;XMEX&gt;</t>
  </si>
  <si>
    <t>SPXL&lt;XMEX&gt;</t>
  </si>
  <si>
    <t>USMV&lt;XMEX&gt;</t>
  </si>
  <si>
    <t>IEF&lt;XMEX&gt;</t>
  </si>
  <si>
    <t>XLI&lt;XMEX&gt;</t>
  </si>
  <si>
    <t>IYW&lt;XMEX&gt;</t>
  </si>
  <si>
    <t>LQD&lt;XMEX&gt;</t>
  </si>
  <si>
    <t>IHYAN&lt;XMEX&gt;</t>
  </si>
  <si>
    <t>XSOE&lt;XMEX&gt;</t>
  </si>
  <si>
    <t>DLRTRAC15&lt;XMEX&gt;</t>
  </si>
  <si>
    <t>TLT&lt;XMEX&gt;</t>
  </si>
  <si>
    <t>IYH&lt;XMEX&gt;</t>
  </si>
  <si>
    <t>TZA&lt;XMEX&gt;</t>
  </si>
  <si>
    <t>VGT&lt;XMEX&gt;</t>
  </si>
  <si>
    <t>MCHI&lt;XMEX&gt;</t>
  </si>
  <si>
    <t>EDC&lt;XMEX&gt;</t>
  </si>
  <si>
    <t>MTUM&lt;XMEX&gt;</t>
  </si>
  <si>
    <t>VCSH&lt;XMEX&gt;</t>
  </si>
  <si>
    <t>FDN&lt;XMEX&gt;</t>
  </si>
  <si>
    <t>XLE&lt;XMEX&gt;</t>
  </si>
  <si>
    <t>GUSH&lt;XMEX&gt;</t>
  </si>
  <si>
    <t>USO&lt;XMEX&gt;</t>
  </si>
  <si>
    <t>GDX&lt;XMEX&gt;</t>
  </si>
  <si>
    <t>EDV&lt;XMEX&gt;</t>
  </si>
  <si>
    <t>VGSH&lt;XMEX&gt;</t>
  </si>
  <si>
    <t>VLUE&lt;XMEX&gt;</t>
  </si>
  <si>
    <t>XLK&lt;XMEX&gt;</t>
  </si>
  <si>
    <t>AAXJ&lt;XMEX&gt;</t>
  </si>
  <si>
    <t>EWJ&lt;XMEX&gt;</t>
  </si>
  <si>
    <t>CXSE&lt;XMEX&gt;</t>
  </si>
  <si>
    <t>FLOT&lt;XMEX&gt;</t>
  </si>
  <si>
    <t>VGK&lt;XMEX&gt;</t>
  </si>
  <si>
    <t>EEM&lt;XMEX&gt;</t>
  </si>
  <si>
    <t>HYG&lt;XMEX&gt;</t>
  </si>
  <si>
    <t>DOG&lt;XMEX&gt;</t>
  </si>
  <si>
    <t>MEXTRAC09&lt;XMEX&gt;</t>
  </si>
  <si>
    <t>JPEAN&lt;XMEX&gt;</t>
  </si>
  <si>
    <t>EFA&lt;XMEX&gt;</t>
  </si>
  <si>
    <t>PSQ&lt;XMEX&gt;</t>
  </si>
  <si>
    <t>EWQ&lt;XMEX&gt;</t>
  </si>
  <si>
    <t>DIA&lt;XMEX&gt;</t>
  </si>
  <si>
    <t>TWM&lt;XMEX&gt;</t>
  </si>
  <si>
    <t>XLB&lt;XMEX&gt;</t>
  </si>
  <si>
    <t>EWY&lt;XMEX&gt;</t>
  </si>
  <si>
    <t>DXD&lt;XMEX&gt;</t>
  </si>
  <si>
    <t>XLP&lt;XMEX&gt;</t>
  </si>
  <si>
    <t>JNUG&lt;XMEX&gt;</t>
  </si>
  <si>
    <t>VWO&lt;XMEX&gt;</t>
  </si>
  <si>
    <t>SPAB&lt;XMEX&gt;</t>
  </si>
  <si>
    <t>CETETRCISHRS&lt;XMEX&gt;</t>
  </si>
  <si>
    <t>VTV&lt;XMEX&gt;</t>
  </si>
  <si>
    <t>SOXS&lt;XMEX&gt;</t>
  </si>
  <si>
    <t>ERX&lt;XMEX&gt;</t>
  </si>
  <si>
    <t>ERY&lt;XMEX&gt;</t>
  </si>
  <si>
    <t>VCIT&lt;XMEX&gt;</t>
  </si>
  <si>
    <t>SHYG&lt;XMEX&gt;</t>
  </si>
  <si>
    <t>EWH&lt;XMEX&gt;</t>
  </si>
  <si>
    <t>SOXL&lt;XMEX&gt;</t>
  </si>
  <si>
    <t>URTH&lt;XMEX&gt;</t>
  </si>
  <si>
    <t>ANGL&lt;XMEX&gt;</t>
  </si>
  <si>
    <t>EWU&lt;XMEX&gt;</t>
  </si>
  <si>
    <t>TECL&lt;XMEX&gt;</t>
  </si>
  <si>
    <t>ITOT&lt;XMEX&gt;</t>
  </si>
  <si>
    <t>SLQD&lt;XMEX&gt;</t>
  </si>
  <si>
    <t>DFJ&lt;XMEX&gt;</t>
  </si>
  <si>
    <t>DDM&lt;XMEX&gt;</t>
  </si>
  <si>
    <t>LABU&lt;XMEX&gt;</t>
  </si>
  <si>
    <t>KWEB&lt;XMEX&gt;</t>
  </si>
  <si>
    <t>EWL&lt;XMEX&gt;</t>
  </si>
  <si>
    <t>AGG&lt;XMEX&gt;</t>
  </si>
  <si>
    <t>QLD&lt;XMEX&gt;</t>
  </si>
  <si>
    <t>SIL&lt;XMEX&gt;</t>
  </si>
  <si>
    <t>EMB&lt;XMEX&gt;</t>
  </si>
  <si>
    <t>TIPZ&lt;XMEX&gt;</t>
  </si>
  <si>
    <t>STPZ&lt;XMEX&gt;</t>
  </si>
  <si>
    <t>IBB&lt;XMEX&gt;</t>
  </si>
  <si>
    <t>DVY&lt;XMEX&gt;</t>
  </si>
  <si>
    <t>VEU&lt;XMEX&gt;</t>
  </si>
  <si>
    <t>PFF&lt;XMEX&gt;</t>
  </si>
  <si>
    <t>VHT&lt;XMEX&gt;</t>
  </si>
  <si>
    <t>PALL&lt;XMEX&gt;</t>
  </si>
  <si>
    <t>XLU&lt;XMEX&gt;</t>
  </si>
  <si>
    <t>EWS&lt;XMEX&gt;</t>
  </si>
  <si>
    <t>THD&lt;XMEX&gt;</t>
  </si>
  <si>
    <t>INDA&lt;XMEX&gt;</t>
  </si>
  <si>
    <t>TIP&lt;XMEX&gt;</t>
  </si>
  <si>
    <t>IEV&lt;XMEX&gt;</t>
  </si>
  <si>
    <t>NUGT&lt;XMEX&gt;</t>
  </si>
  <si>
    <t>VIS&lt;XMEX&gt;</t>
  </si>
  <si>
    <t>CHNTRAC11&lt;XMEX&gt;</t>
  </si>
  <si>
    <t>VOX&lt;XMEX&gt;</t>
  </si>
  <si>
    <t>SJNK&lt;XMEX&gt;</t>
  </si>
  <si>
    <t>IXJ&lt;XMEX&gt;</t>
  </si>
  <si>
    <t>CIBR&lt;XMEX&gt;</t>
  </si>
  <si>
    <t>DBC&lt;XMEX&gt;</t>
  </si>
  <si>
    <t>BND&lt;XMEX&gt;</t>
  </si>
  <si>
    <t>IGSB&lt;XMEX&gt;</t>
  </si>
  <si>
    <t>QUAL&lt;XMEX&gt;</t>
  </si>
  <si>
    <t>SOXX&lt;XMEX&gt;</t>
  </si>
  <si>
    <t>TECS&lt;XMEX&gt;</t>
  </si>
  <si>
    <t>VTIP&lt;XMEX&gt;</t>
  </si>
  <si>
    <t>FXI&lt;XMEX&gt;</t>
  </si>
  <si>
    <t>DRIP&lt;XMEX&gt;</t>
  </si>
  <si>
    <t>FBT&lt;XMEX&gt;</t>
  </si>
  <si>
    <t>SPSB&lt;XMEX&gt;</t>
  </si>
  <si>
    <t>EWC&lt;XMEX&gt;</t>
  </si>
  <si>
    <t>ERUS&lt;XMEX&gt;</t>
  </si>
  <si>
    <t>ILF&lt;XMEX&gt;</t>
  </si>
  <si>
    <t>MBB&lt;XMEX&gt;</t>
  </si>
  <si>
    <t>EWT&lt;XMEX&gt;</t>
  </si>
  <si>
    <t>FAZ&lt;XMEX&gt;</t>
  </si>
  <si>
    <t>BOTZ&lt;XMEX&gt;</t>
  </si>
  <si>
    <t>VXF&lt;XMEX&gt;</t>
  </si>
  <si>
    <t>HDV&lt;XMEX&gt;</t>
  </si>
  <si>
    <t>XOP&lt;XMEX&gt;</t>
  </si>
  <si>
    <t>EPOL&lt;XMEX&gt;</t>
  </si>
  <si>
    <t>IYF&lt;XMEX&gt;</t>
  </si>
  <si>
    <t>IEFA&lt;XMEX&gt;</t>
  </si>
  <si>
    <t>TNA&lt;XMEX&gt;</t>
  </si>
  <si>
    <t>HACK&lt;XMEX&gt;</t>
  </si>
  <si>
    <t>PSOTRAC15&lt;XMEX&gt;</t>
  </si>
  <si>
    <t>FLRN&lt;XMEX&gt;</t>
  </si>
  <si>
    <t>HEDJ&lt;XMEX&gt;</t>
  </si>
  <si>
    <t>ICLN&lt;XMEX&gt;</t>
  </si>
  <si>
    <t>VIG&lt;XMEX&gt;</t>
  </si>
  <si>
    <t>XBI&lt;XMEX&gt;</t>
  </si>
  <si>
    <t>IWM&lt;XMEX&gt;</t>
  </si>
  <si>
    <t>BRZU&lt;XMEX&gt;</t>
  </si>
  <si>
    <t>YINN&lt;XMEX&gt;</t>
  </si>
  <si>
    <t>DIABLOI10&lt;XMEX&gt;</t>
  </si>
  <si>
    <t>UWM&lt;XMEX&gt;</t>
  </si>
  <si>
    <t>VB&lt;XMEX&gt;</t>
  </si>
  <si>
    <t>NXTG&lt;XMEX&gt;</t>
  </si>
  <si>
    <t>XLRE&lt;XMEX&gt;</t>
  </si>
  <si>
    <t>IFGL&lt;XMEX&gt;</t>
  </si>
  <si>
    <t>IYR&lt;XMEX&gt;</t>
  </si>
  <si>
    <t>DIG&lt;XMEX&gt;</t>
  </si>
  <si>
    <t>IWF&lt;XMEX&gt;</t>
  </si>
  <si>
    <t>VNQ&lt;XMEX&gt;</t>
  </si>
  <si>
    <t>ECH&lt;XMEX&gt;</t>
  </si>
  <si>
    <t>FXE&lt;XMEX&gt;</t>
  </si>
  <si>
    <t>FXY&lt;XMEX&gt;</t>
  </si>
  <si>
    <t>GDXJ&lt;XMEX&gt;</t>
  </si>
  <si>
    <t>HYS&lt;XMEX&gt;</t>
  </si>
  <si>
    <t>ASHR&lt;XMEX&gt;</t>
  </si>
  <si>
    <t>IYE&lt;XMEX&gt;</t>
  </si>
  <si>
    <t>RING&lt;XMEX&gt;</t>
  </si>
  <si>
    <t>HYLB&lt;XMEX&gt;</t>
  </si>
  <si>
    <t>VBR&lt;XMEX&gt;</t>
  </si>
  <si>
    <t>DBO&lt;XMEX&gt;</t>
  </si>
  <si>
    <t>EWP&lt;XMEX&gt;</t>
  </si>
  <si>
    <t>IYG&lt;XMEX&gt;</t>
  </si>
  <si>
    <t>VTI&lt;XMEX&gt;</t>
  </si>
  <si>
    <t>VMBS&lt;XMEX&gt;</t>
  </si>
  <si>
    <t>LABD&lt;XMEX&gt;</t>
  </si>
  <si>
    <t>M10TRACISHRS&lt;XMEX&gt;</t>
  </si>
  <si>
    <t>UUP&lt;XMEX&gt;</t>
  </si>
  <si>
    <t>XLY&lt;XMEX&gt;</t>
  </si>
  <si>
    <t>IWD&lt;XMEX&gt;</t>
  </si>
  <si>
    <t>IXG&lt;XMEX&gt;</t>
  </si>
  <si>
    <t>ANGELD10&lt;XMEX&gt;</t>
  </si>
  <si>
    <t>EMLC&lt;XMEX&gt;</t>
  </si>
  <si>
    <t>BNDW&lt;XMEX&gt;</t>
  </si>
  <si>
    <t>XAR&lt;XMEX&gt;</t>
  </si>
  <si>
    <t>JDST&lt;XMEX&gt;</t>
  </si>
  <si>
    <t>SKYY&lt;XMEX&gt;</t>
  </si>
  <si>
    <t>TAN&lt;XMEX&gt;</t>
  </si>
  <si>
    <t>VEA&lt;XMEX&gt;</t>
  </si>
  <si>
    <t>ITB&lt;XMEX&gt;</t>
  </si>
  <si>
    <t>FXA&lt;XMEX&gt;</t>
  </si>
  <si>
    <t>HEWG&lt;XMEX&gt;</t>
  </si>
  <si>
    <t>EUFN&lt;XMEX&gt;</t>
  </si>
  <si>
    <t>EZA&lt;XMEX&gt;</t>
  </si>
  <si>
    <t>DUST&lt;XMEX&gt;</t>
  </si>
  <si>
    <t>EPP&lt;XMEX&gt;</t>
  </si>
  <si>
    <t>SLYV&lt;XMEX&gt;</t>
  </si>
  <si>
    <t>EWN&lt;XMEX&gt;</t>
  </si>
  <si>
    <t>IGV&lt;XMEX&gt;</t>
  </si>
  <si>
    <t>EPU&lt;XMEX&gt;</t>
  </si>
  <si>
    <t>FEZ&lt;XMEX&gt;</t>
  </si>
  <si>
    <t>GSG&lt;XMEX&gt;</t>
  </si>
  <si>
    <t>EWI&lt;XMEX&gt;</t>
  </si>
  <si>
    <t>FEP&lt;XMEX&gt;</t>
  </si>
  <si>
    <t>IXN&lt;XMEX&gt;</t>
  </si>
  <si>
    <t>GMF&lt;XMEX&gt;</t>
  </si>
  <si>
    <t>TUR&lt;XMEX&gt;</t>
  </si>
  <si>
    <t>UDITRACISHRS&lt;XMEX&gt;</t>
  </si>
  <si>
    <t>MOAT&lt;XMEX&gt;</t>
  </si>
  <si>
    <t>VGLT&lt;XMEX&gt;</t>
  </si>
  <si>
    <t>EWD&lt;XMEX&gt;</t>
  </si>
  <si>
    <t>SCZ&lt;XMEX&gt;</t>
  </si>
  <si>
    <t>FDD&lt;XMEX&gt;</t>
  </si>
  <si>
    <t>VPL&lt;XMEX&gt;</t>
  </si>
  <si>
    <t>M5TRACISHRS&lt;XMEX&gt;</t>
  </si>
  <si>
    <t>EIDO&lt;XMEX&gt;</t>
  </si>
  <si>
    <t>BLV&lt;XMEX&gt;</t>
  </si>
  <si>
    <t>GOVT&lt;XMEX&gt;</t>
  </si>
  <si>
    <t>QLTA&lt;XMEX&gt;</t>
  </si>
  <si>
    <t>USRT&lt;XMEX&gt;</t>
  </si>
  <si>
    <t>VSS&lt;XMEX&gt;</t>
  </si>
  <si>
    <t>IJR&lt;XMEX&gt;</t>
  </si>
  <si>
    <t>IYK&lt;XMEX&gt;</t>
  </si>
  <si>
    <t>RUSL&lt;XMEX&gt;</t>
  </si>
  <si>
    <t>DBEF&lt;XMEX&gt;</t>
  </si>
  <si>
    <t>IGLB&lt;XMEX&gt;</t>
  </si>
  <si>
    <t>PPLT&lt;XMEX&gt;</t>
  </si>
  <si>
    <t>ITA&lt;XMEX&gt;</t>
  </si>
  <si>
    <t>IHI&lt;XMEX&gt;</t>
  </si>
  <si>
    <t>DFE&lt;XMEX&gt;</t>
  </si>
  <si>
    <t>IGOV&lt;XMEX&gt;</t>
  </si>
  <si>
    <t>BKF&lt;XMEX&gt;</t>
  </si>
  <si>
    <t>REZ&lt;XMEX&gt;</t>
  </si>
  <si>
    <t>SPTS&lt;XMEX&gt;</t>
  </si>
  <si>
    <t>IHF&lt;XMEX&gt;</t>
  </si>
  <si>
    <t>ILTB&lt;XMEX&gt;</t>
  </si>
  <si>
    <t>CORPTRCISHRS&lt;XMEX&gt;</t>
  </si>
  <si>
    <t>LEMB&lt;XMEX&gt;</t>
  </si>
  <si>
    <t>LIT&lt;XMEX&gt;</t>
  </si>
  <si>
    <t>VWOB&lt;XMEX&gt;</t>
  </si>
  <si>
    <t>IJH&lt;XMEX&gt;</t>
  </si>
  <si>
    <t>FINX&lt;XMEX&gt;</t>
  </si>
  <si>
    <t>IGF&lt;XMEX&gt;</t>
  </si>
  <si>
    <t>XT&lt;XMEX&gt;</t>
  </si>
  <si>
    <t>IWN&lt;XMEX&gt;</t>
  </si>
  <si>
    <t>KRE&lt;XMEX&gt;</t>
  </si>
  <si>
    <t>VFH&lt;XMEX&gt;</t>
  </si>
  <si>
    <t>EPHE&lt;XMEX&gt;</t>
  </si>
  <si>
    <t>IVE&lt;XMEX&gt;</t>
  </si>
  <si>
    <t>SOCL&lt;XMEX&gt;</t>
  </si>
  <si>
    <t>XLC&lt;XMEX&gt;</t>
  </si>
  <si>
    <t>DSI&lt;XMEX&gt;</t>
  </si>
  <si>
    <t>DBA&lt;XMEX&gt;</t>
  </si>
  <si>
    <t>GXC&lt;XMEX&gt;</t>
  </si>
  <si>
    <t>VYM&lt;XMEX&gt;</t>
  </si>
  <si>
    <t>SPTI&lt;XMEX&gt;</t>
  </si>
  <si>
    <t>IYT&lt;XMEX&gt;</t>
  </si>
  <si>
    <t>VUG&lt;XMEX&gt;</t>
  </si>
  <si>
    <t>VCLT&lt;XMEX&gt;</t>
  </si>
  <si>
    <t>LQDEN&lt;XMEX&gt;</t>
  </si>
  <si>
    <t>IEUR&lt;XMEX&gt;</t>
  </si>
  <si>
    <t>YANG&lt;XMEX&gt;</t>
  </si>
  <si>
    <t>ACWX&lt;XMEX&gt;</t>
  </si>
  <si>
    <t>SMH&lt;XMEX&gt;</t>
  </si>
  <si>
    <t>IPAC&lt;XMEX&gt;</t>
  </si>
  <si>
    <t>XME&lt;XMEX&gt;</t>
  </si>
  <si>
    <t>STIP&lt;XMEX&gt;</t>
  </si>
  <si>
    <t>KBA&lt;XMEX&gt;</t>
  </si>
  <si>
    <t>IXC&lt;XMEX&gt;</t>
  </si>
  <si>
    <t>EWW&lt;XMEX&gt;</t>
  </si>
  <si>
    <t>DBEU&lt;XMEX&gt;</t>
  </si>
  <si>
    <t>IJS&lt;XMEX&gt;</t>
  </si>
  <si>
    <t>PHO&lt;XMEX&gt;</t>
  </si>
  <si>
    <t>IAT&lt;XMEX&gt;</t>
  </si>
  <si>
    <t>REM&lt;XMEX&gt;</t>
  </si>
  <si>
    <t>MEXX&lt;XMEX&gt;</t>
  </si>
  <si>
    <t>IYC&lt;XMEX&gt;</t>
  </si>
  <si>
    <t>FEX&lt;XMEX&gt;</t>
  </si>
  <si>
    <t>RSX&lt;XMEX&gt;</t>
  </si>
  <si>
    <t>EBIZ&lt;XMEX&gt;</t>
  </si>
  <si>
    <t>ACWV&lt;XMEX&gt;</t>
  </si>
  <si>
    <t>FVD&lt;XMEX&gt;</t>
  </si>
  <si>
    <t>BAB&lt;XMEX&gt;</t>
  </si>
  <si>
    <t>JPGE&lt;XMEX&gt;</t>
  </si>
  <si>
    <t>SNSR&lt;XMEX&gt;</t>
  </si>
  <si>
    <t>IEO&lt;XMEX&gt;</t>
  </si>
  <si>
    <t>FTCS&lt;XMEX&gt;</t>
  </si>
  <si>
    <t>TMF&lt;XMEX&gt;</t>
  </si>
  <si>
    <t>VV&lt;XMEX&gt;</t>
  </si>
  <si>
    <t>ILCTRACISHRS&lt;XMEX&gt;</t>
  </si>
  <si>
    <t>IVW&lt;XMEX&gt;</t>
  </si>
  <si>
    <t>SRET1&lt;XMEX&gt;</t>
  </si>
  <si>
    <t>IYJ&lt;XMEX&gt;</t>
  </si>
  <si>
    <t>EWM&lt;XMEX&gt;</t>
  </si>
  <si>
    <t>PICK&lt;XMEX&gt;</t>
  </si>
  <si>
    <t>VDC&lt;XMEX&gt;</t>
  </si>
  <si>
    <t>IWO&lt;XMEX&gt;</t>
  </si>
  <si>
    <t>FCAN&lt;XMEX&gt;</t>
  </si>
  <si>
    <t>USMC&lt;XMEX&gt;</t>
  </si>
  <si>
    <t>MILN&lt;XMEX&gt;</t>
  </si>
  <si>
    <t>GVI&lt;XMEX&gt;</t>
  </si>
  <si>
    <t>XTL&lt;XMEX&gt;</t>
  </si>
  <si>
    <t>FXO&lt;XMEX&gt;</t>
  </si>
  <si>
    <t>DUG&lt;XMEX&gt;</t>
  </si>
  <si>
    <t>SPYD&lt;XMEX&gt;</t>
  </si>
  <si>
    <t>BNDX&lt;XMEX&gt;</t>
  </si>
  <si>
    <t>MEXRISKISHRS&lt;XMEX&gt;</t>
  </si>
  <si>
    <t>FNI&lt;XMEX&gt;</t>
  </si>
  <si>
    <t>QCLN&lt;XMEX&gt;</t>
  </si>
  <si>
    <t>FXR&lt;XMEX&gt;</t>
  </si>
  <si>
    <t>PMOM&lt;XMEX&gt;</t>
  </si>
  <si>
    <t>XPH&lt;XMEX&gt;</t>
  </si>
  <si>
    <t>EWA&lt;XMEX&gt;</t>
  </si>
  <si>
    <t>XSD&lt;XMEX&gt;</t>
  </si>
  <si>
    <t>EUSC&lt;XMEX&gt;</t>
  </si>
  <si>
    <t>VDE&lt;XMEX&gt;</t>
  </si>
  <si>
    <t>ROBO&lt;XMEX&gt;</t>
  </si>
  <si>
    <t>PSC&lt;XMEX&gt;</t>
  </si>
  <si>
    <t>PVAL&lt;XMEX&gt;</t>
  </si>
  <si>
    <t>HEWJ&lt;XMEX&gt;</t>
  </si>
  <si>
    <t>DGRO&lt;XMEX&gt;</t>
  </si>
  <si>
    <t>EMCRN&lt;XMEX&gt;</t>
  </si>
  <si>
    <t>MLPA&lt;XMEX&gt;</t>
  </si>
  <si>
    <t>HEZU&lt;XMEX&gt;</t>
  </si>
  <si>
    <t>TMV&lt;XMEX&gt;</t>
  </si>
  <si>
    <t>FLTR&lt;XMEX&gt;</t>
  </si>
  <si>
    <t>OIH&lt;XMEX&gt;</t>
  </si>
  <si>
    <t>VCR&lt;XMEX&gt;</t>
  </si>
  <si>
    <t>MOO&lt;XMEX&gt;</t>
  </si>
  <si>
    <t>GEM&lt;XMEX&gt;</t>
  </si>
  <si>
    <t>FXL&lt;XMEX&gt;</t>
  </si>
  <si>
    <t>URE&lt;XMEX&gt;</t>
  </si>
  <si>
    <t>DEM&lt;XMEX&gt;</t>
  </si>
  <si>
    <t>PPA&lt;XMEX&gt;</t>
  </si>
  <si>
    <t>UNG&lt;XMEX&gt;</t>
  </si>
  <si>
    <t>EWO&lt;XMEX&gt;</t>
  </si>
  <si>
    <t>MLN&lt;XMEX&gt;</t>
  </si>
  <si>
    <t>IHYGN&lt;XMEX&gt;</t>
  </si>
  <si>
    <t>MGV&lt;XMEX&gt;</t>
  </si>
  <si>
    <t>FIBRATC14&lt;XMEX&gt;</t>
  </si>
  <si>
    <t>QYLD&lt;XMEX&gt;</t>
  </si>
  <si>
    <t>IHE&lt;XMEX&gt;</t>
  </si>
  <si>
    <t>LRGF&lt;XMEX&gt;</t>
  </si>
  <si>
    <t>EEMV&lt;XMEX&gt;</t>
  </si>
  <si>
    <t>VTWO&lt;XMEX&gt;</t>
  </si>
  <si>
    <t>FXF&lt;XMEX&gt;</t>
  </si>
  <si>
    <t>FLCH&lt;XMEX&gt;</t>
  </si>
  <si>
    <t>SPYV&lt;XMEX&gt;</t>
  </si>
  <si>
    <t>REMX&lt;XMEX&gt;</t>
  </si>
  <si>
    <t>KXI&lt;XMEX&gt;</t>
  </si>
  <si>
    <t>DBJP&lt;XMEX&gt;</t>
  </si>
  <si>
    <t>MLPX&lt;XMEX&gt;</t>
  </si>
  <si>
    <t>DIV&lt;XMEX&gt;</t>
  </si>
  <si>
    <t>SPFF&lt;XMEX&gt;</t>
  </si>
  <si>
    <t>RDVY&lt;XMEX&gt;</t>
  </si>
  <si>
    <t>SDIV&lt;XMEX&gt;</t>
  </si>
  <si>
    <t>VAW&lt;XMEX&gt;</t>
  </si>
  <si>
    <t>IOO&lt;XMEX&gt;</t>
  </si>
  <si>
    <t>BSV&lt;XMEX&gt;</t>
  </si>
  <si>
    <t>IDV&lt;XMEX&gt;</t>
  </si>
  <si>
    <t>QTEC&lt;XMEX&gt;</t>
  </si>
  <si>
    <t>ARGT&lt;XMEX&gt;</t>
  </si>
  <si>
    <t>EIRL&lt;XMEX&gt;</t>
  </si>
  <si>
    <t>XRT&lt;XMEX&gt;</t>
  </si>
  <si>
    <t>QQEW&lt;XMEX&gt;</t>
  </si>
  <si>
    <t>IYY&lt;XMEX&gt;</t>
  </si>
  <si>
    <t>XHE&lt;XMEX&gt;</t>
  </si>
  <si>
    <t>GSLC&lt;XMEX&gt;</t>
  </si>
  <si>
    <t>FXB&lt;XMEX&gt;</t>
  </si>
  <si>
    <t>IEUS&lt;XMEX&gt;</t>
  </si>
  <si>
    <t>VTC&lt;XMEX&gt;</t>
  </si>
  <si>
    <t>SIVR&lt;XMEX&gt;</t>
  </si>
  <si>
    <t>OILBN&lt;XMEX&gt;</t>
  </si>
  <si>
    <t>BIV&lt;XMEX&gt;</t>
  </si>
  <si>
    <t>IGIB&lt;XMEX&gt;</t>
  </si>
  <si>
    <t>CRUDN&lt;XMEX&gt;</t>
  </si>
  <si>
    <t>JNK&lt;XMEX&gt;</t>
  </si>
  <si>
    <t>CWEB&lt;XMEX&gt;</t>
  </si>
  <si>
    <t>INDY&lt;XMEX&gt;</t>
  </si>
  <si>
    <t>BFIT&lt;XMEX&gt;</t>
  </si>
  <si>
    <t>VNQI&lt;XMEX&gt;</t>
  </si>
  <si>
    <t>VO&lt;XMEX&gt;</t>
  </si>
  <si>
    <t>SGOL&lt;XMEX&gt;</t>
  </si>
  <si>
    <t>FPX&lt;XMEX&gt;</t>
  </si>
  <si>
    <t>IYZ&lt;XMEX&gt;</t>
  </si>
  <si>
    <t>UYG&lt;XMEX&gt;</t>
  </si>
  <si>
    <t>DRN&lt;XMEX&gt;</t>
  </si>
  <si>
    <t>ICOL&lt;XMEX&gt;</t>
  </si>
  <si>
    <t>GNOM&lt;XMEX&gt;</t>
  </si>
  <si>
    <t>VPU&lt;XMEX&gt;</t>
  </si>
  <si>
    <t>IYM&lt;XMEX&gt;</t>
  </si>
  <si>
    <t>EMHY&lt;XMEX&gt;</t>
  </si>
  <si>
    <t>LEGR&lt;XMEX&gt;</t>
  </si>
  <si>
    <t>PCEF&lt;XMEX&gt;</t>
  </si>
  <si>
    <t>GSIE&lt;XMEX&gt;</t>
  </si>
  <si>
    <t>VXUS&lt;XMEX&gt;</t>
  </si>
  <si>
    <t>CYB&lt;XMEX&gt;</t>
  </si>
  <si>
    <t>RXI&lt;XMEX&gt;</t>
  </si>
  <si>
    <t>USIG&lt;XMEX&gt;</t>
  </si>
  <si>
    <t>RSP&lt;XMEX&gt;</t>
  </si>
  <si>
    <t>SCJ&lt;XMEX&gt;</t>
  </si>
  <si>
    <t>SKF&lt;XMEX&gt;</t>
  </si>
  <si>
    <t>EFG&lt;XMEX&gt;</t>
  </si>
  <si>
    <t>IJJ&lt;XMEX&gt;</t>
  </si>
  <si>
    <t>BRF&lt;XMEX&gt;</t>
  </si>
  <si>
    <t>IUSV&lt;XMEX&gt;</t>
  </si>
  <si>
    <t>IXP&lt;XMEX&gt;</t>
  </si>
  <si>
    <t>DBGR&lt;XMEX&gt;</t>
  </si>
  <si>
    <t>URA&lt;XMEX&gt;</t>
  </si>
  <si>
    <t>OEF&lt;XMEX&gt;</t>
  </si>
  <si>
    <t>RWX&lt;XMEX&gt;</t>
  </si>
  <si>
    <t>VNM&lt;XMEX&gt;</t>
  </si>
  <si>
    <t>SRS&lt;XMEX&gt;</t>
  </si>
  <si>
    <t>JPXN&lt;XMEX&gt;</t>
  </si>
  <si>
    <t>FDT&lt;XMEX&gt;</t>
  </si>
  <si>
    <t>FXH&lt;XMEX&gt;</t>
  </si>
  <si>
    <t>PASS&lt;XMEX&gt;</t>
  </si>
  <si>
    <t>ENZL&lt;XMEX&gt;</t>
  </si>
  <si>
    <t>PSP&lt;XMEX&gt;</t>
  </si>
  <si>
    <t>SIZE&lt;XMEX&gt;</t>
  </si>
  <si>
    <t>VIOO&lt;XMEX&gt;</t>
  </si>
  <si>
    <t>XHB&lt;XMEX&gt;</t>
  </si>
  <si>
    <t>ESGU&lt;XMEX&gt;</t>
  </si>
  <si>
    <t>PPH&lt;XMEX&gt;</t>
  </si>
  <si>
    <t>COPX&lt;XMEX&gt;</t>
  </si>
  <si>
    <t>PBW&lt;XMEX&gt;</t>
  </si>
  <si>
    <t>ICF&lt;XMEX&gt;</t>
  </si>
  <si>
    <t>REW&lt;XMEX&gt;</t>
  </si>
  <si>
    <t>FEUZ&lt;XMEX&gt;</t>
  </si>
  <si>
    <t>SUSA&lt;XMEX&gt;</t>
  </si>
  <si>
    <t>SDY&lt;XMEX&gt;</t>
  </si>
  <si>
    <t>VOOG&lt;XMEX&gt;</t>
  </si>
  <si>
    <t>MEXMTUMISHRS&lt;XMEX&gt;</t>
  </si>
  <si>
    <t>NEED&lt;XMEX&gt;</t>
  </si>
  <si>
    <t>EEMA&lt;XMEX&gt;</t>
  </si>
  <si>
    <t>VYMI&lt;XMEX&gt;</t>
  </si>
  <si>
    <t>SLX&lt;XMEX&gt;</t>
  </si>
  <si>
    <t>NLR&lt;XMEX&gt;</t>
  </si>
  <si>
    <t>DVYE&lt;XMEX&gt;</t>
  </si>
  <si>
    <t>EWK&lt;XMEX&gt;</t>
  </si>
  <si>
    <t>IAI&lt;XMEX&gt;</t>
  </si>
  <si>
    <t>TLH&lt;XMEX&gt;</t>
  </si>
  <si>
    <t>SPYG&lt;XMEX&gt;</t>
  </si>
  <si>
    <t>EPI&lt;XMEX&gt;</t>
  </si>
  <si>
    <t>FEMS&lt;XMEX&gt;</t>
  </si>
  <si>
    <t>SMARTRC14&lt;XMEX&gt;</t>
  </si>
  <si>
    <t>Ishares Naftrac (IPC)</t>
  </si>
  <si>
    <t>SPDR Barclays 1-3 Month T-Bill</t>
  </si>
  <si>
    <t>Wisdomtree US Dividend Growth</t>
  </si>
  <si>
    <t>Ishares Ivvpeso</t>
  </si>
  <si>
    <t>Ish Vii Plcishcore S&amp;P500ucits</t>
  </si>
  <si>
    <t>iShares Asia 50</t>
  </si>
  <si>
    <t>Ishvii Plc Ish$Trsrybnd 7-10yr</t>
  </si>
  <si>
    <t>iShares MSCI Germany Index</t>
  </si>
  <si>
    <t>Direxion Financial Bull 3x Shares</t>
  </si>
  <si>
    <t>Direxion Emerging Markets Bear 3x Shares</t>
  </si>
  <si>
    <t>Pimco Investment Grade Corp Bond Index</t>
  </si>
  <si>
    <t>iShares US Technology</t>
  </si>
  <si>
    <t>Vaneck Vectors Intl High Yield Bond ETF</t>
  </si>
  <si>
    <t>Wisdomtree Emerging Mkts Ex State Owned Entrp Fnd</t>
  </si>
  <si>
    <t>Dólar Trac 15 (Bmv Usdmxp)</t>
  </si>
  <si>
    <t>iShares US Healthcare ETF</t>
  </si>
  <si>
    <t>Direxion Small Cap Bear 3x Shares</t>
  </si>
  <si>
    <t>Direxion Emerging Markets Bull 3x Shares</t>
  </si>
  <si>
    <t>iShares Edge MSCI USA Momentum Factor ETF</t>
  </si>
  <si>
    <t>First Trust Dow Jones Internet Index Fund</t>
  </si>
  <si>
    <t>Direxion Daily S&amp;P Oil&amp;Gas Exp&amp;Prod Bull 3x Shrs</t>
  </si>
  <si>
    <t>Vanguard Extended Duration Treasury ETF</t>
  </si>
  <si>
    <t>Vanguard Short-Term Government Bond</t>
  </si>
  <si>
    <t>iShares Edge MSCI USA Value Factor</t>
  </si>
  <si>
    <t>iShares MSCI All Country Asia Ex Japan Index Fund</t>
  </si>
  <si>
    <t>Wisdomtree China Ex-State-Owned Enterprises Fund</t>
  </si>
  <si>
    <t>iShares Floating Rate Note</t>
  </si>
  <si>
    <t>ProShares Short Dow30</t>
  </si>
  <si>
    <t>Mextrac 09 (Rentable Rt)</t>
  </si>
  <si>
    <t>Ishii Plcis Jpm$Embnducits Etf</t>
  </si>
  <si>
    <t>ProShares Short QQQ</t>
  </si>
  <si>
    <t>iShares MSCI France Index</t>
  </si>
  <si>
    <t>ProShares UltraShort Russell2000</t>
  </si>
  <si>
    <t>ProShares UltraShort Dow30</t>
  </si>
  <si>
    <t>SPDR Portfolio Aggregate Bond ETF</t>
  </si>
  <si>
    <t>Ishares Cetetrc</t>
  </si>
  <si>
    <t>Direxion Daily Semiconductor Bear 3x Shares</t>
  </si>
  <si>
    <t>Direxion Energy Bull 3x Shares</t>
  </si>
  <si>
    <t>Direxion Energy Bear 3x Shares</t>
  </si>
  <si>
    <t>iShares 0-5 Year High Yield Corp Bd</t>
  </si>
  <si>
    <t>iShares MSCI World</t>
  </si>
  <si>
    <t>Vaneck Vectors Fallen Angel Hy Bond</t>
  </si>
  <si>
    <t>iShares MSCI United Kingdom Index</t>
  </si>
  <si>
    <t>Direxion Daily South Korea Bull 3x Shrs</t>
  </si>
  <si>
    <t>iShares Core S&amp;P Total US Stock Mkt ETF</t>
  </si>
  <si>
    <t>iShares 0-5 Year Invmt Grd Corp Bd</t>
  </si>
  <si>
    <t>Wisdomtree Japan Smallcap Dividend</t>
  </si>
  <si>
    <t>ProShares Ultra Dow30</t>
  </si>
  <si>
    <t>Direxion Daily S&amp;P Biotech Bull 3x Shares</t>
  </si>
  <si>
    <t>iShares MSCI Switzerland Capped ETF</t>
  </si>
  <si>
    <t>ProShares Ultra QQQ</t>
  </si>
  <si>
    <t>NAFTRACISHRS</t>
  </si>
  <si>
    <t>BIL</t>
  </si>
  <si>
    <t>LQDAN</t>
  </si>
  <si>
    <t>DGRW</t>
  </si>
  <si>
    <t>IVVPESOISHRS</t>
  </si>
  <si>
    <t>CSPXN</t>
  </si>
  <si>
    <t>AIA</t>
  </si>
  <si>
    <t>CBU0N</t>
  </si>
  <si>
    <t>EWG</t>
  </si>
  <si>
    <t>FAS</t>
  </si>
  <si>
    <t>EDZ</t>
  </si>
  <si>
    <t>CORP</t>
  </si>
  <si>
    <t>IYW</t>
  </si>
  <si>
    <t>IHYAN</t>
  </si>
  <si>
    <t>XSOE</t>
  </si>
  <si>
    <t>DLRTRAC15</t>
  </si>
  <si>
    <t>IYH</t>
  </si>
  <si>
    <t>TZA</t>
  </si>
  <si>
    <t>EDC</t>
  </si>
  <si>
    <t>MTUM</t>
  </si>
  <si>
    <t>FDN</t>
  </si>
  <si>
    <t>GUSH</t>
  </si>
  <si>
    <t>EDV</t>
  </si>
  <si>
    <t>VGSH</t>
  </si>
  <si>
    <t>VLUE</t>
  </si>
  <si>
    <t>AAXJ</t>
  </si>
  <si>
    <t>CXSE</t>
  </si>
  <si>
    <t>FLOT</t>
  </si>
  <si>
    <t>DOG</t>
  </si>
  <si>
    <t>MEXTRAC09</t>
  </si>
  <si>
    <t>JPEAN</t>
  </si>
  <si>
    <t>PSQ</t>
  </si>
  <si>
    <t>EWQ</t>
  </si>
  <si>
    <t>TWM</t>
  </si>
  <si>
    <t>DXD</t>
  </si>
  <si>
    <t>SPAB</t>
  </si>
  <si>
    <t>CETETRCISHRS</t>
  </si>
  <si>
    <t>SOXS</t>
  </si>
  <si>
    <t>ERX</t>
  </si>
  <si>
    <t>ERY</t>
  </si>
  <si>
    <t>SHYG</t>
  </si>
  <si>
    <t>URTH</t>
  </si>
  <si>
    <t>ANGL</t>
  </si>
  <si>
    <t>EWU</t>
  </si>
  <si>
    <t>TECL</t>
  </si>
  <si>
    <t>ITOT</t>
  </si>
  <si>
    <t>SLQD</t>
  </si>
  <si>
    <t>DFJ</t>
  </si>
  <si>
    <t>DDM</t>
  </si>
  <si>
    <t>LABU</t>
  </si>
  <si>
    <t>EWL</t>
  </si>
  <si>
    <t>QLD</t>
  </si>
  <si>
    <t>RETORNO</t>
  </si>
  <si>
    <t>RIESGO</t>
  </si>
  <si>
    <t>SIL</t>
  </si>
  <si>
    <t>TIPZ</t>
  </si>
  <si>
    <t>STPZ</t>
  </si>
  <si>
    <t>DVY</t>
  </si>
  <si>
    <t>PFF</t>
  </si>
  <si>
    <t>VHT</t>
  </si>
  <si>
    <t>PALL</t>
  </si>
  <si>
    <t>EWS</t>
  </si>
  <si>
    <t>THD</t>
  </si>
  <si>
    <t>INDA</t>
  </si>
  <si>
    <t>IEV</t>
  </si>
  <si>
    <t>VIS</t>
  </si>
  <si>
    <t>CHNTRAC11</t>
  </si>
  <si>
    <t>VOX</t>
  </si>
  <si>
    <t>SJNK</t>
  </si>
  <si>
    <t>IXJ</t>
  </si>
  <si>
    <t>CIBR</t>
  </si>
  <si>
    <t>DBC</t>
  </si>
  <si>
    <t>IGSB</t>
  </si>
  <si>
    <t>QUAL</t>
  </si>
  <si>
    <t>SOXX</t>
  </si>
  <si>
    <t>TECS</t>
  </si>
  <si>
    <t>VTIP</t>
  </si>
  <si>
    <t>DRIP</t>
  </si>
  <si>
    <t>FBT</t>
  </si>
  <si>
    <t>SPSB</t>
  </si>
  <si>
    <t>EWC</t>
  </si>
  <si>
    <t>ERUS</t>
  </si>
  <si>
    <t>ILF</t>
  </si>
  <si>
    <t>FAZ</t>
  </si>
  <si>
    <t>BOTZ</t>
  </si>
  <si>
    <t>VXF</t>
  </si>
  <si>
    <t>HDV</t>
  </si>
  <si>
    <t>EPOL</t>
  </si>
  <si>
    <t>IYF</t>
  </si>
  <si>
    <t>HACK</t>
  </si>
  <si>
    <t>PSOTRAC15</t>
  </si>
  <si>
    <t>FLRN</t>
  </si>
  <si>
    <t>HEDJ</t>
  </si>
  <si>
    <t>ICLN</t>
  </si>
  <si>
    <t>BRZU</t>
  </si>
  <si>
    <t>YINN</t>
  </si>
  <si>
    <t>DIABLOI10</t>
  </si>
  <si>
    <t>UWM</t>
  </si>
  <si>
    <t>NXTG</t>
  </si>
  <si>
    <t>IFGL</t>
  </si>
  <si>
    <t>DIG</t>
  </si>
  <si>
    <t>ECH</t>
  </si>
  <si>
    <t>FXE</t>
  </si>
  <si>
    <t>FXY</t>
  </si>
  <si>
    <t>HYS</t>
  </si>
  <si>
    <t>IYE</t>
  </si>
  <si>
    <t>RING</t>
  </si>
  <si>
    <t>HYLB</t>
  </si>
  <si>
    <t>VBR</t>
  </si>
  <si>
    <t>DBO</t>
  </si>
  <si>
    <t>EWP</t>
  </si>
  <si>
    <t>IYG</t>
  </si>
  <si>
    <t>VMBS</t>
  </si>
  <si>
    <t>LABD</t>
  </si>
  <si>
    <t>M10TRACISHRS</t>
  </si>
  <si>
    <t>UUP</t>
  </si>
  <si>
    <t>IXG</t>
  </si>
  <si>
    <t>ANGELD10</t>
  </si>
  <si>
    <t>EMLC</t>
  </si>
  <si>
    <t>BNDW</t>
  </si>
  <si>
    <t>XAR</t>
  </si>
  <si>
    <t>JDST</t>
  </si>
  <si>
    <t>SKYY</t>
  </si>
  <si>
    <t>TAN</t>
  </si>
  <si>
    <t>ITB</t>
  </si>
  <si>
    <t>FXA</t>
  </si>
  <si>
    <t>HEWG</t>
  </si>
  <si>
    <t>EUFN</t>
  </si>
  <si>
    <t>EZA</t>
  </si>
  <si>
    <t>DUST</t>
  </si>
  <si>
    <t>EPP</t>
  </si>
  <si>
    <t>SLYV</t>
  </si>
  <si>
    <t>EWN</t>
  </si>
  <si>
    <t>IGV</t>
  </si>
  <si>
    <t>EPU</t>
  </si>
  <si>
    <t>FEZ</t>
  </si>
  <si>
    <t>GSG</t>
  </si>
  <si>
    <t>EWI</t>
  </si>
  <si>
    <t>FEP</t>
  </si>
  <si>
    <t>IXN</t>
  </si>
  <si>
    <t>GMF</t>
  </si>
  <si>
    <t>TUR</t>
  </si>
  <si>
    <t>UDITRACISHRS</t>
  </si>
  <si>
    <t>MOAT</t>
  </si>
  <si>
    <t>VGLT</t>
  </si>
  <si>
    <t>EWD</t>
  </si>
  <si>
    <t>SCZ</t>
  </si>
  <si>
    <t>FDD</t>
  </si>
  <si>
    <t>VPL</t>
  </si>
  <si>
    <t>M5TRACISHRS</t>
  </si>
  <si>
    <t>EIDO</t>
  </si>
  <si>
    <t>BLV</t>
  </si>
  <si>
    <t>QLTA</t>
  </si>
  <si>
    <t>USRT</t>
  </si>
  <si>
    <t>VSS</t>
  </si>
  <si>
    <t>IYK</t>
  </si>
  <si>
    <t>RUSL</t>
  </si>
  <si>
    <t>DBEF</t>
  </si>
  <si>
    <t>IGLB</t>
  </si>
  <si>
    <t>PPLT</t>
  </si>
  <si>
    <t>ITA</t>
  </si>
  <si>
    <t>IHI</t>
  </si>
  <si>
    <t>DFE</t>
  </si>
  <si>
    <t>IGOV</t>
  </si>
  <si>
    <t>BKF</t>
  </si>
  <si>
    <t>REZ</t>
  </si>
  <si>
    <t>SPTS</t>
  </si>
  <si>
    <t>IHF</t>
  </si>
  <si>
    <t>ILTB</t>
  </si>
  <si>
    <t>CORPTRCISHRS</t>
  </si>
  <si>
    <t>LEMB</t>
  </si>
  <si>
    <t>LIT</t>
  </si>
  <si>
    <t>VWOB</t>
  </si>
  <si>
    <t>FINX</t>
  </si>
  <si>
    <t>IGF</t>
  </si>
  <si>
    <t>XT</t>
  </si>
  <si>
    <t>IWN</t>
  </si>
  <si>
    <t>VFH</t>
  </si>
  <si>
    <t>EPHE</t>
  </si>
  <si>
    <t>IVE</t>
  </si>
  <si>
    <t>SOCL</t>
  </si>
  <si>
    <t>DSI</t>
  </si>
  <si>
    <t>DBA</t>
  </si>
  <si>
    <t>GXC</t>
  </si>
  <si>
    <t>VYM</t>
  </si>
  <si>
    <t>SPTI</t>
  </si>
  <si>
    <t>IYT</t>
  </si>
  <si>
    <t>VCLT</t>
  </si>
  <si>
    <t>LQDEN</t>
  </si>
  <si>
    <t>IEUR</t>
  </si>
  <si>
    <t>YANG</t>
  </si>
  <si>
    <t>ACWX</t>
  </si>
  <si>
    <t>IPAC</t>
  </si>
  <si>
    <t>XME</t>
  </si>
  <si>
    <t>STIP</t>
  </si>
  <si>
    <t>KBA</t>
  </si>
  <si>
    <t>IXC</t>
  </si>
  <si>
    <t>DBEU</t>
  </si>
  <si>
    <t>IJS</t>
  </si>
  <si>
    <t>PHO</t>
  </si>
  <si>
    <t>IAT</t>
  </si>
  <si>
    <t>REM</t>
  </si>
  <si>
    <t>MEXX</t>
  </si>
  <si>
    <t>IYC</t>
  </si>
  <si>
    <t>FEX</t>
  </si>
  <si>
    <t>EBIZ</t>
  </si>
  <si>
    <t>ACWV</t>
  </si>
  <si>
    <t>FVD</t>
  </si>
  <si>
    <t>BAB</t>
  </si>
  <si>
    <t>JPGE</t>
  </si>
  <si>
    <t>SNSR</t>
  </si>
  <si>
    <t>IEO</t>
  </si>
  <si>
    <t>FTCS</t>
  </si>
  <si>
    <t>TMF</t>
  </si>
  <si>
    <t>VV</t>
  </si>
  <si>
    <t>ILCTRACISHRS</t>
  </si>
  <si>
    <t>IVW</t>
  </si>
  <si>
    <t>SRET1</t>
  </si>
  <si>
    <t>IYJ</t>
  </si>
  <si>
    <t>EWM</t>
  </si>
  <si>
    <t>PICK</t>
  </si>
  <si>
    <t>VDC</t>
  </si>
  <si>
    <t>IWO</t>
  </si>
  <si>
    <t>FCAN</t>
  </si>
  <si>
    <t>USMC</t>
  </si>
  <si>
    <t>MILN</t>
  </si>
  <si>
    <t>GVI</t>
  </si>
  <si>
    <t>XTL</t>
  </si>
  <si>
    <t>FXO</t>
  </si>
  <si>
    <t>DUG</t>
  </si>
  <si>
    <t>SPYD</t>
  </si>
  <si>
    <t>BNDX</t>
  </si>
  <si>
    <t>MEXRISKISHRS</t>
  </si>
  <si>
    <t>FNI</t>
  </si>
  <si>
    <t>QCLN</t>
  </si>
  <si>
    <t>FXR</t>
  </si>
  <si>
    <t>PMOM</t>
  </si>
  <si>
    <t>XPH</t>
  </si>
  <si>
    <t>EWA</t>
  </si>
  <si>
    <t>XSD</t>
  </si>
  <si>
    <t>EUSC</t>
  </si>
  <si>
    <t>VDE</t>
  </si>
  <si>
    <t>ROBO</t>
  </si>
  <si>
    <t>PSC</t>
  </si>
  <si>
    <t>PVAL</t>
  </si>
  <si>
    <t>HEWJ</t>
  </si>
  <si>
    <t>DGRO</t>
  </si>
  <si>
    <t>EMCRN</t>
  </si>
  <si>
    <t>MLPA</t>
  </si>
  <si>
    <t>HEZU</t>
  </si>
  <si>
    <t>TMV</t>
  </si>
  <si>
    <t>FLTR</t>
  </si>
  <si>
    <t>OIH</t>
  </si>
  <si>
    <t>VCR</t>
  </si>
  <si>
    <t>MOO</t>
  </si>
  <si>
    <t>GEM</t>
  </si>
  <si>
    <t>FXL</t>
  </si>
  <si>
    <t>URE</t>
  </si>
  <si>
    <t>DEM</t>
  </si>
  <si>
    <t>PPA</t>
  </si>
  <si>
    <t>UNG</t>
  </si>
  <si>
    <t>EWO</t>
  </si>
  <si>
    <t>MLN</t>
  </si>
  <si>
    <t>IHYGN</t>
  </si>
  <si>
    <t>MGV</t>
  </si>
  <si>
    <t>FIBRATC14</t>
  </si>
  <si>
    <t>QYLD</t>
  </si>
  <si>
    <t>IHE</t>
  </si>
  <si>
    <t>LRGF</t>
  </si>
  <si>
    <t>EEMV</t>
  </si>
  <si>
    <t>VTWO</t>
  </si>
  <si>
    <t>FXF</t>
  </si>
  <si>
    <t>FLCH</t>
  </si>
  <si>
    <t>SPYV</t>
  </si>
  <si>
    <t>REMX</t>
  </si>
  <si>
    <t>KXI</t>
  </si>
  <si>
    <t>DBJP</t>
  </si>
  <si>
    <t>MLPX</t>
  </si>
  <si>
    <t>DIV</t>
  </si>
  <si>
    <t>SPFF</t>
  </si>
  <si>
    <t>RDVY</t>
  </si>
  <si>
    <t>SDIV</t>
  </si>
  <si>
    <t>VAW</t>
  </si>
  <si>
    <t>IOO</t>
  </si>
  <si>
    <t>IDV</t>
  </si>
  <si>
    <t>QTEC</t>
  </si>
  <si>
    <t>ARGT</t>
  </si>
  <si>
    <t>EIRL</t>
  </si>
  <si>
    <t>QQEW</t>
  </si>
  <si>
    <t>IYY</t>
  </si>
  <si>
    <t>XHE</t>
  </si>
  <si>
    <t>GSLC</t>
  </si>
  <si>
    <t>FXB</t>
  </si>
  <si>
    <t>IEUS</t>
  </si>
  <si>
    <t>VTC</t>
  </si>
  <si>
    <t>SIVR</t>
  </si>
  <si>
    <t>OILBN</t>
  </si>
  <si>
    <t>BIV</t>
  </si>
  <si>
    <t>IGIB</t>
  </si>
  <si>
    <t>CRUDN</t>
  </si>
  <si>
    <t>CWEB</t>
  </si>
  <si>
    <t>INDY</t>
  </si>
  <si>
    <t>BFIT</t>
  </si>
  <si>
    <t>VNQI</t>
  </si>
  <si>
    <t>VO</t>
  </si>
  <si>
    <t>SGOL</t>
  </si>
  <si>
    <t>FPX</t>
  </si>
  <si>
    <t>IYZ</t>
  </si>
  <si>
    <t>UYG</t>
  </si>
  <si>
    <t>DRN</t>
  </si>
  <si>
    <t>ICOL</t>
  </si>
  <si>
    <t>GNOM</t>
  </si>
  <si>
    <t>VPU</t>
  </si>
  <si>
    <t>IYM</t>
  </si>
  <si>
    <t>EMHY</t>
  </si>
  <si>
    <t>LEGR</t>
  </si>
  <si>
    <t>PCEF</t>
  </si>
  <si>
    <t>GSIE</t>
  </si>
  <si>
    <t>VXUS</t>
  </si>
  <si>
    <t>CYB</t>
  </si>
  <si>
    <t>RXI</t>
  </si>
  <si>
    <t>USIG</t>
  </si>
  <si>
    <t>RSP</t>
  </si>
  <si>
    <t>SCJ</t>
  </si>
  <si>
    <t>SKF</t>
  </si>
  <si>
    <t>EFG</t>
  </si>
  <si>
    <t>IJJ</t>
  </si>
  <si>
    <t>BRF</t>
  </si>
  <si>
    <t>IUSV</t>
  </si>
  <si>
    <t>IXP</t>
  </si>
  <si>
    <t>DBGR</t>
  </si>
  <si>
    <t>URA</t>
  </si>
  <si>
    <t>OEF</t>
  </si>
  <si>
    <t>RWX</t>
  </si>
  <si>
    <t>VNM</t>
  </si>
  <si>
    <t>SRS</t>
  </si>
  <si>
    <t>JPXN</t>
  </si>
  <si>
    <t>FDT</t>
  </si>
  <si>
    <t>FXH</t>
  </si>
  <si>
    <t>PASS</t>
  </si>
  <si>
    <t>ENZL</t>
  </si>
  <si>
    <t>PSP</t>
  </si>
  <si>
    <t>SIZE</t>
  </si>
  <si>
    <t>VIOO</t>
  </si>
  <si>
    <t>XHB</t>
  </si>
  <si>
    <t>ESGU</t>
  </si>
  <si>
    <t>PPH</t>
  </si>
  <si>
    <t>COPX</t>
  </si>
  <si>
    <t>PBW</t>
  </si>
  <si>
    <t>ICF</t>
  </si>
  <si>
    <t>REW</t>
  </si>
  <si>
    <t>FEUZ</t>
  </si>
  <si>
    <t>SUSA</t>
  </si>
  <si>
    <t>SDY</t>
  </si>
  <si>
    <t>VOOG</t>
  </si>
  <si>
    <t>MEXMTUMISHRS</t>
  </si>
  <si>
    <t>NEED</t>
  </si>
  <si>
    <t>EEMA</t>
  </si>
  <si>
    <t>VYMI</t>
  </si>
  <si>
    <t>SLX</t>
  </si>
  <si>
    <t>NLR</t>
  </si>
  <si>
    <t>DVYE</t>
  </si>
  <si>
    <t>EWK</t>
  </si>
  <si>
    <t>IAI</t>
  </si>
  <si>
    <t>TLH</t>
  </si>
  <si>
    <t>SPYG</t>
  </si>
  <si>
    <t>EPI</t>
  </si>
  <si>
    <t>FEMS</t>
  </si>
  <si>
    <t>SMARTRC14</t>
  </si>
  <si>
    <t>Global X Silver Miners</t>
  </si>
  <si>
    <t>Pimco Broad U.S. TIPS Index Fund</t>
  </si>
  <si>
    <t>Pimco 1-5 Year U.S. TIPS Index Fund</t>
  </si>
  <si>
    <t>iShares Select Dividend ETF</t>
  </si>
  <si>
    <t>Btc iShares U.S. Preferred Stock ETF</t>
  </si>
  <si>
    <t>Vanguard Health Care ETF</t>
  </si>
  <si>
    <t>Etfs Physical Palladium Shares</t>
  </si>
  <si>
    <t>iShares MSCI Singapore Capped ETF</t>
  </si>
  <si>
    <t>iShares MSCI Thailand Capped ETF</t>
  </si>
  <si>
    <t>iShares MSCI India Index</t>
  </si>
  <si>
    <t>iShares Europe</t>
  </si>
  <si>
    <t>Vanguard Industrials ETF</t>
  </si>
  <si>
    <t>Chntrac 11 (China Sx20)</t>
  </si>
  <si>
    <t>Vanguard Telecommunication Services ETF</t>
  </si>
  <si>
    <t>SPDR Barcap St High Yield Bond</t>
  </si>
  <si>
    <t>iShares Global Healthcare</t>
  </si>
  <si>
    <t>First Trust Nasdaq Cybersecurity ETF</t>
  </si>
  <si>
    <t>Powershares Db Commodity Index Tracking Fund</t>
  </si>
  <si>
    <t>iShares Short-Term Corporate Bond</t>
  </si>
  <si>
    <t>iShares Edge MSCI USA Quality Factor ETF</t>
  </si>
  <si>
    <t>iShares Phlx Sox Semiconductor Sector Index Fund</t>
  </si>
  <si>
    <t>Direxion Daily Technology Bear 3x Shares</t>
  </si>
  <si>
    <t>Vanguard Shrt-Term Infl-Prot Sec Idx</t>
  </si>
  <si>
    <t>Direxion Daily S&amp;P Oil&amp;Gas Exp&amp;Prod Bear 3x Shrs</t>
  </si>
  <si>
    <t>First Trust Amex Biotechnology Index</t>
  </si>
  <si>
    <t>SPDR Portfolio Short Term Corporate Bond ETF</t>
  </si>
  <si>
    <t>iShares MSCI Canada Index</t>
  </si>
  <si>
    <t>iShares MSCI Russia Capped Index Fund</t>
  </si>
  <si>
    <t>iShares S&amp;P Latin America 40 Index</t>
  </si>
  <si>
    <t>Direxion Financial Bear 3x Shares</t>
  </si>
  <si>
    <t>Global X Funds Global X Robotics &amp; Ai</t>
  </si>
  <si>
    <t>Vanguard Extended Market Index</t>
  </si>
  <si>
    <t>iShares Core High Dividend Equity</t>
  </si>
  <si>
    <t>iShares MSCI Poland Capped</t>
  </si>
  <si>
    <t>iShares US Financials ETF</t>
  </si>
  <si>
    <t>Etfmg Prime Cyber Security ETF</t>
  </si>
  <si>
    <t>Peso Trac15 (Bmv Mxpusd)</t>
  </si>
  <si>
    <t>SPDR Barclays Capital Investment Grade Floating RA</t>
  </si>
  <si>
    <t>Wisdomtree Intl Hedged Equity Fund</t>
  </si>
  <si>
    <t>iShares Global Clean Energy</t>
  </si>
  <si>
    <t>Direxion Daily Brazil Bull 3x Shares</t>
  </si>
  <si>
    <t>Direxion Daily China Bull 3x Shares</t>
  </si>
  <si>
    <t>Diabloi 10 (Indice Diario Inverso)</t>
  </si>
  <si>
    <t>ProShares Ultra Russell2000</t>
  </si>
  <si>
    <t>First Trust Exchange-Traded Fund Iii</t>
  </si>
  <si>
    <t>iShares Intl Developed Real Estate ETF</t>
  </si>
  <si>
    <t>ProShares Ultra Oil &amp; Gas</t>
  </si>
  <si>
    <t>iShares MSCI Chile Index Fund</t>
  </si>
  <si>
    <t>Invesco Currencyshares Euro Trust</t>
  </si>
  <si>
    <t>Invesco Currencyshares Japanese Yen Trust</t>
  </si>
  <si>
    <t>Pimco 0-5 Year High Yield Corporate Bond Index Fud</t>
  </si>
  <si>
    <t>iShares US Energy ETF</t>
  </si>
  <si>
    <t>iShares MSCI Global Gold Miners Fund</t>
  </si>
  <si>
    <t>Xtrackers Usd High Yield Corporate Bond ETF</t>
  </si>
  <si>
    <t>Vanguard Small Cap Value ETF</t>
  </si>
  <si>
    <t>Powershares Db Oil Fund</t>
  </si>
  <si>
    <t>iShares MSCI Spain Capped ETF</t>
  </si>
  <si>
    <t>iShares US Financial Services ETF</t>
  </si>
  <si>
    <t>Vanguard Mortgage-Backed Securities</t>
  </si>
  <si>
    <t>Direxion Daily S&amp;P Biotech Bear 3x Shares</t>
  </si>
  <si>
    <t>Ishares M10trac</t>
  </si>
  <si>
    <t>Invesco Db US Dollar Bullish Fund</t>
  </si>
  <si>
    <t>iShares Global Financials ETF</t>
  </si>
  <si>
    <t>Angeld 10 (Indice Diario Doble)</t>
  </si>
  <si>
    <t>Vaneck Vectors J.P. Morgan Em Local Currency Bond</t>
  </si>
  <si>
    <t>Vanguard Total World Bond ETF</t>
  </si>
  <si>
    <t>SPDR S&amp;P Aerospace &amp; Defense</t>
  </si>
  <si>
    <t>Direxion Daily Jr Gld Mnrs Bear 3x Shrs</t>
  </si>
  <si>
    <t>First Trust Ise Cloud Computing Inde</t>
  </si>
  <si>
    <t>Invesco Solar</t>
  </si>
  <si>
    <t>iShares US Home Construction ETF</t>
  </si>
  <si>
    <t>Invesco Currencyshares Australian Dollar Trust</t>
  </si>
  <si>
    <t>iShares Currency Hedged MSCI Germany ETF</t>
  </si>
  <si>
    <t>iShares MSCI Europe Financials Index</t>
  </si>
  <si>
    <t>iShares MSCI South Africa ETF</t>
  </si>
  <si>
    <t>Direxion Daily Gold Miners Bear 3x Shares</t>
  </si>
  <si>
    <t>iShares MSCI Pacific Ex-Japan</t>
  </si>
  <si>
    <t>SPDR S&amp;P 600 Small Cap Value ETF</t>
  </si>
  <si>
    <t>iShares MSCI New Zealand Capped ETF</t>
  </si>
  <si>
    <t>iShares S&amp;P Gsti So</t>
  </si>
  <si>
    <t>iShares MSCI All Peru Capped Index Fund</t>
  </si>
  <si>
    <t>Dj Euro Stoxx 50 Index Real Time</t>
  </si>
  <si>
    <t>iShares S&amp;P Gsci Commodity-Indexed Trust</t>
  </si>
  <si>
    <t>iShares MSCI Italy Index</t>
  </si>
  <si>
    <t>First Trust Europe AlphaDEX</t>
  </si>
  <si>
    <t>iShares Global Technology</t>
  </si>
  <si>
    <t>SPDR S&amp;P Emerging Asia Pacific</t>
  </si>
  <si>
    <t>iShares MSCI Turkey ETF</t>
  </si>
  <si>
    <t>Ishares Uditrac</t>
  </si>
  <si>
    <t>Vaneck Vectors Morningstar Wide Moat ETF</t>
  </si>
  <si>
    <t>Vanguard Long-Term Government Bond</t>
  </si>
  <si>
    <t>iShares MSCI Sweden ETF</t>
  </si>
  <si>
    <t>iShares MSCI EAFE Small Cap</t>
  </si>
  <si>
    <t>First Trust Stoxx Euro Select Dividend</t>
  </si>
  <si>
    <t>Vanguard FTSE Pacific</t>
  </si>
  <si>
    <t>Ishares M5trac</t>
  </si>
  <si>
    <t>iShares MSCI Indonesia Investable Market Index</t>
  </si>
  <si>
    <t>Vanguard Long-Term Bond ETF</t>
  </si>
  <si>
    <t>iShares Aaa A Rated Corporate Bond</t>
  </si>
  <si>
    <t>iShares FTSE Nareit Real Estate 50 Index Fund ETF</t>
  </si>
  <si>
    <t>Vanguard FTSE All-World Ex-US Small-Cap Index</t>
  </si>
  <si>
    <t>iShares U.S Consumer Goods ETF</t>
  </si>
  <si>
    <t>Direxion Daily Russia Bull 3x Shares</t>
  </si>
  <si>
    <t>Deutsche X-Trackers MSCI EAFE Currency-Hedged Equi</t>
  </si>
  <si>
    <t>iShares Long-Term Corporate Bond</t>
  </si>
  <si>
    <t>Etfs Physical Platinum Shares</t>
  </si>
  <si>
    <t>iShares Dow Jones US Aerospace &amp; Defense</t>
  </si>
  <si>
    <t>iShares US Medical Devices</t>
  </si>
  <si>
    <t>Wisdomtree Europe Smallcap Dividend</t>
  </si>
  <si>
    <t>iShares Intl Treasury Bond ETF</t>
  </si>
  <si>
    <t>iShares MSCI Bric Index Fund</t>
  </si>
  <si>
    <t>iShares Residential Real Estate Capped ETF</t>
  </si>
  <si>
    <t>SPDR Portfolio Short Term Treasury ETF</t>
  </si>
  <si>
    <t>iShares Dow Jones US Healthcare Providers Index</t>
  </si>
  <si>
    <t>iShares Core 10 Year Usd Bond</t>
  </si>
  <si>
    <t>Ishares Corp Bond</t>
  </si>
  <si>
    <t>iShares Emerging Markets Local Currency Bond Fund</t>
  </si>
  <si>
    <t>Global X Lithium</t>
  </si>
  <si>
    <t>Vanguard Emerg Mkts Govt Bd Idx</t>
  </si>
  <si>
    <t>Global X Funds Global X Fintech ETF</t>
  </si>
  <si>
    <t>iShares Global Infrastructure</t>
  </si>
  <si>
    <t>Btc iShares Exponential Technologies ETF</t>
  </si>
  <si>
    <t>iShares Russell 2000 Value Index</t>
  </si>
  <si>
    <t>Vanguard Financials ETF</t>
  </si>
  <si>
    <t>iShares MSCI Philippines ETF</t>
  </si>
  <si>
    <t>iShares S&amp;P 500 Value ETF</t>
  </si>
  <si>
    <t>Global X Social Media Index</t>
  </si>
  <si>
    <t>iShares FTSE Kld 400 Social Index</t>
  </si>
  <si>
    <t>Invesco Db Multisector Commodity Trust</t>
  </si>
  <si>
    <t>SPDR S&amp;P China ETF</t>
  </si>
  <si>
    <t>Vanguard High Dividend Yield Index</t>
  </si>
  <si>
    <t>SPDR Barclays Capital Intermediate Term Treasury</t>
  </si>
  <si>
    <t>iShares Transportation Average ETF</t>
  </si>
  <si>
    <t>Vanguard Long-Term Corporate Bond</t>
  </si>
  <si>
    <t>Btc iShares Core MSCI Europe ETF</t>
  </si>
  <si>
    <t>Direxion Daily China 3x Bear Shares</t>
  </si>
  <si>
    <t>iShares MSCI Acwi Ex US Index Fund</t>
  </si>
  <si>
    <t>Btc iShares Core MSCI Pacific ETF</t>
  </si>
  <si>
    <t>SPDR S&amp;P Metals &amp; Mining</t>
  </si>
  <si>
    <t>iShares Barclays 0-5 Year TIPS</t>
  </si>
  <si>
    <t>Kraneshares Bosera MSCI China A ETF</t>
  </si>
  <si>
    <t>iShares Global Energy ETF</t>
  </si>
  <si>
    <t>Db X-Trackers MSCI Europe Hdgd Eq</t>
  </si>
  <si>
    <t>iShares S&amp;P Smallcap 600 Value ETF</t>
  </si>
  <si>
    <t>Powershares Water Resources Portfolio</t>
  </si>
  <si>
    <t>iShares US Regional Banks</t>
  </si>
  <si>
    <t>iShares Mortgage Real Estate Capped ETF</t>
  </si>
  <si>
    <t>Direxion Daily MSCI Mexico Bull 3x Shares</t>
  </si>
  <si>
    <t>iShares U.S Consumer Services ETF</t>
  </si>
  <si>
    <t>First Trust Large Cap Core AlphaDEX</t>
  </si>
  <si>
    <t>Global X E-Commerce ETF</t>
  </si>
  <si>
    <t>iShares Edge MSCI Minimum Volatility Global ETF</t>
  </si>
  <si>
    <t>First Trust Value Line Dividend Index</t>
  </si>
  <si>
    <t>Powershares Build America Bond Portfolio</t>
  </si>
  <si>
    <t>Jpmorgan Diversified Return Global Equity ETF</t>
  </si>
  <si>
    <t>Global X Funds Global X Internet Of Things ETF</t>
  </si>
  <si>
    <t>iShares US Oil &amp; Gas Exploration &amp; Production</t>
  </si>
  <si>
    <t>First Trust Capital Strength Et</t>
  </si>
  <si>
    <t>Direxion Daily 30-Yr Treasury Bull 3x Shrs</t>
  </si>
  <si>
    <t>Vanguard Large Cap</t>
  </si>
  <si>
    <t>Ishares Ilctrac (Irt Large Cap)</t>
  </si>
  <si>
    <t>iShares S&amp;P 500 Growth Index</t>
  </si>
  <si>
    <t>Global X Superdividend Reit ETF</t>
  </si>
  <si>
    <t>Iishares US Industrials ETF</t>
  </si>
  <si>
    <t>iShares MSCI Malaysia Index</t>
  </si>
  <si>
    <t>iShares MSCI Global Select Metals &amp; Mining Prod Fd</t>
  </si>
  <si>
    <t>Vanguard Consumer Staples ETF</t>
  </si>
  <si>
    <t>iShares Russell 2000 Growth Index</t>
  </si>
  <si>
    <t>First Trust Canada AlphaDEX</t>
  </si>
  <si>
    <t>Principal US Megacap Multifactor Index ETF</t>
  </si>
  <si>
    <t>Global X Millennials Thematic ETF</t>
  </si>
  <si>
    <t>iShares Intermediate Govt/Credit Bond</t>
  </si>
  <si>
    <t>SPDR S&amp;P Telecom</t>
  </si>
  <si>
    <t>First Trust Financial AlphaDEX</t>
  </si>
  <si>
    <t>ProShares UltraShort Oil &amp; Gas</t>
  </si>
  <si>
    <t>SPDR Portfolio S&amp;P 500 High Dividend ETF</t>
  </si>
  <si>
    <t>Vanguard Total Intl Bd Idx</t>
  </si>
  <si>
    <t>Ishares Mexrisk</t>
  </si>
  <si>
    <t>First Trust Chindia ETF</t>
  </si>
  <si>
    <t>First Trust Nasdaq Clean Edge Green Energy</t>
  </si>
  <si>
    <t>First Trust Industrials/Producer Durables AlphaDEX</t>
  </si>
  <si>
    <t>Principal Sustainable Momentum Index ETF</t>
  </si>
  <si>
    <t>SPDR S&amp;P Pharmaceuticals</t>
  </si>
  <si>
    <t>iShares MSCI Australia Index</t>
  </si>
  <si>
    <t>SPDR S&amp;P Semiconductor</t>
  </si>
  <si>
    <t>Wisdomtree Europe Hedged Smallcap Equity Fund</t>
  </si>
  <si>
    <t>Vanguard Energy ETF</t>
  </si>
  <si>
    <t>Robo-Glbl Robotics &amp; Automation Index ETF</t>
  </si>
  <si>
    <t>Principal U.S. Small-Cap Multi-Factor Index ETF</t>
  </si>
  <si>
    <t>Principal Contrarian Value Index ETF</t>
  </si>
  <si>
    <t>Btc iShares Currency Hedged MSCI Japan ETF</t>
  </si>
  <si>
    <t>Btc iShares Core Dividend Growth ETF</t>
  </si>
  <si>
    <t>Ishares $ Em Corp Bond Ucits</t>
  </si>
  <si>
    <t>Global X Mlp</t>
  </si>
  <si>
    <t>Btc iShares Currency Hedged MSCI Emu ETF</t>
  </si>
  <si>
    <t>Direxion Daily 30-Yr Treasury Bear 3x Shrs</t>
  </si>
  <si>
    <t>UltraShort Russell1000 Value</t>
  </si>
  <si>
    <t>Vaneck Vectors Oil Services ETF</t>
  </si>
  <si>
    <t>Vanguard Consumer Discretionary ETF</t>
  </si>
  <si>
    <t>Vaneck Vectors-Agribusiness ETF</t>
  </si>
  <si>
    <t>Goldman Sachs Activebeta Emerging Markets Equity</t>
  </si>
  <si>
    <t>First Trust Technology AlphaDEX</t>
  </si>
  <si>
    <t>ProShares Ultra Real Estate</t>
  </si>
  <si>
    <t>Wisdomtree Emerging Markets Equity Income Fund</t>
  </si>
  <si>
    <t>Powershares Aerospace &amp; Defense</t>
  </si>
  <si>
    <t>United States Natural Gas</t>
  </si>
  <si>
    <t>iShares MSCI Austria Capped ETF</t>
  </si>
  <si>
    <t>Vaneck Vectors-Lehman Brothers Amt-Free</t>
  </si>
  <si>
    <t>Vanguard Mega Cap Value</t>
  </si>
  <si>
    <t>Fibratc 14 (Bmv Fibras Rt)</t>
  </si>
  <si>
    <t>Global X Nasdaq 100 Cov Call ETF</t>
  </si>
  <si>
    <t>iShares US Pharmaceuticals</t>
  </si>
  <si>
    <t>Btc iShares Edge MSCI Multifactor USA ETF</t>
  </si>
  <si>
    <t>iShares Edge MSCI Minimum Volatility Em ETF</t>
  </si>
  <si>
    <t>Vanguard Russell 2000</t>
  </si>
  <si>
    <t>Invesco Currencyshares Swiss Franc Trust</t>
  </si>
  <si>
    <t>Franklin FTSE China ETF</t>
  </si>
  <si>
    <t>SPDR S&amp;P 500 Value ETF</t>
  </si>
  <si>
    <t>Vaneck Vectors Rare Earth/Strategic Metals ETF</t>
  </si>
  <si>
    <t>iShares Global Consumer Staples</t>
  </si>
  <si>
    <t>Deutsche X-Trackers MSCI Japan Currency-Hedged</t>
  </si>
  <si>
    <t>Global X Mlp &amp; Energy Infrastructure</t>
  </si>
  <si>
    <t>Global X Superdividend US</t>
  </si>
  <si>
    <t>Global X Superincome Preferred</t>
  </si>
  <si>
    <t>First Trust Nasdaq Rising Div Achiev</t>
  </si>
  <si>
    <t>Global X Superdividend</t>
  </si>
  <si>
    <t>Vanguard Materials ETF</t>
  </si>
  <si>
    <t>iShares Global 100</t>
  </si>
  <si>
    <t>iShares Intl Select Dividend</t>
  </si>
  <si>
    <t>First Trust Nasdaq-100 Technology Index</t>
  </si>
  <si>
    <t>Global X MSCI Argentina ETF</t>
  </si>
  <si>
    <t>iShares MSCI Ireland Capped Investable Market Idx</t>
  </si>
  <si>
    <t>First Trust Nasdaq-100 Equal Weighted</t>
  </si>
  <si>
    <t>iShares Dow Jones US Fund</t>
  </si>
  <si>
    <t>SPDR S&amp;P Healthcare Equipment</t>
  </si>
  <si>
    <t>Goldman Sachs Activebeta US Large Cap Equity ETF</t>
  </si>
  <si>
    <t>Guggenheim Currencyshares British Pound Sterling</t>
  </si>
  <si>
    <t>iShares MSCI Europe Small Cap</t>
  </si>
  <si>
    <t>Vanguard Total Corporate Bond ETF</t>
  </si>
  <si>
    <t>Etfs Physical Silver Shares</t>
  </si>
  <si>
    <t>Ipath Goldman Sachs Crude Oil Total Return Index</t>
  </si>
  <si>
    <t>Vanguard Intermediate-Term Bond ETF</t>
  </si>
  <si>
    <t>iShares Intermediate-Term Corporate Bond</t>
  </si>
  <si>
    <t>Teucrium Crude Oil Fund</t>
  </si>
  <si>
    <t>Direxion Daily Csi China Internet Idx Bull 2x Shrs</t>
  </si>
  <si>
    <t>iShares India 50 ETF</t>
  </si>
  <si>
    <t>Global X Health &amp; Wellness Thematic ETF</t>
  </si>
  <si>
    <t>Vanguard Global Ex-U.S. Real Estate</t>
  </si>
  <si>
    <t>Vanguard Mid Cap ETF</t>
  </si>
  <si>
    <t>Etfs Physical Swiss Gold Shares</t>
  </si>
  <si>
    <t>First Trust US Equity Opportunities ETF</t>
  </si>
  <si>
    <t>iShares US Telecommunications ETF</t>
  </si>
  <si>
    <t>ProShares Ultra Financials</t>
  </si>
  <si>
    <t>Direxion Daily Real Estate Bull 3x Shares</t>
  </si>
  <si>
    <t>iShares MSCI Colombia Capped</t>
  </si>
  <si>
    <t>Global X Genomics &amp; Biotechnology ETF</t>
  </si>
  <si>
    <t>Vanguard Utilities</t>
  </si>
  <si>
    <t>iShares US Basic Materials ETF</t>
  </si>
  <si>
    <t>iShares Emerging Markets High Yield Bond</t>
  </si>
  <si>
    <t>First Trust Indxx Innovative Transaction &amp; Process</t>
  </si>
  <si>
    <t>Powershares Cef Income Composite Portfolio</t>
  </si>
  <si>
    <t>Goldman Sachs Activebeta Intl Equity ETF</t>
  </si>
  <si>
    <t>Vanguard Total Intl Stock</t>
  </si>
  <si>
    <t>Wisdomtree Chinese Yuan Fund</t>
  </si>
  <si>
    <t>iShares Global Consumer Discretionary</t>
  </si>
  <si>
    <t>iShares Broad Usd Investment Grade Corporate Bond</t>
  </si>
  <si>
    <t>Invesco S&amp;P Equal Weight</t>
  </si>
  <si>
    <t>iShares MSCI Japan SM Cap</t>
  </si>
  <si>
    <t>ProShares UltraShort Financials</t>
  </si>
  <si>
    <t>iShares MSCI EAFE Growth Index</t>
  </si>
  <si>
    <t>iShares S&amp;P MidCap 400 Value Index</t>
  </si>
  <si>
    <t>Vaneck Vectors Brazil Small-Cap ETF</t>
  </si>
  <si>
    <t>iShares Core S&amp;P US Value</t>
  </si>
  <si>
    <t>iShares Global Telecommunications</t>
  </si>
  <si>
    <t>Db X-Trackers MSCI Germany Hedged Eq</t>
  </si>
  <si>
    <t>Global X Uranium</t>
  </si>
  <si>
    <t>iShares S&amp;P 100 Index</t>
  </si>
  <si>
    <t>SPDR Dow Jones Intl Real Estate ETF</t>
  </si>
  <si>
    <t>Vaneck Vectors Vietnam ETF</t>
  </si>
  <si>
    <t>ProShares UltraShort Real Estate</t>
  </si>
  <si>
    <t>iShares Jpx-Nikkei 400 ETF</t>
  </si>
  <si>
    <t>First Trust Developed Markets Ex-US AlphaDEX</t>
  </si>
  <si>
    <t>First Trust Health Care AlphaDEX</t>
  </si>
  <si>
    <t>Direxion Daily Consumer Discretionary Bear 3x Shar</t>
  </si>
  <si>
    <t>iShares MSCI New Zealand Investable Market Idx</t>
  </si>
  <si>
    <t>Powershares Global Listed Private Equity Portfolio</t>
  </si>
  <si>
    <t>iShares Edge MSCI USA Size Factor</t>
  </si>
  <si>
    <t>Vanguard S&amp;P Small-Cap 600</t>
  </si>
  <si>
    <t>SPDR S&amp;P Homebuilders</t>
  </si>
  <si>
    <t>iShares MSCI USA Esg Optimized ETF</t>
  </si>
  <si>
    <t>Vaneck Vectors Pharmaceutical ETF</t>
  </si>
  <si>
    <t>Global X Copper Miners</t>
  </si>
  <si>
    <t>Powershares Wilderhill Clean Energy</t>
  </si>
  <si>
    <t>iShares Cohen &amp; Steers Reit</t>
  </si>
  <si>
    <t>ProShares UltraShort Technology</t>
  </si>
  <si>
    <t>First Trust Eurozone AlphaDEX ETF</t>
  </si>
  <si>
    <t>iShares MSCI USA Esg Select ETF</t>
  </si>
  <si>
    <t>SPDR S&amp;P Dividend</t>
  </si>
  <si>
    <t>Vanguard S&amp;P 500 Growth</t>
  </si>
  <si>
    <t>Ishares Mexmtum</t>
  </si>
  <si>
    <t>Direxion Daily Consumer Staples Bull 3x Shares</t>
  </si>
  <si>
    <t>iShares MSCI Emerging Markets Asia</t>
  </si>
  <si>
    <t>Vaneck Vectors Steel ETF</t>
  </si>
  <si>
    <t>Vaneck Vectors Uranium + Nuclear Energy ETF</t>
  </si>
  <si>
    <t>iShares Emerging Markets Dividend</t>
  </si>
  <si>
    <t>iShares MSCI Belgium Capped ETF</t>
  </si>
  <si>
    <t>iShares U.S Broker Dealers &amp; Securities Exchanges</t>
  </si>
  <si>
    <t>iShares 10-20 Year Treasury Bond</t>
  </si>
  <si>
    <t>SPDR S&amp;P 500 Growth ETF</t>
  </si>
  <si>
    <t>Wisdomtree India Earnings Fund</t>
  </si>
  <si>
    <t>First Trust Emerging Markets Sc AlphaDEX</t>
  </si>
  <si>
    <t>Smartrc 14 (Bursa Optimo)</t>
  </si>
  <si>
    <t>CIERRE vs Max 52s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</si>
</sst>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-;\-* #,##0.00_-;_-* &quot;-&quot;??_-;_-@_-"/>
    <numFmt numFmtId="165" formatCode="_-[$R$-416]\ * #,##0.00_-;\-[$R$-416]\ * #,##0.00_-;_-[$R$-416]\ * &quot;-&quot;??_-;_-@_-"/>
    <numFmt numFmtId="166" formatCode="_-[$$-409]* #,##0.00_ ;_-[$$-409]* \-#,##0.00\ ;_-[$$-409]* &quot;-&quot;??_ ;_-@_ "/>
    <numFmt numFmtId="167" formatCode="0.0%"/>
    <numFmt numFmtId="168" formatCode="#,##0.0%;[Red]\-#,##0.0%"/>
    <numFmt numFmtId="169" formatCode="_-* #,##0_-;\-* #,##0_-;_-* &quot;-&quot;??_-;_-@_-"/>
    <numFmt numFmtId="170" formatCode="0.0"/>
    <numFmt numFmtId="171" formatCode="#,##0.00_ ;[Red]\-#,##0.00\ "/>
    <numFmt numFmtId="172" formatCode="dd/mm/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6B66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AE2DD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rgb="FF006B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6">
    <xf numFmtId="0" fontId="0" fillId="0" borderId="0" xfId="0"/>
    <xf numFmtId="168" fontId="4" fillId="0" borderId="1" xfId="1" applyNumberFormat="1" applyFont="1" applyBorder="1" applyAlignment="1">
      <alignment horizontal="centerContinuous"/>
    </xf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8" fontId="5" fillId="0" borderId="0" xfId="1" applyNumberFormat="1" applyFont="1" applyAlignment="1">
      <alignment horizontal="center"/>
    </xf>
    <xf numFmtId="10" fontId="5" fillId="0" borderId="0" xfId="1" applyNumberFormat="1" applyFont="1" applyAlignment="1">
      <alignment horizontal="center"/>
    </xf>
    <xf numFmtId="0" fontId="5" fillId="0" borderId="0" xfId="1" applyNumberFormat="1" applyFont="1" applyAlignment="1">
      <alignment horizontal="center"/>
    </xf>
    <xf numFmtId="2" fontId="5" fillId="0" borderId="0" xfId="1" applyNumberFormat="1" applyFont="1" applyAlignment="1">
      <alignment horizontal="center"/>
    </xf>
    <xf numFmtId="170" fontId="5" fillId="0" borderId="0" xfId="1" applyNumberFormat="1" applyFont="1" applyAlignment="1">
      <alignment horizontal="center"/>
    </xf>
    <xf numFmtId="167" fontId="5" fillId="0" borderId="0" xfId="1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Continuous" vertical="center"/>
    </xf>
    <xf numFmtId="169" fontId="5" fillId="0" borderId="0" xfId="2" applyNumberFormat="1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169" fontId="6" fillId="3" borderId="2" xfId="2" applyNumberFormat="1" applyFont="1" applyFill="1" applyBorder="1" applyAlignment="1">
      <alignment horizontal="center" vertical="center" wrapText="1"/>
    </xf>
    <xf numFmtId="168" fontId="6" fillId="3" borderId="2" xfId="1" applyNumberFormat="1" applyFont="1" applyFill="1" applyBorder="1" applyAlignment="1">
      <alignment horizontal="center" vertical="center" wrapText="1"/>
    </xf>
    <xf numFmtId="10" fontId="6" fillId="3" borderId="2" xfId="1" applyNumberFormat="1" applyFont="1" applyFill="1" applyBorder="1" applyAlignment="1">
      <alignment horizontal="center" vertical="center" wrapText="1"/>
    </xf>
    <xf numFmtId="2" fontId="6" fillId="3" borderId="2" xfId="1" applyNumberFormat="1" applyFont="1" applyFill="1" applyBorder="1" applyAlignment="1">
      <alignment horizontal="center" vertical="center" wrapText="1"/>
    </xf>
    <xf numFmtId="0" fontId="6" fillId="3" borderId="2" xfId="1" applyNumberFormat="1" applyFont="1" applyFill="1" applyBorder="1" applyAlignment="1">
      <alignment horizontal="center" vertical="center" wrapText="1"/>
    </xf>
    <xf numFmtId="170" fontId="6" fillId="3" borderId="2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" fontId="5" fillId="0" borderId="0" xfId="1" applyNumberFormat="1" applyFont="1" applyAlignment="1">
      <alignment horizontal="center"/>
    </xf>
    <xf numFmtId="2" fontId="5" fillId="0" borderId="0" xfId="0" applyNumberFormat="1" applyFont="1"/>
    <xf numFmtId="170" fontId="5" fillId="0" borderId="0" xfId="0" applyNumberFormat="1" applyFont="1"/>
    <xf numFmtId="170" fontId="5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168" fontId="9" fillId="0" borderId="1" xfId="1" applyNumberFormat="1" applyFont="1" applyBorder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9" fillId="0" borderId="0" xfId="1" applyNumberFormat="1" applyFont="1" applyAlignment="1">
      <alignment horizontal="centerContinuous"/>
    </xf>
    <xf numFmtId="0" fontId="4" fillId="0" borderId="1" xfId="0" applyFont="1" applyBorder="1" applyAlignment="1">
      <alignment horizontal="centerContinuous" vertical="center"/>
    </xf>
    <xf numFmtId="166" fontId="5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4" fontId="7" fillId="4" borderId="5" xfId="0" applyNumberFormat="1" applyFont="1" applyFill="1" applyBorder="1" applyAlignment="1">
      <alignment horizontal="center"/>
    </xf>
    <xf numFmtId="169" fontId="9" fillId="0" borderId="0" xfId="2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8" fillId="2" borderId="3" xfId="1" applyNumberFormat="1" applyFont="1" applyFill="1" applyBorder="1" applyAlignment="1">
      <alignment horizontal="center"/>
    </xf>
    <xf numFmtId="10" fontId="8" fillId="2" borderId="4" xfId="1" applyNumberFormat="1" applyFont="1" applyFill="1" applyBorder="1" applyAlignment="1">
      <alignment horizontal="center"/>
    </xf>
    <xf numFmtId="172" fontId="11" fillId="0" borderId="0" xfId="0" applyNumberFormat="1" applyFont="1"/>
    <xf numFmtId="14" fontId="5" fillId="0" borderId="0" xfId="0" applyNumberFormat="1" applyFont="1" applyAlignment="1">
      <alignment horizontal="left"/>
    </xf>
  </cellXfs>
  <cellStyles count="3">
    <cellStyle name="Millares" xfId="2" builtinId="3"/>
    <cellStyle name="Normal" xfId="0" builtinId="0"/>
    <cellStyle name="Porcentaje" xfId="1" builtinId="5"/>
  </cellStyles>
  <dxfs count="123"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</dxfs>
  <tableStyles count="0" defaultTableStyle="TableStyleMedium2" defaultPivotStyle="PivotStyleLight16"/>
  <colors>
    <mruColors>
      <color rgb="FF006B66"/>
      <color rgb="FFDAE2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ad11bca5c8e445df8ee9cdfd3d2ce217">
      <tp t="e">
        <v>#N/A</v>
        <stp/>
        <stp>3955c471-571e-4f11-8730-c163e0d9ac17</stp>
        <stp>1</stp>
        <tr r="W5" s="1"/>
      </tp>
      <tp t="e">
        <v>#N/A</v>
        <stp/>
        <stp>cb989c9b-0eaa-408c-8494-e22a1dc50321</stp>
        <stp>1</stp>
        <tr r="C3" s="1"/>
      </tp>
    </main>
    <main first="rtdsrv.ad11bca5c8e445df8ee9cdfd3d2ce217">
      <tp t="e">
        <v>#N/A</v>
        <stp/>
        <stp>8d4133dc-484c-4c4f-b584-02da0f22d6db</stp>
        <stp>1</stp>
        <tr r="P5" s="1"/>
      </tp>
    </main>
    <main first="rtdsrv.ad11bca5c8e445df8ee9cdfd3d2ce217">
      <tp t="e">
        <v>#N/A</v>
        <stp/>
        <stp>e0c07ad7-1321-4bed-95f2-8ae22f88f3b3</stp>
        <stp>1</stp>
        <tr r="AG5" s="1"/>
      </tp>
    </main>
    <main first="rtdsrv.ad11bca5c8e445df8ee9cdfd3d2ce217">
      <tp t="e">
        <v>#N/A</v>
        <stp/>
        <stp>bb76e990-221d-4ab8-baa2-283b7e957793</stp>
        <stp>1</stp>
        <tr r="Z5" s="1"/>
      </tp>
    </main>
    <main first="rtdsrv.ad11bca5c8e445df8ee9cdfd3d2ce217">
      <tp t="e">
        <v>#N/A</v>
        <stp/>
        <stp>9422c7a4-59e9-4ee1-ba56-b5a7203b86fa</stp>
        <stp>1</stp>
        <tr r="S5" s="1"/>
      </tp>
    </main>
    <main first="rtdsrv.ad11bca5c8e445df8ee9cdfd3d2ce217">
      <tp t="e">
        <v>#N/A</v>
        <stp/>
        <stp>3ec0ea73-df3b-42e6-aaa2-800380a5b9d4</stp>
        <stp>1</stp>
        <tr r="N5" s="1"/>
      </tp>
    </main>
    <main first="rtdsrv.ad11bca5c8e445df8ee9cdfd3d2ce217">
      <tp t="e">
        <v>#N/A</v>
        <stp/>
        <stp>a592865f-c20a-4562-aea0-4e9f45057e00</stp>
        <stp>1</stp>
        <tr r="M5" s="1"/>
      </tp>
    </main>
    <main first="rtdsrv.ad11bca5c8e445df8ee9cdfd3d2ce217">
      <tp t="e">
        <v>#N/A</v>
        <stp/>
        <stp>ef1de320-3f04-4966-b25d-4b83b456d75f</stp>
        <stp>1</stp>
        <tr r="J5" s="1"/>
      </tp>
    </main>
    <main first="rtdsrv.ad11bca5c8e445df8ee9cdfd3d2ce217">
      <tp t="e">
        <v>#N/A</v>
        <stp/>
        <stp>2f61c384-2a7b-479f-8eaf-5e39896a1588</stp>
        <stp>1</stp>
        <tr r="AH5" s="1"/>
      </tp>
    </main>
    <main first="rtdsrv.ad11bca5c8e445df8ee9cdfd3d2ce217">
      <tp t="e">
        <v>#N/A</v>
        <stp/>
        <stp>6ac1157c-a8b1-45f5-b0cb-d55f805910be</stp>
        <stp>1</stp>
        <tr r="G5" s="1"/>
      </tp>
    </main>
    <main first="rtdsrv.ad11bca5c8e445df8ee9cdfd3d2ce217">
      <tp t="e">
        <v>#N/A</v>
        <stp/>
        <stp>bceee08e-4877-4c14-8f09-e6bfa26d8041</stp>
        <stp>1</stp>
        <tr r="AF5" s="1"/>
      </tp>
    </main>
    <main first="rtdsrv.ad11bca5c8e445df8ee9cdfd3d2ce217">
      <tp t="e">
        <v>#N/A</v>
        <stp/>
        <stp>b847b7c9-ddb1-4ad7-b054-96befbd4550f</stp>
        <stp>1</stp>
        <tr r="C5" s="1"/>
      </tp>
    </main>
    <main first="rtdsrv.ad11bca5c8e445df8ee9cdfd3d2ce217">
      <tp t="e">
        <v>#N/A</v>
        <stp/>
        <stp>abbc3ab3-ca37-4806-b561-e7d0e69f68d6</stp>
        <stp>1</stp>
        <tr r="AA5" s="1"/>
      </tp>
    </main>
    <main first="rtdsrv.ad11bca5c8e445df8ee9cdfd3d2ce217">
      <tp t="e">
        <v>#N/A</v>
        <stp/>
        <stp>d4012373-bc74-4511-9f9e-11dc2db87d48</stp>
        <stp>1</stp>
        <tr r="D5" s="1"/>
      </tp>
    </main>
    <main first="rtdsrv.ad11bca5c8e445df8ee9cdfd3d2ce217">
      <tp t="e">
        <v>#N/A</v>
        <stp/>
        <stp>e2011de4-d550-470c-ab6e-2d9e495d6efa</stp>
        <stp>1</stp>
        <tr r="AD5" s="1"/>
      </tp>
    </main>
    <main first="rtdsrv.ad11bca5c8e445df8ee9cdfd3d2ce217">
      <tp t="e">
        <v>#N/A</v>
        <stp/>
        <stp>53dd2c34-d746-47e8-b814-4dda7db537eb</stp>
        <stp>1</stp>
        <tr r="L5" s="1"/>
      </tp>
    </main>
    <main first="rtdsrv.ad11bca5c8e445df8ee9cdfd3d2ce217">
      <tp t="e">
        <v>#N/A</v>
        <stp/>
        <stp>2c8d7d2e-93ea-485e-98fd-80c5b00e4c25</stp>
        <stp>1</stp>
        <tr r="O5" s="1"/>
      </tp>
    </main>
    <main first="rtdsrv.ad11bca5c8e445df8ee9cdfd3d2ce217">
      <tp t="e">
        <v>#N/A</v>
        <stp/>
        <stp>3a7dddc2-933e-4e5f-b9f1-af56ed6436da</stp>
        <stp>1</stp>
        <tr r="E5" s="1"/>
      </tp>
    </main>
    <main first="rtdsrv.ad11bca5c8e445df8ee9cdfd3d2ce217">
      <tp t="e">
        <v>#N/A</v>
        <stp/>
        <stp>c6f311a0-82ab-4d27-b5d3-87df1043a5b3</stp>
        <stp>1</stp>
        <tr r="X5" s="1"/>
      </tp>
    </main>
    <main first="rtdsrv.ad11bca5c8e445df8ee9cdfd3d2ce217">
      <tp t="e">
        <v>#N/A</v>
        <stp/>
        <stp>530e44cf-542b-4329-aa87-6470626c6563</stp>
        <stp>1</stp>
        <tr r="V5" s="1"/>
      </tp>
    </main>
    <main first="rtdsrv.ad11bca5c8e445df8ee9cdfd3d2ce217">
      <tp t="e">
        <v>#N/A</v>
        <stp/>
        <stp>a8e38310-118e-4b47-a135-f5f645caac5c</stp>
        <stp>1</stp>
        <tr r="AC5" s="1"/>
      </tp>
    </main>
    <main first="rtdsrv.ad11bca5c8e445df8ee9cdfd3d2ce217">
      <tp t="e">
        <v>#N/A</v>
        <stp/>
        <stp>65ad93cc-9f9c-4169-9689-51186af9b679</stp>
        <stp>1</stp>
        <tr r="AE5" s="1"/>
      </tp>
      <tp t="e">
        <v>#N/A</v>
        <stp/>
        <stp>c3f56223-2dbb-4d94-be01-22cbcfa879f6</stp>
        <stp>1</stp>
        <tr r="Q5" s="1"/>
      </tp>
      <tp t="e">
        <v>#N/A</v>
        <stp/>
        <stp>302006eb-b7b9-414b-bc75-df9f0de94fe2</stp>
        <stp>1</stp>
        <tr r="F5" s="1"/>
      </tp>
    </main>
    <main first="rtdsrv.ad11bca5c8e445df8ee9cdfd3d2ce217">
      <tp t="e">
        <v>#N/A</v>
        <stp/>
        <stp>535cad33-1e2d-4bfe-a8e6-bd3ec8c3fc39</stp>
        <stp>1</stp>
        <tr r="Y5" s="1"/>
      </tp>
    </main>
    <main first="rtdsrv.ad11bca5c8e445df8ee9cdfd3d2ce217">
      <tp t="e">
        <v>#N/A</v>
        <stp/>
        <stp>0de5c990-475c-4065-9d69-a4dc66c5617a</stp>
        <stp>1</stp>
        <tr r="I5" s="1"/>
      </tp>
    </main>
    <main first="rtdsrv.ad11bca5c8e445df8ee9cdfd3d2ce217">
      <tp t="e">
        <v>#N/A</v>
        <stp/>
        <stp>86aa18dc-5f6c-4f04-8f03-0cd5aff55b0c</stp>
        <stp>1</stp>
        <tr r="AB5" s="1"/>
      </tp>
    </main>
    <main first="rtdsrv.ad11bca5c8e445df8ee9cdfd3d2ce217">
      <tp t="e">
        <v>#N/A</v>
        <stp/>
        <stp>954fcd96-1788-452a-a9b9-3f4c3ed7455b</stp>
        <stp>1</stp>
        <tr r="T5" s="1"/>
      </tp>
      <tp t="e">
        <v>#N/A</v>
        <stp/>
        <stp>84f90d59-6dbe-4885-bd9e-f65693c120f5</stp>
        <stp>1</stp>
        <tr r="R5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769620</xdr:colOff>
      <xdr:row>0</xdr:row>
      <xdr:rowOff>469433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232" r="28231"/>
        <a:stretch/>
      </xdr:blipFill>
      <xdr:spPr>
        <a:xfrm>
          <a:off x="114300" y="0"/>
          <a:ext cx="1645920" cy="46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31"/>
  <sheetViews>
    <sheetView showGridLines="0"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5" sqref="B5"/>
    </sheetView>
  </sheetViews>
  <sheetFormatPr baseColWidth="10" defaultColWidth="9.140625" defaultRowHeight="12.75" x14ac:dyDescent="0.2"/>
  <cols>
    <col min="1" max="1" width="1.7109375" style="3" customWidth="1"/>
    <col min="2" max="2" width="13.140625" style="3" bestFit="1" customWidth="1"/>
    <col min="3" max="3" width="12.28515625" style="5" customWidth="1"/>
    <col min="4" max="4" width="41.5703125" style="3" customWidth="1"/>
    <col min="5" max="5" width="17.42578125" style="3" customWidth="1"/>
    <col min="6" max="6" width="10.5703125" style="5" customWidth="1"/>
    <col min="7" max="7" width="12.42578125" style="5" customWidth="1"/>
    <col min="8" max="8" width="12.28515625" style="3" customWidth="1"/>
    <col min="9" max="9" width="12.5703125" style="3" customWidth="1"/>
    <col min="10" max="10" width="13.5703125" style="14" customWidth="1"/>
    <col min="11" max="11" width="1.7109375" style="3" customWidth="1"/>
    <col min="12" max="12" width="10" style="3" bestFit="1" customWidth="1"/>
    <col min="13" max="14" width="10.42578125" style="3" bestFit="1" customWidth="1"/>
    <col min="15" max="19" width="11.42578125" style="3" bestFit="1" customWidth="1"/>
    <col min="20" max="20" width="13.5703125" style="3" bestFit="1" customWidth="1"/>
    <col min="21" max="21" width="1.7109375" style="3" customWidth="1"/>
    <col min="22" max="22" width="10.28515625" style="3" bestFit="1" customWidth="1"/>
    <col min="23" max="23" width="10" style="3" bestFit="1" customWidth="1"/>
    <col min="24" max="24" width="14.28515625" style="3" bestFit="1" customWidth="1"/>
    <col min="25" max="25" width="14" style="3" bestFit="1" customWidth="1"/>
    <col min="26" max="26" width="14.28515625" style="3" bestFit="1" customWidth="1"/>
    <col min="27" max="27" width="14" style="3" bestFit="1" customWidth="1"/>
    <col min="28" max="28" width="14.28515625" style="3" bestFit="1" customWidth="1"/>
    <col min="29" max="29" width="14" style="3" bestFit="1" customWidth="1"/>
    <col min="30" max="30" width="13.42578125" style="3" bestFit="1" customWidth="1"/>
    <col min="31" max="31" width="13.28515625" style="3" bestFit="1" customWidth="1"/>
    <col min="32" max="32" width="9.42578125" style="27" bestFit="1" customWidth="1"/>
    <col min="33" max="33" width="11.28515625" style="28" bestFit="1" customWidth="1"/>
    <col min="34" max="34" width="10.85546875" style="29" bestFit="1" customWidth="1"/>
    <col min="35" max="16384" width="9.140625" style="3"/>
  </cols>
  <sheetData>
    <row r="1" spans="1:43" ht="37.5" customHeight="1" x14ac:dyDescent="0.2">
      <c r="D1" s="4"/>
      <c r="E1" s="5"/>
      <c r="N1" s="6"/>
      <c r="O1" s="6"/>
      <c r="P1" s="6"/>
      <c r="Q1" s="6"/>
      <c r="X1" s="7"/>
      <c r="Y1" s="7"/>
      <c r="Z1" s="7"/>
      <c r="AA1" s="7"/>
      <c r="AB1" s="7"/>
      <c r="AC1" s="7"/>
      <c r="AD1" s="8"/>
      <c r="AE1" s="7"/>
      <c r="AF1" s="9"/>
      <c r="AG1" s="10"/>
      <c r="AH1" s="10"/>
    </row>
    <row r="2" spans="1:43" ht="17.100000000000001" customHeight="1" thickBot="1" x14ac:dyDescent="0.3">
      <c r="B2" s="38" t="s">
        <v>163</v>
      </c>
      <c r="C2" s="39"/>
      <c r="D2" s="2" t="s">
        <v>180</v>
      </c>
      <c r="N2" s="6"/>
      <c r="O2" s="6"/>
      <c r="P2" s="6"/>
      <c r="Q2" s="6"/>
      <c r="V2" s="35" t="s">
        <v>745</v>
      </c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43" s="30" customFormat="1" ht="17.100000000000001" customHeight="1" thickTop="1" thickBot="1" x14ac:dyDescent="0.3">
      <c r="A3"/>
      <c r="B3" s="41" t="s">
        <v>179</v>
      </c>
      <c r="C3" s="44">
        <f>IF(C2="",_xll.ECONOMATICA("S&amp;P 500","Date of Last Quote"),C2)</f>
        <v>44049</v>
      </c>
      <c r="D3" s="30" t="s">
        <v>165</v>
      </c>
      <c r="E3" s="31"/>
      <c r="F3" s="31"/>
      <c r="G3" s="31"/>
      <c r="J3" s="40"/>
      <c r="L3" s="1" t="s">
        <v>744</v>
      </c>
      <c r="M3" s="32"/>
      <c r="N3" s="32"/>
      <c r="O3" s="32"/>
      <c r="P3" s="32"/>
      <c r="Q3" s="32"/>
      <c r="R3" s="32"/>
      <c r="S3" s="32"/>
      <c r="T3" s="32"/>
      <c r="V3" s="33" t="s">
        <v>164</v>
      </c>
      <c r="W3" s="33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</row>
    <row r="4" spans="1:43" ht="17.100000000000001" customHeight="1" thickTop="1" x14ac:dyDescent="0.2">
      <c r="D4" s="4"/>
      <c r="E4" s="5"/>
      <c r="F4" s="36"/>
      <c r="G4" s="36"/>
      <c r="I4" s="12"/>
      <c r="L4" s="6"/>
      <c r="M4" s="6"/>
      <c r="N4" s="6"/>
      <c r="O4" s="6"/>
      <c r="P4" s="6"/>
      <c r="Q4" s="6"/>
      <c r="R4" s="6"/>
      <c r="S4" s="6"/>
      <c r="T4" s="6"/>
      <c r="V4" s="42" t="s">
        <v>0</v>
      </c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</row>
    <row r="5" spans="1:43" s="25" customFormat="1" ht="36.75" customHeight="1" x14ac:dyDescent="0.2">
      <c r="B5" s="15" t="s">
        <v>166</v>
      </c>
      <c r="C5" s="15" t="str">
        <f>_xll.ECONOMATICA($B$6:$B$500,"ticker")</f>
        <v>Codigo</v>
      </c>
      <c r="D5" s="15" t="str">
        <f>_xll.ECONOMATICA($B$6:$B$500,"name")</f>
        <v>Nombre</v>
      </c>
      <c r="E5" s="15" t="str">
        <f>_xll.ECONOMATICA($B$6:$B$500,"Date of Last Quote")</f>
        <v>Fecha de la Ult Cotización</v>
      </c>
      <c r="F5" s="15" t="str">
        <f>_xll.ECONOMATICA($B$6:$B$500,"close",,$C$3,,,,,,,"CIERRE")</f>
        <v>CIERRE</v>
      </c>
      <c r="G5" s="16" t="str">
        <f>_xll.ECONOMATICA($B$6:$B$500,"Max of the serie","52W",$C$3,,,,,,,"Max 52 semanas ")</f>
        <v>Max 52 semanas</v>
      </c>
      <c r="H5" s="17" t="s">
        <v>1373</v>
      </c>
      <c r="I5" s="18" t="str">
        <f>_xll.ECONOMATICA($B$6:$B$500,"Max of the serie","52W",$C$3,,,,,,,"Fecha Max 52s",{"std.tec.dtovlr=true"})</f>
        <v>Fecha Max 52s</v>
      </c>
      <c r="J5" s="19" t="str">
        <f>_xll.ECONOMATICA($B$6:$B$500,"Hist Average","12M",$C$3,,,,"thousands",,,"Importe Promedio Diario 12M (miles)",{"std.tec.cals=7"})</f>
        <v>Importe Promedio Diario 12M (miles)</v>
      </c>
      <c r="K5" s="3"/>
      <c r="L5" s="20" t="str">
        <f>_xll.ECONOMATICA($B$6:$B$500,"return","1D",$C$3,,,,"DECIMAL",,,"1D Retorno")</f>
        <v>1D Retorno</v>
      </c>
      <c r="M5" s="20" t="str">
        <f>_xll.ECONOMATICA($B$6:$B$500,"return","1M",$C$3,,,,"DECIMAL",,,"1M Retorno")</f>
        <v>1M Retorno</v>
      </c>
      <c r="N5" s="20" t="str">
        <f>_xll.ECONOMATICA($B$6:$B$500,"return","6M",$C$3,,,,"DECIMAL",,,"6M Retorno")</f>
        <v>6M Retorno</v>
      </c>
      <c r="O5" s="20" t="str">
        <f>_xll.ECONOMATICA($B$6:$B$500,"return","12M",$C$3,,,,"DECIMAL",,,"12M Retorno")</f>
        <v>12M Retorno</v>
      </c>
      <c r="P5" s="20" t="str">
        <f>_xll.ECONOMATICA($B$6:$B$500,"return","24M",$C$3,,,,"DECIMAL",,,"24M Retorno")</f>
        <v>24M Retorno</v>
      </c>
      <c r="Q5" s="20" t="str">
        <f>_xll.ECONOMATICA($B$6:$B$500,"return","36M",$C$3,,,,"DECIMAL",,,"36M Retorno")</f>
        <v>36M Retorno</v>
      </c>
      <c r="R5" s="20" t="str">
        <f>_xll.ECONOMATICA($B$6:$B$500,"return","48M",$C$3,,,,"DECIMAL",,,"48M Retorno")</f>
        <v>48M Retorno</v>
      </c>
      <c r="S5" s="20" t="str">
        <f>_xll.ECONOMATICA($B$6:$B$500,"return","60M",$C$3,,,,"DECIMAL",,,"60M Retorno")</f>
        <v>60M Retorno</v>
      </c>
      <c r="T5" s="20" t="str">
        <f>_xll.ECONOMATICA($B$6:$B$500,"return","YTD",$C$3,,,,"DECIMAL",,,"YTD Retorno")</f>
        <v>YTD Retorno</v>
      </c>
      <c r="U5" s="3"/>
      <c r="V5" s="21" t="str">
        <f>_xll.ECONOMATICA($B$6:$B$500,"Volatility",$V$4,$C$3,,,,"DECIMAL",,,"Volatilidad "&amp;$V$4)</f>
        <v>Volatilidad 12M</v>
      </c>
      <c r="W5" s="22" t="str">
        <f>_xll.ECONOMATICA($B$6:$B$500,"VAR %",$V$4,$C$3,,,,"decimal",,,"Var 95% 1D (Last "&amp;$V$4&amp;")",)</f>
        <v>Var 95% 1D (Last 12M)</v>
      </c>
      <c r="X5" s="21" t="str">
        <f>_xll.ECONOMATICA($B$6:$B$500,"Return M",$V$4,$C$3,,,,"DECIMAL",,,"Highest Day Return "&amp;$V$4,{"jtc.per=0";"std.tec.dret.per=0"})</f>
        <v>Highest Day Return 12M</v>
      </c>
      <c r="Y5" s="21" t="str">
        <f>_xll.ECONOMATICA($B$6:$B$500,"Return M",$V$4,$C$3,,,,"DECIMAL",,,"Lowest Day Return "&amp;$V$4,{"jtc.per=0";"std.tec.dret.per=0";"std.tec.dret.mom=true"})</f>
        <v>Lowest Day Return 12M</v>
      </c>
      <c r="Z5" s="21" t="str">
        <f>_xll.ECONOMATICA($B$6:$B$500,"Return M",$V$4,$C$3,,,,"DECIMAL",,,"Highest Month Return "&amp;$V$4)</f>
        <v>Highest Month Return 12M</v>
      </c>
      <c r="AA5" s="21" t="str">
        <f>_xll.ECONOMATICA($B$6:$B$500,"Return M",$V$4,$C$3,,,,"DECIMAL",,,"Lowest Month Return "&amp;$V$4,{"std.tec.dret.mom=true"})</f>
        <v>Lowest Month Return 12M</v>
      </c>
      <c r="AB5" s="21" t="str">
        <f>_xll.ECONOMATICA($B$6:$B$500,"Return M","10y",$C$3,,,,"DECIMAL",,,"Highest Annual Return (10Y)",{"jtc.per=4";"std.tec.dret.per=4"})</f>
        <v>Highest Annual Return (10Y)</v>
      </c>
      <c r="AC5" s="21" t="str">
        <f>_xll.ECONOMATICA($B$6:$B$500,"Return M","10y",$C$3,,,,"DECIMAL",,,"Lowest Annual Return (10Y)",{"jtc.per=4";"std.tec.dret.per=4";"std.tec.dret.mom=true"})</f>
        <v>Lowest Annual Return (10Y)</v>
      </c>
      <c r="AD5" s="23" t="str">
        <f>_xll.ECONOMATICA($B$6:$B$500,"Number Return",$V$4,$C$3,,,,,,,"Months Positive "&amp;$V$4,{"std.tec.dret.noprc=true"})</f>
        <v>Months Positive 12M</v>
      </c>
      <c r="AE5" s="23" t="str">
        <f>_xll.ECONOMATICA($B$6:$B$500,"Number Return",$V$4,$C$3,,,,"decimal",,,"Days Positive % "&amp;$V$4,{"jtc.per=0";"std.tec.dret.per=0"})</f>
        <v>Days Positive % 12M</v>
      </c>
      <c r="AF5" s="22" t="str">
        <f>_xll.ECONOMATICA($B$6:$B$500,"Sharpe",$V$4,$C$3,,,,,,,"Sharpe "&amp;$V$4)</f>
        <v>Sharpe 12M</v>
      </c>
      <c r="AG5" s="24" t="str">
        <f>_xll.ECONOMATICA($B$6:$B$500,"Correlation","60M",$C$3,,,,,,,"Correlation 60M")</f>
        <v>Correlation 60M</v>
      </c>
      <c r="AH5" s="24" t="str">
        <f>_xll.ECONOMATICA($B$6:$B$500,"Beta","60M",$C$3,,,,,,,"Beta           60M")</f>
        <v>Beta           60M</v>
      </c>
      <c r="AI5" s="3"/>
      <c r="AJ5" s="3"/>
      <c r="AK5" s="3"/>
      <c r="AL5" s="3"/>
      <c r="AM5" s="3"/>
      <c r="AN5" s="3"/>
      <c r="AO5" s="3"/>
      <c r="AP5" s="3"/>
      <c r="AQ5" s="3"/>
    </row>
    <row r="6" spans="1:43" ht="15" x14ac:dyDescent="0.25">
      <c r="A6" s="4"/>
      <c r="B6" t="s">
        <v>187</v>
      </c>
      <c r="C6" s="4" t="s">
        <v>40</v>
      </c>
      <c r="D6" s="4" t="s">
        <v>121</v>
      </c>
      <c r="E6" s="12">
        <v>44049</v>
      </c>
      <c r="F6" s="37">
        <v>2477.73999999836</v>
      </c>
      <c r="G6" s="37">
        <v>2783.5518125072099</v>
      </c>
      <c r="H6" s="11">
        <f>IFERROR(F6/G6,"")</f>
        <v>0.89013611633354217</v>
      </c>
      <c r="I6" s="12">
        <v>43913</v>
      </c>
      <c r="J6" s="14">
        <v>1212621.07198633</v>
      </c>
      <c r="L6" s="6">
        <v>2.82595356111415E-4</v>
      </c>
      <c r="M6" s="6">
        <v>1.3958198196633001E-3</v>
      </c>
      <c r="N6" s="6">
        <v>0.20729239275533501</v>
      </c>
      <c r="O6" s="6">
        <v>0.16277102134336</v>
      </c>
      <c r="P6" s="6">
        <v>0.25839861624263</v>
      </c>
      <c r="Q6" s="6">
        <v>0.31880133199243599</v>
      </c>
      <c r="R6" s="6">
        <v>0.26273286278243202</v>
      </c>
      <c r="S6" s="6">
        <v>0.45350117476656998</v>
      </c>
      <c r="T6" s="6">
        <v>0.19364305340597601</v>
      </c>
      <c r="V6" s="7">
        <v>0.17264285184443001</v>
      </c>
      <c r="W6" s="7">
        <v>1.79417701829334E-2</v>
      </c>
      <c r="X6" s="7">
        <v>5.2307274367194602E-2</v>
      </c>
      <c r="Y6" s="7">
        <v>-3.9985253562917898E-2</v>
      </c>
      <c r="Z6" s="7">
        <v>0.212969661437382</v>
      </c>
      <c r="AA6" s="7">
        <v>-7.9209877040775603E-2</v>
      </c>
      <c r="AB6" s="7">
        <v>0.20850549707945901</v>
      </c>
      <c r="AC6" s="7">
        <v>-7.5262775329101694E-2</v>
      </c>
      <c r="AD6" s="26">
        <v>7</v>
      </c>
      <c r="AE6" s="7"/>
      <c r="AF6" s="9"/>
      <c r="AG6" s="10">
        <v>-0.58484263845912199</v>
      </c>
      <c r="AH6" s="10">
        <v>-0.59438008514734997</v>
      </c>
    </row>
    <row r="7" spans="1:43" ht="15" x14ac:dyDescent="0.25">
      <c r="A7" s="4"/>
      <c r="B7" t="s">
        <v>188</v>
      </c>
      <c r="C7" s="4" t="s">
        <v>692</v>
      </c>
      <c r="D7" s="4" t="s">
        <v>641</v>
      </c>
      <c r="E7" s="12">
        <v>44049</v>
      </c>
      <c r="F7" s="37">
        <v>37.950000000011599</v>
      </c>
      <c r="G7" s="37">
        <v>45.511749437078798</v>
      </c>
      <c r="H7" s="11">
        <f t="shared" ref="H7:H70" si="0">IFERROR(F7/G7,"")</f>
        <v>0.83385060933503519</v>
      </c>
      <c r="I7" s="12">
        <v>43850</v>
      </c>
      <c r="J7" s="14">
        <v>670850.46742578095</v>
      </c>
      <c r="L7" s="6">
        <v>2.6420079266244998E-3</v>
      </c>
      <c r="M7" s="6">
        <v>4.3204038793192004E-3</v>
      </c>
      <c r="N7" s="6">
        <v>-0.139473554105352</v>
      </c>
      <c r="O7" s="6">
        <v>-2.8615721072128501E-2</v>
      </c>
      <c r="P7" s="6">
        <v>-0.19312479219312101</v>
      </c>
      <c r="Q7" s="6">
        <v>-0.213042034963146</v>
      </c>
      <c r="R7" s="6">
        <v>-0.124512308688281</v>
      </c>
      <c r="S7" s="6">
        <v>-6.8104674480346197E-2</v>
      </c>
      <c r="T7" s="6">
        <v>-0.120920996318164</v>
      </c>
      <c r="V7" s="7">
        <v>0.231702415072359</v>
      </c>
      <c r="W7" s="7">
        <v>2.38441080101984E-2</v>
      </c>
      <c r="X7" s="7">
        <v>4.4242424244657699E-2</v>
      </c>
      <c r="Y7" s="7">
        <v>-6.3089195068678203E-2</v>
      </c>
      <c r="Z7" s="7">
        <v>5.4614416414551697E-2</v>
      </c>
      <c r="AA7" s="7">
        <v>-0.16014955445920401</v>
      </c>
      <c r="AB7" s="7">
        <v>0.191243128787319</v>
      </c>
      <c r="AC7" s="7">
        <v>-0.140605156644597</v>
      </c>
      <c r="AD7" s="26">
        <v>7</v>
      </c>
      <c r="AE7" s="7">
        <v>0.45634920634911402</v>
      </c>
      <c r="AF7" s="9"/>
      <c r="AG7" s="10">
        <v>0.99849768233070801</v>
      </c>
      <c r="AH7" s="10">
        <v>0.98506248733610802</v>
      </c>
    </row>
    <row r="8" spans="1:43" ht="15" x14ac:dyDescent="0.25">
      <c r="A8" s="4"/>
      <c r="B8" t="s">
        <v>189</v>
      </c>
      <c r="C8" s="4" t="s">
        <v>17</v>
      </c>
      <c r="D8" s="4" t="s">
        <v>98</v>
      </c>
      <c r="E8" s="12">
        <v>44049</v>
      </c>
      <c r="F8" s="37">
        <v>7502</v>
      </c>
      <c r="G8" s="37">
        <v>7521.6599999964201</v>
      </c>
      <c r="H8" s="11">
        <f t="shared" si="0"/>
        <v>0.99738621527742155</v>
      </c>
      <c r="I8" s="12">
        <v>44047</v>
      </c>
      <c r="J8" s="14">
        <v>235777.58783032201</v>
      </c>
      <c r="L8" s="6">
        <v>8.5705643123219506E-3</v>
      </c>
      <c r="M8" s="6">
        <v>5.7434389593254302E-2</v>
      </c>
      <c r="N8" s="6">
        <v>0.21106927783694099</v>
      </c>
      <c r="O8" s="6">
        <v>0.35212184443487798</v>
      </c>
      <c r="P8" s="6">
        <v>0.47602340047538699</v>
      </c>
      <c r="Q8" s="6">
        <v>0.790087175879162</v>
      </c>
      <c r="R8" s="6">
        <v>0.97543527472647795</v>
      </c>
      <c r="S8" s="6">
        <v>1.4267847913643299</v>
      </c>
      <c r="T8" s="6">
        <v>0.241320975192066</v>
      </c>
      <c r="V8" s="7">
        <v>0.229109509587579</v>
      </c>
      <c r="W8" s="7">
        <v>2.38528629217763E-2</v>
      </c>
      <c r="X8" s="7">
        <v>8.6066189624107198E-2</v>
      </c>
      <c r="Y8" s="7">
        <v>-7.32179425103823E-2</v>
      </c>
      <c r="Z8" s="7">
        <v>0.14550799880642401</v>
      </c>
      <c r="AA8" s="7">
        <v>-6.4229462479488603E-2</v>
      </c>
      <c r="AB8" s="7">
        <v>0.35093010733369701</v>
      </c>
      <c r="AC8" s="7">
        <v>-5.0166553511226099E-2</v>
      </c>
      <c r="AD8" s="26">
        <v>8</v>
      </c>
      <c r="AE8" s="7"/>
      <c r="AF8" s="9"/>
      <c r="AG8" s="10">
        <v>-3.3209981572952102E-2</v>
      </c>
      <c r="AH8" s="10">
        <v>-4.26973156434656E-2</v>
      </c>
    </row>
    <row r="9" spans="1:43" ht="15" x14ac:dyDescent="0.25">
      <c r="A9" s="4"/>
      <c r="B9" t="s">
        <v>190</v>
      </c>
      <c r="C9" s="4" t="s">
        <v>693</v>
      </c>
      <c r="D9" s="4" t="s">
        <v>642</v>
      </c>
      <c r="E9" s="12">
        <v>44049</v>
      </c>
      <c r="F9" s="37">
        <v>2047</v>
      </c>
      <c r="G9" s="37">
        <v>2301.3405816555</v>
      </c>
      <c r="H9" s="11">
        <f t="shared" si="0"/>
        <v>0.88948155536694318</v>
      </c>
      <c r="I9" s="12">
        <v>43913</v>
      </c>
      <c r="J9" s="14">
        <v>207721.307212891</v>
      </c>
      <c r="L9" s="6">
        <v>-9.7608589567244096E-4</v>
      </c>
      <c r="M9" s="6">
        <v>-2.44200244196691E-4</v>
      </c>
      <c r="N9" s="6">
        <v>0.20355148890666899</v>
      </c>
      <c r="O9" s="6">
        <v>0.15549309638488901</v>
      </c>
      <c r="P9" s="6">
        <v>0.24721099867747401</v>
      </c>
      <c r="Q9" s="6">
        <v>0.304067378607288</v>
      </c>
      <c r="R9" s="6">
        <v>0.25019253461505297</v>
      </c>
      <c r="S9" s="6">
        <v>0.43579675427812598</v>
      </c>
      <c r="T9" s="6">
        <v>0.18909328773966999</v>
      </c>
      <c r="V9" s="7">
        <v>0.187044893598941</v>
      </c>
      <c r="W9" s="7">
        <v>1.9428189115551501E-2</v>
      </c>
      <c r="X9" s="7">
        <v>5.3988062940334203E-2</v>
      </c>
      <c r="Y9" s="7">
        <v>-4.0533449934664498E-2</v>
      </c>
      <c r="Z9" s="7">
        <v>0.20399831981922001</v>
      </c>
      <c r="AA9" s="7">
        <v>-7.7742540116596495E-2</v>
      </c>
      <c r="AB9" s="7">
        <v>0.20897302569210299</v>
      </c>
      <c r="AC9" s="7">
        <v>-4.9683840669822503E-2</v>
      </c>
      <c r="AD9" s="26">
        <v>7</v>
      </c>
      <c r="AE9" s="7"/>
      <c r="AF9" s="9"/>
      <c r="AG9" s="10">
        <v>-0.57819089070107998</v>
      </c>
      <c r="AH9" s="10">
        <v>-0.58477095089074305</v>
      </c>
    </row>
    <row r="10" spans="1:43" ht="15" x14ac:dyDescent="0.25">
      <c r="A10" s="4"/>
      <c r="B10" t="s">
        <v>191</v>
      </c>
      <c r="C10" s="4" t="s">
        <v>694</v>
      </c>
      <c r="D10" s="4" t="s">
        <v>105</v>
      </c>
      <c r="E10" s="12">
        <v>44048</v>
      </c>
      <c r="F10" s="37"/>
      <c r="G10" s="37">
        <v>152</v>
      </c>
      <c r="H10" s="11">
        <f t="shared" si="0"/>
        <v>0</v>
      </c>
      <c r="I10" s="12">
        <v>43945</v>
      </c>
      <c r="J10" s="14">
        <v>87733.563276733403</v>
      </c>
      <c r="L10" s="6"/>
      <c r="M10" s="6">
        <v>2.59521638490696E-2</v>
      </c>
      <c r="N10" s="6">
        <v>0.30006221669114902</v>
      </c>
      <c r="O10" s="6">
        <v>0.30470074034383299</v>
      </c>
      <c r="P10" s="6">
        <v>0.54947033898322795</v>
      </c>
      <c r="Q10" s="6">
        <v>0.57262659929052495</v>
      </c>
      <c r="R10" s="6"/>
      <c r="S10" s="6"/>
      <c r="T10" s="6">
        <v>0.30052458433434398</v>
      </c>
      <c r="V10" s="7"/>
      <c r="W10" s="7"/>
      <c r="X10" s="7">
        <v>4.7886895712508697E-2</v>
      </c>
      <c r="Y10" s="7">
        <v>-5.0334501434044797E-2</v>
      </c>
      <c r="Z10" s="7">
        <v>0.155176715175912</v>
      </c>
      <c r="AA10" s="7">
        <v>-4.1192982456777799E-2</v>
      </c>
      <c r="AB10" s="7">
        <v>0.30052458433434398</v>
      </c>
      <c r="AC10" s="7">
        <v>-4.7070124880556299E-2</v>
      </c>
      <c r="AD10" s="26">
        <v>7</v>
      </c>
      <c r="AE10" s="7"/>
      <c r="AF10" s="9"/>
      <c r="AG10" s="10"/>
      <c r="AH10" s="10"/>
    </row>
    <row r="11" spans="1:43" ht="15" x14ac:dyDescent="0.25">
      <c r="A11" s="4"/>
      <c r="B11" t="s">
        <v>192</v>
      </c>
      <c r="C11" s="4" t="s">
        <v>75</v>
      </c>
      <c r="D11" s="4" t="s">
        <v>156</v>
      </c>
      <c r="E11" s="12">
        <v>44049</v>
      </c>
      <c r="F11" s="37">
        <v>6866</v>
      </c>
      <c r="G11" s="37">
        <v>6889.9900000020898</v>
      </c>
      <c r="H11" s="11">
        <f t="shared" si="0"/>
        <v>0.99651813718131921</v>
      </c>
      <c r="I11" s="12">
        <v>44047</v>
      </c>
      <c r="J11" s="14">
        <v>64423.806326660197</v>
      </c>
      <c r="L11" s="6">
        <v>-1.88980956500018E-3</v>
      </c>
      <c r="M11" s="6">
        <v>5.7609365372627501E-2</v>
      </c>
      <c r="N11" s="6">
        <v>0.21208626070088901</v>
      </c>
      <c r="O11" s="6">
        <v>0.35709471459442299</v>
      </c>
      <c r="P11" s="6">
        <v>0.477082222854951</v>
      </c>
      <c r="Q11" s="6">
        <v>0.79327725529437898</v>
      </c>
      <c r="R11" s="6">
        <v>0.97809523045318203</v>
      </c>
      <c r="S11" s="6">
        <v>1.4202775637526099</v>
      </c>
      <c r="T11" s="6">
        <v>0.24071821961289999</v>
      </c>
      <c r="V11" s="7"/>
      <c r="W11" s="7"/>
      <c r="X11" s="7">
        <v>7.5806451612152201E-2</v>
      </c>
      <c r="Y11" s="7">
        <v>-7.2748328388115596E-2</v>
      </c>
      <c r="Z11" s="7">
        <v>0.143163410301058</v>
      </c>
      <c r="AA11" s="7">
        <v>-3.8398013675759998E-2</v>
      </c>
      <c r="AB11" s="7">
        <v>1.13641178591526</v>
      </c>
      <c r="AC11" s="7">
        <v>-5.8287680861249101E-2</v>
      </c>
      <c r="AD11" s="26">
        <v>7</v>
      </c>
      <c r="AE11" s="7"/>
      <c r="AF11" s="9"/>
      <c r="AG11" s="10">
        <v>-2.63630100891987E-2</v>
      </c>
      <c r="AH11" s="10">
        <v>-3.73756028964181E-2</v>
      </c>
    </row>
    <row r="12" spans="1:43" ht="15" x14ac:dyDescent="0.25">
      <c r="A12" s="4"/>
      <c r="B12" t="s">
        <v>193</v>
      </c>
      <c r="C12" s="4" t="s">
        <v>173</v>
      </c>
      <c r="D12" s="4" t="s">
        <v>177</v>
      </c>
      <c r="E12" s="12">
        <v>44049</v>
      </c>
      <c r="F12" s="37">
        <v>1781.41999999993</v>
      </c>
      <c r="G12" s="37">
        <v>1781.41999999993</v>
      </c>
      <c r="H12" s="11">
        <f t="shared" si="0"/>
        <v>1</v>
      </c>
      <c r="I12" s="12">
        <v>44049</v>
      </c>
      <c r="J12" s="14">
        <v>42073.585933532697</v>
      </c>
      <c r="L12" s="6">
        <v>2.2053445845813301E-3</v>
      </c>
      <c r="M12" s="6">
        <v>4.8017413813795401E-2</v>
      </c>
      <c r="N12" s="6">
        <v>0.19511679888091699</v>
      </c>
      <c r="O12" s="6">
        <v>0.305268116650113</v>
      </c>
      <c r="P12" s="6">
        <v>0.37793180905631701</v>
      </c>
      <c r="Q12" s="6">
        <v>0.55585769750177905</v>
      </c>
      <c r="R12" s="6">
        <v>0.74284543632762501</v>
      </c>
      <c r="S12" s="6">
        <v>1.02567874608561</v>
      </c>
      <c r="T12" s="6">
        <v>0.20199355819379</v>
      </c>
      <c r="V12" s="7"/>
      <c r="W12" s="7"/>
      <c r="X12" s="7">
        <v>8.0837815307022498E-2</v>
      </c>
      <c r="Y12" s="7">
        <v>-7.8458255007717498E-2</v>
      </c>
      <c r="Z12" s="7">
        <v>0.116359143661684</v>
      </c>
      <c r="AA12" s="7">
        <v>-5.1131589646538501E-2</v>
      </c>
      <c r="AB12" s="7">
        <v>0.296437678462244</v>
      </c>
      <c r="AC12" s="7">
        <v>-6.6679570162741605E-2</v>
      </c>
      <c r="AD12" s="26">
        <v>6</v>
      </c>
      <c r="AE12" s="7"/>
      <c r="AF12" s="9"/>
      <c r="AG12" s="10">
        <v>1.7042495167345399E-2</v>
      </c>
      <c r="AH12" s="10">
        <v>7.9447021348357794E-3</v>
      </c>
    </row>
    <row r="13" spans="1:43" ht="15" x14ac:dyDescent="0.25">
      <c r="A13" s="4"/>
      <c r="B13" t="s">
        <v>194</v>
      </c>
      <c r="C13" s="4" t="s">
        <v>13</v>
      </c>
      <c r="D13" s="4" t="s">
        <v>94</v>
      </c>
      <c r="E13" s="12">
        <v>44049</v>
      </c>
      <c r="F13" s="37">
        <v>1938.3000000007501</v>
      </c>
      <c r="G13" s="37">
        <v>2170.3306759335101</v>
      </c>
      <c r="H13" s="11">
        <f t="shared" si="0"/>
        <v>0.8930897127770826</v>
      </c>
      <c r="I13" s="12">
        <v>43913</v>
      </c>
      <c r="J13" s="14">
        <v>113030.20353381299</v>
      </c>
      <c r="L13" s="6">
        <v>4.1290322587883598E-4</v>
      </c>
      <c r="M13" s="6">
        <v>1.76972796543851E-3</v>
      </c>
      <c r="N13" s="6">
        <v>0.23171579007059301</v>
      </c>
      <c r="O13" s="6">
        <v>0.185717714193743</v>
      </c>
      <c r="P13" s="6">
        <v>0.30544947420275997</v>
      </c>
      <c r="Q13" s="6">
        <v>0.35097936034784699</v>
      </c>
      <c r="R13" s="6">
        <v>0.28829493794182798</v>
      </c>
      <c r="S13" s="6">
        <v>0.48914417115505798</v>
      </c>
      <c r="T13" s="6">
        <v>0.220177720591892</v>
      </c>
      <c r="V13" s="7">
        <v>0.17900681885221301</v>
      </c>
      <c r="W13" s="7">
        <v>1.8599080653875701E-2</v>
      </c>
      <c r="X13" s="7">
        <v>5.3227730990329299E-2</v>
      </c>
      <c r="Y13" s="7">
        <v>-3.9720828061035697E-2</v>
      </c>
      <c r="Z13" s="7">
        <v>0.225869223277259</v>
      </c>
      <c r="AA13" s="7">
        <v>-7.9184608536743306E-2</v>
      </c>
      <c r="AB13" s="7">
        <v>0.22286826136231</v>
      </c>
      <c r="AC13" s="7">
        <v>-7.8981797683809404E-2</v>
      </c>
      <c r="AD13" s="26">
        <v>7</v>
      </c>
      <c r="AE13" s="7"/>
      <c r="AF13" s="9"/>
      <c r="AG13" s="10">
        <v>-0.576228309005273</v>
      </c>
      <c r="AH13" s="10">
        <v>-0.60462378098509395</v>
      </c>
    </row>
    <row r="14" spans="1:43" ht="15" x14ac:dyDescent="0.25">
      <c r="A14" s="4"/>
      <c r="B14" t="s">
        <v>195</v>
      </c>
      <c r="C14" s="4" t="s">
        <v>5</v>
      </c>
      <c r="D14" s="4" t="s">
        <v>86</v>
      </c>
      <c r="E14" s="12">
        <v>44049</v>
      </c>
      <c r="F14" s="37">
        <v>136.040000000037</v>
      </c>
      <c r="G14" s="37">
        <v>695.91893756389595</v>
      </c>
      <c r="H14" s="11">
        <f t="shared" si="0"/>
        <v>0.19548253777408731</v>
      </c>
      <c r="I14" s="12">
        <v>43913</v>
      </c>
      <c r="J14" s="14">
        <v>60506.880836853001</v>
      </c>
      <c r="L14" s="6">
        <v>-2.23499820331199E-2</v>
      </c>
      <c r="M14" s="6">
        <v>-0.15361164686051801</v>
      </c>
      <c r="N14" s="6">
        <v>-0.383321485066554</v>
      </c>
      <c r="O14" s="6">
        <v>-0.63785364269395395</v>
      </c>
      <c r="P14" s="6">
        <v>-0.67422679121023998</v>
      </c>
      <c r="Q14" s="6"/>
      <c r="R14" s="6"/>
      <c r="S14" s="6"/>
      <c r="T14" s="6">
        <v>-0.45977004382235498</v>
      </c>
      <c r="V14" s="7">
        <v>0.96059343716129697</v>
      </c>
      <c r="W14" s="7">
        <v>9.9386749745608502E-2</v>
      </c>
      <c r="X14" s="7">
        <v>0.26514212014444599</v>
      </c>
      <c r="Y14" s="7">
        <v>-0.27520293992070899</v>
      </c>
      <c r="Z14" s="7">
        <v>0.388538590468816</v>
      </c>
      <c r="AA14" s="7">
        <v>-0.35170555129821901</v>
      </c>
      <c r="AB14" s="7">
        <v>4.76134330510831E-2</v>
      </c>
      <c r="AC14" s="7">
        <v>-0.58281962851644498</v>
      </c>
      <c r="AD14" s="26">
        <v>2</v>
      </c>
      <c r="AE14" s="7"/>
      <c r="AF14" s="9"/>
      <c r="AG14" s="10"/>
      <c r="AH14" s="10"/>
    </row>
    <row r="15" spans="1:43" ht="15" x14ac:dyDescent="0.25">
      <c r="A15" s="4"/>
      <c r="B15" t="s">
        <v>196</v>
      </c>
      <c r="C15" s="4" t="s">
        <v>80</v>
      </c>
      <c r="D15" s="4" t="s">
        <v>161</v>
      </c>
      <c r="E15" s="12">
        <v>44049</v>
      </c>
      <c r="F15" s="37">
        <v>1810</v>
      </c>
      <c r="G15" s="37">
        <v>1810.0099999997799</v>
      </c>
      <c r="H15" s="11">
        <f t="shared" si="0"/>
        <v>0.99999447516876705</v>
      </c>
      <c r="I15" s="12">
        <v>44046</v>
      </c>
      <c r="J15" s="14">
        <v>43942.931434387203</v>
      </c>
      <c r="L15" s="6"/>
      <c r="M15" s="6">
        <v>4.7878191397103399E-2</v>
      </c>
      <c r="N15" s="6">
        <v>0.187269456117065</v>
      </c>
      <c r="O15" s="6">
        <v>0.30514809623855399</v>
      </c>
      <c r="P15" s="6">
        <v>0.35653234858938998</v>
      </c>
      <c r="Q15" s="6">
        <v>0.55902071463584402</v>
      </c>
      <c r="R15" s="6">
        <v>0.74370890677673696</v>
      </c>
      <c r="S15" s="6">
        <v>1.0106382240704299</v>
      </c>
      <c r="T15" s="6">
        <v>0.194649928842555</v>
      </c>
      <c r="V15" s="7"/>
      <c r="W15" s="7"/>
      <c r="X15" s="7">
        <v>8.7399352596548893E-2</v>
      </c>
      <c r="Y15" s="7">
        <v>-7.7030048918459201E-2</v>
      </c>
      <c r="Z15" s="7">
        <v>0.116724048832111</v>
      </c>
      <c r="AA15" s="7">
        <v>-4.6837520515546197E-2</v>
      </c>
      <c r="AB15" s="7">
        <v>0.28913653105148102</v>
      </c>
      <c r="AC15" s="7">
        <v>-0.104230748075643</v>
      </c>
      <c r="AD15" s="26">
        <v>8</v>
      </c>
      <c r="AE15" s="7"/>
      <c r="AF15" s="9"/>
      <c r="AG15" s="10">
        <v>5.19142842807696E-2</v>
      </c>
      <c r="AH15" s="10">
        <v>4.0409534742366297E-2</v>
      </c>
    </row>
    <row r="16" spans="1:43" ht="15" x14ac:dyDescent="0.25">
      <c r="A16" s="4"/>
      <c r="B16" t="s">
        <v>197</v>
      </c>
      <c r="C16" s="4" t="s">
        <v>51</v>
      </c>
      <c r="D16" s="4" t="s">
        <v>132</v>
      </c>
      <c r="E16" s="12">
        <v>44049</v>
      </c>
      <c r="F16" s="37">
        <v>2366</v>
      </c>
      <c r="G16" s="37">
        <v>2519.3605172820398</v>
      </c>
      <c r="H16" s="11">
        <f t="shared" si="0"/>
        <v>0.9391272046100454</v>
      </c>
      <c r="I16" s="12">
        <v>43948</v>
      </c>
      <c r="J16" s="14">
        <v>20633.879104156498</v>
      </c>
      <c r="L16" s="6">
        <v>-8.3822296728612907E-3</v>
      </c>
      <c r="M16" s="6">
        <v>3.1112040825974002E-2</v>
      </c>
      <c r="N16" s="6">
        <v>0.23552578043017999</v>
      </c>
      <c r="O16" s="6">
        <v>0.37973717015469399</v>
      </c>
      <c r="P16" s="6">
        <v>0.47677401040738898</v>
      </c>
      <c r="Q16" s="6">
        <v>0.75260418453021005</v>
      </c>
      <c r="R16" s="6">
        <v>0.79817442965810204</v>
      </c>
      <c r="S16" s="6">
        <v>1.0881693113478801</v>
      </c>
      <c r="T16" s="6">
        <v>0.244673051587597</v>
      </c>
      <c r="V16" s="7"/>
      <c r="W16" s="7"/>
      <c r="X16" s="7">
        <v>7.3039742212131401E-2</v>
      </c>
      <c r="Y16" s="7">
        <v>-4.4387755102434298E-2</v>
      </c>
      <c r="Z16" s="7">
        <v>0.17500182759802599</v>
      </c>
      <c r="AA16" s="7">
        <v>-5.4259028643209598E-2</v>
      </c>
      <c r="AB16" s="7">
        <v>0.428544058983098</v>
      </c>
      <c r="AC16" s="7">
        <v>4.1083890619120197E-2</v>
      </c>
      <c r="AD16" s="26">
        <v>7</v>
      </c>
      <c r="AE16" s="7"/>
      <c r="AF16" s="9"/>
      <c r="AG16" s="10">
        <v>-0.14652400189811501</v>
      </c>
      <c r="AH16" s="10">
        <v>-0.18098224259369999</v>
      </c>
    </row>
    <row r="17" spans="1:34" ht="15" x14ac:dyDescent="0.25">
      <c r="A17" s="4"/>
      <c r="B17" t="s">
        <v>198</v>
      </c>
      <c r="C17" s="4" t="s">
        <v>695</v>
      </c>
      <c r="D17" s="4" t="s">
        <v>643</v>
      </c>
      <c r="E17" s="12">
        <v>44040</v>
      </c>
      <c r="F17" s="37"/>
      <c r="G17" s="37">
        <v>1052.78848749958</v>
      </c>
      <c r="H17" s="11">
        <f t="shared" si="0"/>
        <v>0</v>
      </c>
      <c r="I17" s="12">
        <v>44026</v>
      </c>
      <c r="J17" s="14">
        <v>12064.105313644401</v>
      </c>
      <c r="L17" s="6"/>
      <c r="M17" s="6"/>
      <c r="N17" s="6"/>
      <c r="O17" s="6"/>
      <c r="P17" s="6"/>
      <c r="Q17" s="6"/>
      <c r="R17" s="6"/>
      <c r="S17" s="6"/>
      <c r="T17" s="6"/>
      <c r="V17" s="7"/>
      <c r="W17" s="7"/>
      <c r="X17" s="7">
        <v>3.3748399855539901E-3</v>
      </c>
      <c r="Y17" s="7">
        <v>-2.6013238880295799E-2</v>
      </c>
      <c r="Z17" s="7">
        <v>2.0776998911969699E-2</v>
      </c>
      <c r="AA17" s="7">
        <v>4.2131763821089399E-3</v>
      </c>
      <c r="AB17" s="7">
        <v>0.26664043475466298</v>
      </c>
      <c r="AC17" s="7">
        <v>-2.73303018175284E-2</v>
      </c>
      <c r="AD17" s="26"/>
      <c r="AE17" s="7"/>
      <c r="AF17" s="9"/>
      <c r="AG17" s="10"/>
      <c r="AH17" s="10"/>
    </row>
    <row r="18" spans="1:34" ht="15" x14ac:dyDescent="0.25">
      <c r="A18" s="4"/>
      <c r="B18" t="s">
        <v>199</v>
      </c>
      <c r="C18" s="4" t="s">
        <v>56</v>
      </c>
      <c r="D18" s="4" t="s">
        <v>137</v>
      </c>
      <c r="E18" s="12">
        <v>44049</v>
      </c>
      <c r="F18" s="37">
        <v>7475</v>
      </c>
      <c r="G18" s="37">
        <v>7486.4299999997002</v>
      </c>
      <c r="H18" s="11">
        <f t="shared" si="0"/>
        <v>0.99847323757789752</v>
      </c>
      <c r="I18" s="12">
        <v>44047</v>
      </c>
      <c r="J18" s="14">
        <v>49853.8993504639</v>
      </c>
      <c r="L18" s="6">
        <v>7.1762147417757704E-3</v>
      </c>
      <c r="M18" s="6">
        <v>5.72842998590204E-2</v>
      </c>
      <c r="N18" s="6">
        <v>0.212549572661519</v>
      </c>
      <c r="O18" s="6">
        <v>0.35749188954126998</v>
      </c>
      <c r="P18" s="6">
        <v>0.48379364996799301</v>
      </c>
      <c r="Q18" s="6">
        <v>0.80149293958093004</v>
      </c>
      <c r="R18" s="6">
        <v>0.97962197984219501</v>
      </c>
      <c r="S18" s="6">
        <v>1.4352312753954899</v>
      </c>
      <c r="T18" s="6">
        <v>0.24473257629521</v>
      </c>
      <c r="V18" s="7">
        <v>0.24075475955527501</v>
      </c>
      <c r="W18" s="7">
        <v>2.5084508747240799E-2</v>
      </c>
      <c r="X18" s="7">
        <v>9.5920289853966098E-2</v>
      </c>
      <c r="Y18" s="7">
        <v>-6.5740360249037594E-2</v>
      </c>
      <c r="Z18" s="7">
        <v>0.143874285713537</v>
      </c>
      <c r="AA18" s="7">
        <v>-6.0718918831334998E-2</v>
      </c>
      <c r="AB18" s="7">
        <v>0.34786385775252698</v>
      </c>
      <c r="AC18" s="7">
        <v>-5.2957877972439699E-2</v>
      </c>
      <c r="AD18" s="26">
        <v>8</v>
      </c>
      <c r="AE18" s="7"/>
      <c r="AF18" s="9"/>
      <c r="AG18" s="10">
        <v>-3.3598681284786401E-2</v>
      </c>
      <c r="AH18" s="10">
        <v>-4.2483622506097198E-2</v>
      </c>
    </row>
    <row r="19" spans="1:34" ht="15" x14ac:dyDescent="0.25">
      <c r="A19" s="4"/>
      <c r="B19" t="s">
        <v>200</v>
      </c>
      <c r="C19" s="4" t="s">
        <v>696</v>
      </c>
      <c r="D19" s="4" t="s">
        <v>644</v>
      </c>
      <c r="E19" s="12">
        <v>44049</v>
      </c>
      <c r="F19" s="37">
        <v>56.880000000004699</v>
      </c>
      <c r="G19" s="37">
        <v>59</v>
      </c>
      <c r="H19" s="11">
        <f t="shared" si="0"/>
        <v>0.96406779661024911</v>
      </c>
      <c r="I19" s="12">
        <v>43878</v>
      </c>
      <c r="J19" s="14">
        <v>40441.484857299802</v>
      </c>
      <c r="L19" s="6">
        <v>6.1914027937746098E-3</v>
      </c>
      <c r="M19" s="6">
        <v>5.1969668948004297E-2</v>
      </c>
      <c r="N19" s="6">
        <v>-1.8294787711056401E-2</v>
      </c>
      <c r="O19" s="6">
        <v>0.18499999999941799</v>
      </c>
      <c r="P19" s="6">
        <v>0.26007975188258597</v>
      </c>
      <c r="Q19" s="6">
        <v>0.50317124735564001</v>
      </c>
      <c r="R19" s="6">
        <v>0.80399619410163703</v>
      </c>
      <c r="S19" s="6">
        <v>0.94395078605506599</v>
      </c>
      <c r="T19" s="6">
        <v>2.8199566160765199E-2</v>
      </c>
      <c r="V19" s="7"/>
      <c r="W19" s="7"/>
      <c r="X19" s="7">
        <v>0.103259380992386</v>
      </c>
      <c r="Y19" s="7">
        <v>-8.3061889251403107E-2</v>
      </c>
      <c r="Z19" s="7">
        <v>0.13307285681366901</v>
      </c>
      <c r="AA19" s="7">
        <v>-0.13670634920621499</v>
      </c>
      <c r="AB19" s="7">
        <v>0.36626327488396798</v>
      </c>
      <c r="AC19" s="7">
        <v>-4.3467989606142503E-2</v>
      </c>
      <c r="AD19" s="26">
        <v>10</v>
      </c>
      <c r="AE19" s="7"/>
      <c r="AF19" s="9"/>
      <c r="AG19" s="10">
        <v>0.56580548207239201</v>
      </c>
      <c r="AH19" s="10">
        <v>0.60058459928040997</v>
      </c>
    </row>
    <row r="20" spans="1:34" ht="15" x14ac:dyDescent="0.25">
      <c r="A20" s="4"/>
      <c r="B20" t="s">
        <v>201</v>
      </c>
      <c r="C20" s="4" t="s">
        <v>697</v>
      </c>
      <c r="D20" s="4" t="s">
        <v>645</v>
      </c>
      <c r="E20" s="12">
        <v>44048</v>
      </c>
      <c r="F20" s="37"/>
      <c r="G20" s="37">
        <v>7570</v>
      </c>
      <c r="H20" s="11">
        <f t="shared" si="0"/>
        <v>0</v>
      </c>
      <c r="I20" s="12">
        <v>44047</v>
      </c>
      <c r="J20" s="14">
        <v>36556.531479309102</v>
      </c>
      <c r="L20" s="6"/>
      <c r="M20" s="6">
        <v>5.2908075480445398E-2</v>
      </c>
      <c r="N20" s="6">
        <v>0.200393284261809</v>
      </c>
      <c r="O20" s="6">
        <v>0.34407585839275301</v>
      </c>
      <c r="P20" s="6"/>
      <c r="Q20" s="6"/>
      <c r="R20" s="6"/>
      <c r="S20" s="6"/>
      <c r="T20" s="6">
        <v>0.229747848774423</v>
      </c>
      <c r="V20" s="7"/>
      <c r="W20" s="7"/>
      <c r="X20" s="7">
        <v>7.4263038548451704E-2</v>
      </c>
      <c r="Y20" s="7">
        <v>-7.9399296549163403E-2</v>
      </c>
      <c r="Z20" s="7">
        <v>0.130988600867568</v>
      </c>
      <c r="AA20" s="7">
        <v>-4.4296250423067299E-2</v>
      </c>
      <c r="AB20" s="7">
        <v>0.229747848774423</v>
      </c>
      <c r="AC20" s="7">
        <v>0.229747848774423</v>
      </c>
      <c r="AD20" s="26">
        <v>8</v>
      </c>
      <c r="AE20" s="7"/>
      <c r="AF20" s="9"/>
      <c r="AG20" s="10"/>
      <c r="AH20" s="10"/>
    </row>
    <row r="21" spans="1:34" ht="15" x14ac:dyDescent="0.25">
      <c r="A21" s="4"/>
      <c r="B21" t="s">
        <v>202</v>
      </c>
      <c r="C21" s="4" t="s">
        <v>169</v>
      </c>
      <c r="D21" s="4" t="s">
        <v>167</v>
      </c>
      <c r="E21" s="12">
        <v>44049</v>
      </c>
      <c r="F21" s="37">
        <v>6145.4900000020898</v>
      </c>
      <c r="G21" s="37">
        <v>6145.4900000020898</v>
      </c>
      <c r="H21" s="11">
        <f t="shared" si="0"/>
        <v>1</v>
      </c>
      <c r="I21" s="12">
        <v>44049</v>
      </c>
      <c r="J21" s="14">
        <v>40852.616996887198</v>
      </c>
      <c r="L21" s="6">
        <v>1.74635472467344E-2</v>
      </c>
      <c r="M21" s="6">
        <v>6.6000000000713002E-2</v>
      </c>
      <c r="N21" s="6">
        <v>0.43968240280111798</v>
      </c>
      <c r="O21" s="6">
        <v>0.72533986254362404</v>
      </c>
      <c r="P21" s="6">
        <v>0.81914482708438296</v>
      </c>
      <c r="Q21" s="6">
        <v>1.45361842939397</v>
      </c>
      <c r="R21" s="6">
        <v>1.90476287073689</v>
      </c>
      <c r="S21" s="6">
        <v>2.5731744648562702</v>
      </c>
      <c r="T21" s="6">
        <v>0.53769641485472697</v>
      </c>
      <c r="V21" s="7">
        <v>0.255066081614641</v>
      </c>
      <c r="W21" s="7">
        <v>2.6526816498480901E-2</v>
      </c>
      <c r="X21" s="7">
        <v>7.6275212919426794E-2</v>
      </c>
      <c r="Y21" s="7">
        <v>-6.4169417813027402E-2</v>
      </c>
      <c r="Z21" s="7">
        <v>0.167671931214572</v>
      </c>
      <c r="AA21" s="7">
        <v>-3.5805130936751098E-2</v>
      </c>
      <c r="AB21" s="7">
        <v>0.53769641485472697</v>
      </c>
      <c r="AC21" s="7">
        <v>-2.3173795716502398E-3</v>
      </c>
      <c r="AD21" s="26">
        <v>9</v>
      </c>
      <c r="AE21" s="7"/>
      <c r="AF21" s="9"/>
      <c r="AG21" s="10">
        <v>-3.9821162772625499E-2</v>
      </c>
      <c r="AH21" s="10">
        <v>-5.79077097499976E-2</v>
      </c>
    </row>
    <row r="22" spans="1:34" ht="15" x14ac:dyDescent="0.25">
      <c r="A22" s="4"/>
      <c r="B22" t="s">
        <v>203</v>
      </c>
      <c r="C22" s="4" t="s">
        <v>31</v>
      </c>
      <c r="D22" s="4" t="s">
        <v>112</v>
      </c>
      <c r="E22" s="12">
        <v>44049</v>
      </c>
      <c r="F22" s="37">
        <v>871.04999999981396</v>
      </c>
      <c r="G22" s="37">
        <v>877.280000000261</v>
      </c>
      <c r="H22" s="11">
        <f t="shared" si="0"/>
        <v>0.99289850446784933</v>
      </c>
      <c r="I22" s="12">
        <v>44032</v>
      </c>
      <c r="J22" s="14">
        <v>17109.097690094</v>
      </c>
      <c r="L22" s="6">
        <v>1.2068965515936701E-3</v>
      </c>
      <c r="M22" s="6">
        <v>2.9038241165835602E-2</v>
      </c>
      <c r="N22" s="6">
        <v>0.128769549994177</v>
      </c>
      <c r="O22" s="6">
        <v>0.20725311173184299</v>
      </c>
      <c r="P22" s="6">
        <v>0.14624830895089</v>
      </c>
      <c r="Q22" s="6">
        <v>0.20901251784205699</v>
      </c>
      <c r="R22" s="6">
        <v>0.479027263089083</v>
      </c>
      <c r="S22" s="6">
        <v>0.50437708089710198</v>
      </c>
      <c r="T22" s="6">
        <v>0.112480976740771</v>
      </c>
      <c r="V22" s="7"/>
      <c r="W22" s="7"/>
      <c r="X22" s="7">
        <v>9.1646698412660002E-2</v>
      </c>
      <c r="Y22" s="7">
        <v>-5.0613210482915699E-2</v>
      </c>
      <c r="Z22" s="7">
        <v>0.102687024023908</v>
      </c>
      <c r="AA22" s="7">
        <v>-4.6866840730217497E-2</v>
      </c>
      <c r="AB22" s="7">
        <v>0.30085059411620002</v>
      </c>
      <c r="AC22" s="7">
        <v>-0.17244957040762501</v>
      </c>
      <c r="AD22" s="26">
        <v>6</v>
      </c>
      <c r="AE22" s="7"/>
      <c r="AF22" s="9"/>
      <c r="AG22" s="10">
        <v>0.27931575895991001</v>
      </c>
      <c r="AH22" s="10">
        <v>0.25130032803372199</v>
      </c>
    </row>
    <row r="23" spans="1:34" ht="15" x14ac:dyDescent="0.25">
      <c r="A23" s="4"/>
      <c r="B23" t="s">
        <v>204</v>
      </c>
      <c r="C23" s="4" t="s">
        <v>27</v>
      </c>
      <c r="D23" s="4" t="s">
        <v>108</v>
      </c>
      <c r="E23" s="12">
        <v>44049</v>
      </c>
      <c r="F23" s="37">
        <v>715.32000000029802</v>
      </c>
      <c r="G23" s="37">
        <v>899.70358983054803</v>
      </c>
      <c r="H23" s="11">
        <f t="shared" si="0"/>
        <v>0.79506184935309954</v>
      </c>
      <c r="I23" s="12">
        <v>43833</v>
      </c>
      <c r="J23" s="14">
        <v>20703.892519287099</v>
      </c>
      <c r="L23" s="6">
        <v>7.4929577476723396E-3</v>
      </c>
      <c r="M23" s="6">
        <v>5.5495713506388697E-2</v>
      </c>
      <c r="N23" s="6">
        <v>-0.13099999465251999</v>
      </c>
      <c r="O23" s="6">
        <v>-0.12684151193301699</v>
      </c>
      <c r="P23" s="6">
        <v>9.8163813263527105E-2</v>
      </c>
      <c r="Q23" s="6">
        <v>0.13297113373671901</v>
      </c>
      <c r="R23" s="6">
        <v>0.23743618651322301</v>
      </c>
      <c r="S23" s="6">
        <v>0.82113552054739603</v>
      </c>
      <c r="T23" s="6">
        <v>-0.190707921236171</v>
      </c>
      <c r="V23" s="7">
        <v>0.48423868001729697</v>
      </c>
      <c r="W23" s="7">
        <v>4.9499935710264301E-2</v>
      </c>
      <c r="X23" s="7">
        <v>0.12711676812439701</v>
      </c>
      <c r="Y23" s="7">
        <v>-0.16692279321432599</v>
      </c>
      <c r="Z23" s="7">
        <v>0.111359919481474</v>
      </c>
      <c r="AA23" s="7">
        <v>-0.25368115010031</v>
      </c>
      <c r="AB23" s="7">
        <v>0.94967236553202405</v>
      </c>
      <c r="AC23" s="7">
        <v>-0.30839166766876602</v>
      </c>
      <c r="AD23" s="26">
        <v>7</v>
      </c>
      <c r="AE23" s="7"/>
      <c r="AF23" s="9"/>
      <c r="AG23" s="10">
        <v>0.31688715657310201</v>
      </c>
      <c r="AH23" s="10">
        <v>0.74744776090938103</v>
      </c>
    </row>
    <row r="24" spans="1:34" ht="15" x14ac:dyDescent="0.25">
      <c r="A24" s="4"/>
      <c r="B24" t="s">
        <v>205</v>
      </c>
      <c r="C24" s="4" t="s">
        <v>698</v>
      </c>
      <c r="D24" s="4" t="s">
        <v>646</v>
      </c>
      <c r="E24" s="12">
        <v>43991</v>
      </c>
      <c r="F24" s="37"/>
      <c r="G24" s="37">
        <v>1471.6917702835101</v>
      </c>
      <c r="H24" s="11">
        <f t="shared" si="0"/>
        <v>0</v>
      </c>
      <c r="I24" s="12">
        <v>43938</v>
      </c>
      <c r="J24" s="14">
        <v>11219.804834976199</v>
      </c>
      <c r="L24" s="6"/>
      <c r="M24" s="6"/>
      <c r="N24" s="6"/>
      <c r="O24" s="6"/>
      <c r="P24" s="6"/>
      <c r="Q24" s="6"/>
      <c r="R24" s="6"/>
      <c r="S24" s="6"/>
      <c r="T24" s="6"/>
      <c r="V24" s="7"/>
      <c r="W24" s="7"/>
      <c r="X24" s="7">
        <v>7.8352842065214593E-3</v>
      </c>
      <c r="Y24" s="7">
        <v>-1.98628215921417E-2</v>
      </c>
      <c r="Z24" s="7">
        <v>0.113271323582012</v>
      </c>
      <c r="AA24" s="7">
        <v>-3.6350827758724301E-3</v>
      </c>
      <c r="AB24" s="7">
        <v>0.23130839986697499</v>
      </c>
      <c r="AC24" s="7">
        <v>-0.127854390114371</v>
      </c>
      <c r="AD24" s="26"/>
      <c r="AE24" s="7"/>
      <c r="AF24" s="9"/>
      <c r="AG24" s="10"/>
      <c r="AH24" s="10"/>
    </row>
    <row r="25" spans="1:34" ht="15" x14ac:dyDescent="0.25">
      <c r="A25" s="4"/>
      <c r="B25" t="s">
        <v>206</v>
      </c>
      <c r="C25" s="4" t="s">
        <v>50</v>
      </c>
      <c r="D25" s="4" t="s">
        <v>131</v>
      </c>
      <c r="E25" s="12">
        <v>44049</v>
      </c>
      <c r="F25" s="37">
        <v>4336.6499999985099</v>
      </c>
      <c r="G25" s="37">
        <v>4336.6499999985099</v>
      </c>
      <c r="H25" s="11">
        <f t="shared" si="0"/>
        <v>1</v>
      </c>
      <c r="I25" s="12">
        <v>44049</v>
      </c>
      <c r="J25" s="14">
        <v>26707.032849945099</v>
      </c>
      <c r="L25" s="6">
        <v>1.09401079789677E-2</v>
      </c>
      <c r="M25" s="6">
        <v>0.15501701903122</v>
      </c>
      <c r="N25" s="6">
        <v>0.575817587208585</v>
      </c>
      <c r="O25" s="6">
        <v>0.59788135593233205</v>
      </c>
      <c r="P25" s="6">
        <v>1.0407764705887499</v>
      </c>
      <c r="Q25" s="6">
        <v>1.0253173424501401</v>
      </c>
      <c r="R25" s="6">
        <v>0.81217771388939597</v>
      </c>
      <c r="S25" s="6">
        <v>1.5316112084034801</v>
      </c>
      <c r="T25" s="6">
        <v>0.60213166838919296</v>
      </c>
      <c r="V25" s="7">
        <v>0.248373897439742</v>
      </c>
      <c r="W25" s="7">
        <v>2.5810458448686398E-2</v>
      </c>
      <c r="X25" s="7">
        <v>7.6973505145360804E-2</v>
      </c>
      <c r="Y25" s="7">
        <v>-5.2934245375581702E-2</v>
      </c>
      <c r="Z25" s="7">
        <v>0.201217849988025</v>
      </c>
      <c r="AA25" s="7">
        <v>-5.2773263433700798E-2</v>
      </c>
      <c r="AB25" s="7">
        <v>0.60213166838919296</v>
      </c>
      <c r="AC25" s="7">
        <v>-0.26560099846305102</v>
      </c>
      <c r="AD25" s="26">
        <v>8</v>
      </c>
      <c r="AE25" s="7"/>
      <c r="AF25" s="9"/>
      <c r="AG25" s="10">
        <v>-0.30421659614512497</v>
      </c>
      <c r="AH25" s="10">
        <v>-0.37138007577050303</v>
      </c>
    </row>
    <row r="26" spans="1:34" ht="15" x14ac:dyDescent="0.25">
      <c r="A26" s="4"/>
      <c r="B26" t="s">
        <v>207</v>
      </c>
      <c r="C26" s="4" t="s">
        <v>699</v>
      </c>
      <c r="D26" s="4" t="s">
        <v>647</v>
      </c>
      <c r="E26" s="12">
        <v>44049</v>
      </c>
      <c r="F26" s="37">
        <v>3841.82999999821</v>
      </c>
      <c r="G26" s="37">
        <v>4262.9500000029802</v>
      </c>
      <c r="H26" s="11">
        <f t="shared" si="0"/>
        <v>0.90121394808654198</v>
      </c>
      <c r="I26" s="12">
        <v>43945</v>
      </c>
      <c r="J26" s="14">
        <v>23895.971721618698</v>
      </c>
      <c r="L26" s="6"/>
      <c r="M26" s="6">
        <v>1.27161870404962E-2</v>
      </c>
      <c r="N26" s="6">
        <v>0.31398073062155202</v>
      </c>
      <c r="O26" s="6">
        <v>0.27492807056492902</v>
      </c>
      <c r="P26" s="6"/>
      <c r="Q26" s="6"/>
      <c r="R26" s="6"/>
      <c r="S26" s="6"/>
      <c r="T26" s="6">
        <v>0.32448579958698198</v>
      </c>
      <c r="V26" s="7"/>
      <c r="W26" s="7"/>
      <c r="X26" s="7">
        <v>7.0945314639175194E-2</v>
      </c>
      <c r="Y26" s="7">
        <v>-6.0417158711061299E-2</v>
      </c>
      <c r="Z26" s="7">
        <v>0.196498723009427</v>
      </c>
      <c r="AA26" s="7">
        <v>-0.112147691153077</v>
      </c>
      <c r="AB26" s="7">
        <v>0.32448579958698198</v>
      </c>
      <c r="AC26" s="7">
        <v>0.32448579958698198</v>
      </c>
      <c r="AD26" s="26">
        <v>7</v>
      </c>
      <c r="AE26" s="7"/>
      <c r="AF26" s="9"/>
      <c r="AG26" s="10"/>
      <c r="AH26" s="10"/>
    </row>
    <row r="27" spans="1:34" ht="15" x14ac:dyDescent="0.25">
      <c r="A27" s="4"/>
      <c r="B27" t="s">
        <v>208</v>
      </c>
      <c r="C27" s="4" t="s">
        <v>11</v>
      </c>
      <c r="D27" s="4" t="s">
        <v>92</v>
      </c>
      <c r="E27" s="12">
        <v>44049</v>
      </c>
      <c r="F27" s="37">
        <v>2998.3500000014901</v>
      </c>
      <c r="G27" s="37">
        <v>3320.95658823848</v>
      </c>
      <c r="H27" s="11">
        <f t="shared" si="0"/>
        <v>0.9028573305114751</v>
      </c>
      <c r="I27" s="12">
        <v>43945</v>
      </c>
      <c r="J27" s="14">
        <v>17071.795249450701</v>
      </c>
      <c r="L27" s="6">
        <v>-5.4999999974825197E-4</v>
      </c>
      <c r="M27" s="6">
        <v>5.7945537555497096E-3</v>
      </c>
      <c r="N27" s="6">
        <v>0.26234845549712199</v>
      </c>
      <c r="O27" s="6">
        <v>0.221391356104577</v>
      </c>
      <c r="P27" s="6">
        <v>0.40429621601302601</v>
      </c>
      <c r="Q27" s="6">
        <v>0.42674552232143498</v>
      </c>
      <c r="R27" s="6">
        <v>0.33551905123051301</v>
      </c>
      <c r="S27" s="6"/>
      <c r="T27" s="6"/>
      <c r="V27" s="7"/>
      <c r="W27" s="7"/>
      <c r="X27" s="7">
        <v>8.13983471071697E-2</v>
      </c>
      <c r="Y27" s="7">
        <v>-8.2913766381389004E-2</v>
      </c>
      <c r="Z27" s="7">
        <v>0.23435948182857799</v>
      </c>
      <c r="AA27" s="7">
        <v>-5.7282502606540199E-2</v>
      </c>
      <c r="AB27" s="7">
        <v>0.27188402956555402</v>
      </c>
      <c r="AC27" s="7">
        <v>-6.1063221266522298E-2</v>
      </c>
      <c r="AD27" s="26">
        <v>6</v>
      </c>
      <c r="AE27" s="7"/>
      <c r="AF27" s="9"/>
      <c r="AG27" s="10">
        <v>-0.56063463361988397</v>
      </c>
      <c r="AH27" s="10">
        <v>-0.60294423057985103</v>
      </c>
    </row>
    <row r="28" spans="1:34" ht="15" x14ac:dyDescent="0.25">
      <c r="A28" s="4"/>
      <c r="B28" t="s">
        <v>209</v>
      </c>
      <c r="C28" s="4" t="s">
        <v>700</v>
      </c>
      <c r="D28" s="4" t="s">
        <v>648</v>
      </c>
      <c r="E28" s="12">
        <v>44049</v>
      </c>
      <c r="F28" s="37">
        <v>657</v>
      </c>
      <c r="G28" s="37">
        <v>659.82000000029802</v>
      </c>
      <c r="H28" s="11">
        <f t="shared" si="0"/>
        <v>0.99572610711967391</v>
      </c>
      <c r="I28" s="12">
        <v>44035</v>
      </c>
      <c r="J28" s="14">
        <v>20771.453343322799</v>
      </c>
      <c r="L28" s="6">
        <v>7.7031524073390797E-2</v>
      </c>
      <c r="M28" s="6">
        <v>4.5346062051976298E-2</v>
      </c>
      <c r="N28" s="6">
        <v>0.20396454795438301</v>
      </c>
      <c r="O28" s="6">
        <v>0.28929407416755598</v>
      </c>
      <c r="P28" s="6">
        <v>0.19940230568696299</v>
      </c>
      <c r="Q28" s="6">
        <v>0.25573326549056202</v>
      </c>
      <c r="R28" s="6">
        <v>0.487745646067197</v>
      </c>
      <c r="S28" s="6">
        <v>0.54979641396843404</v>
      </c>
      <c r="T28" s="6">
        <v>0.202874000357115</v>
      </c>
      <c r="V28" s="7"/>
      <c r="W28" s="7"/>
      <c r="X28" s="7">
        <v>8.7048832272557802E-2</v>
      </c>
      <c r="Y28" s="7">
        <v>-0.11275601291898101</v>
      </c>
      <c r="Z28" s="7">
        <v>0.12943391046792399</v>
      </c>
      <c r="AA28" s="7">
        <v>-5.0445103857782697E-2</v>
      </c>
      <c r="AB28" s="7">
        <v>0.33553362730715902</v>
      </c>
      <c r="AC28" s="7">
        <v>-0.21652731984329901</v>
      </c>
      <c r="AD28" s="26">
        <v>7</v>
      </c>
      <c r="AE28" s="7"/>
      <c r="AF28" s="9"/>
      <c r="AG28" s="10">
        <v>0.285002426475785</v>
      </c>
      <c r="AH28" s="10">
        <v>0.29422788228657698</v>
      </c>
    </row>
    <row r="29" spans="1:34" ht="15" x14ac:dyDescent="0.25">
      <c r="A29" s="4"/>
      <c r="B29" t="s">
        <v>210</v>
      </c>
      <c r="C29" s="4" t="s">
        <v>41</v>
      </c>
      <c r="D29" s="4" t="s">
        <v>122</v>
      </c>
      <c r="E29" s="12">
        <v>44049</v>
      </c>
      <c r="F29" s="37">
        <v>600</v>
      </c>
      <c r="G29" s="37">
        <v>600</v>
      </c>
      <c r="H29" s="11">
        <f t="shared" si="0"/>
        <v>1</v>
      </c>
      <c r="I29" s="12">
        <v>44049</v>
      </c>
      <c r="J29" s="14">
        <v>17350.9948257141</v>
      </c>
      <c r="L29" s="6">
        <v>6.4528147899181904E-2</v>
      </c>
      <c r="M29" s="6">
        <v>0.566579634465743</v>
      </c>
      <c r="N29" s="6">
        <v>0.93361263293656505</v>
      </c>
      <c r="O29" s="6">
        <v>0.99986667555407605</v>
      </c>
      <c r="P29" s="6">
        <v>1.2556390977441301</v>
      </c>
      <c r="Q29" s="6">
        <v>1.18507593138958</v>
      </c>
      <c r="R29" s="6">
        <v>0.70212765957461698</v>
      </c>
      <c r="S29" s="6">
        <v>1.6086956521728999</v>
      </c>
      <c r="T29" s="6">
        <v>0.89669343111920197</v>
      </c>
      <c r="V29" s="7">
        <v>0.36058546804590202</v>
      </c>
      <c r="W29" s="7">
        <v>3.7462447800389799E-2</v>
      </c>
      <c r="X29" s="7">
        <v>9.2475992823892697E-2</v>
      </c>
      <c r="Y29" s="7">
        <v>-6.8664630668572493E-2</v>
      </c>
      <c r="Z29" s="7">
        <v>0.28401534526899902</v>
      </c>
      <c r="AA29" s="7">
        <v>-8.0002285779337406E-2</v>
      </c>
      <c r="AB29" s="7">
        <v>0.89669343111920197</v>
      </c>
      <c r="AC29" s="7">
        <v>-0.35000000000058201</v>
      </c>
      <c r="AD29" s="26">
        <v>9</v>
      </c>
      <c r="AE29" s="7"/>
      <c r="AF29" s="9"/>
      <c r="AG29" s="10">
        <v>3.7103153108944298E-2</v>
      </c>
      <c r="AH29" s="10">
        <v>4.8941634709137802E-2</v>
      </c>
    </row>
    <row r="30" spans="1:34" ht="15" x14ac:dyDescent="0.25">
      <c r="A30" s="4"/>
      <c r="B30" t="s">
        <v>211</v>
      </c>
      <c r="C30" s="4" t="s">
        <v>701</v>
      </c>
      <c r="D30" s="4" t="s">
        <v>649</v>
      </c>
      <c r="E30" s="12">
        <v>44049</v>
      </c>
      <c r="F30" s="37">
        <v>819.07000000029802</v>
      </c>
      <c r="G30" s="37">
        <v>1989.54376140982</v>
      </c>
      <c r="H30" s="11">
        <f t="shared" si="0"/>
        <v>0.41168735058126743</v>
      </c>
      <c r="I30" s="12">
        <v>43881</v>
      </c>
      <c r="J30" s="14">
        <v>15934.7030728912</v>
      </c>
      <c r="L30" s="6">
        <v>4.5378171871561799E-3</v>
      </c>
      <c r="M30" s="6">
        <v>0.117528276916419</v>
      </c>
      <c r="N30" s="6">
        <v>-0.56718649441318103</v>
      </c>
      <c r="O30" s="6">
        <v>-0.40261231653741603</v>
      </c>
      <c r="P30" s="6">
        <v>-0.37290027224400502</v>
      </c>
      <c r="Q30" s="6">
        <v>-0.116680884961243</v>
      </c>
      <c r="R30" s="6">
        <v>0.52814831472293</v>
      </c>
      <c r="S30" s="6">
        <v>0.50460686531907395</v>
      </c>
      <c r="T30" s="6">
        <v>-0.53111542897007902</v>
      </c>
      <c r="V30" s="7">
        <v>1.03900377630605</v>
      </c>
      <c r="W30" s="7">
        <v>0.104398467415303</v>
      </c>
      <c r="X30" s="7">
        <v>0.29741988550085802</v>
      </c>
      <c r="Y30" s="7">
        <v>-0.26290501416777301</v>
      </c>
      <c r="Z30" s="7">
        <v>0.27547630591463501</v>
      </c>
      <c r="AA30" s="7">
        <v>-0.56007522771425999</v>
      </c>
      <c r="AB30" s="7">
        <v>1.30100230099866</v>
      </c>
      <c r="AC30" s="7">
        <v>-0.89447320473147596</v>
      </c>
      <c r="AD30" s="26">
        <v>9</v>
      </c>
      <c r="AE30" s="7"/>
      <c r="AF30" s="9"/>
      <c r="AG30" s="10">
        <v>0.41643990409329501</v>
      </c>
      <c r="AH30" s="10">
        <v>1.8672365898855801</v>
      </c>
    </row>
    <row r="31" spans="1:34" ht="15" x14ac:dyDescent="0.25">
      <c r="A31" s="4"/>
      <c r="B31" t="s">
        <v>212</v>
      </c>
      <c r="C31" s="4" t="s">
        <v>16</v>
      </c>
      <c r="D31" s="4" t="s">
        <v>97</v>
      </c>
      <c r="E31" s="12">
        <v>44049</v>
      </c>
      <c r="F31" s="37">
        <v>1197</v>
      </c>
      <c r="G31" s="37">
        <v>1199</v>
      </c>
      <c r="H31" s="11">
        <f t="shared" si="0"/>
        <v>0.99833194328607178</v>
      </c>
      <c r="I31" s="12">
        <v>44047</v>
      </c>
      <c r="J31" s="14">
        <v>13383.505403442399</v>
      </c>
      <c r="L31" s="6">
        <v>-1.38487978256308E-3</v>
      </c>
      <c r="M31" s="6">
        <v>4.7784945860257701E-2</v>
      </c>
      <c r="N31" s="6">
        <v>0.22186215550202201</v>
      </c>
      <c r="O31" s="6">
        <v>0.34327985716692599</v>
      </c>
      <c r="P31" s="6">
        <v>0.29228888924990298</v>
      </c>
      <c r="Q31" s="6">
        <v>0.32953727424144702</v>
      </c>
      <c r="R31" s="6">
        <v>0.59622476821299597</v>
      </c>
      <c r="S31" s="6"/>
      <c r="T31" s="6">
        <v>0.190436650715128</v>
      </c>
      <c r="V31" s="7"/>
      <c r="W31" s="7"/>
      <c r="X31" s="7">
        <v>3.4093838619810399E-2</v>
      </c>
      <c r="Y31" s="7">
        <v>-3.1007025761937299E-2</v>
      </c>
      <c r="Z31" s="7">
        <v>0.121657782034163</v>
      </c>
      <c r="AA31" s="7">
        <v>-6.1972802522213898E-2</v>
      </c>
      <c r="AB31" s="7">
        <v>0.30377138085896099</v>
      </c>
      <c r="AC31" s="7">
        <v>-0.13606716003967501</v>
      </c>
      <c r="AD31" s="26">
        <v>9</v>
      </c>
      <c r="AE31" s="7"/>
      <c r="AF31" s="9"/>
      <c r="AG31" s="10">
        <v>0.176089634351911</v>
      </c>
      <c r="AH31" s="10">
        <v>0.15623349878342199</v>
      </c>
    </row>
    <row r="32" spans="1:34" ht="15" x14ac:dyDescent="0.25">
      <c r="A32" s="4"/>
      <c r="B32" t="s">
        <v>213</v>
      </c>
      <c r="C32" s="4" t="s">
        <v>702</v>
      </c>
      <c r="D32" s="4" t="s">
        <v>650</v>
      </c>
      <c r="E32" s="12">
        <v>44049</v>
      </c>
      <c r="F32" s="37">
        <v>402.79000000003703</v>
      </c>
      <c r="G32" s="37">
        <v>1841.89377636462</v>
      </c>
      <c r="H32" s="11">
        <f t="shared" si="0"/>
        <v>0.21868253488267447</v>
      </c>
      <c r="I32" s="12">
        <v>43913</v>
      </c>
      <c r="J32" s="14">
        <v>25974.846870666501</v>
      </c>
      <c r="L32" s="6">
        <v>-9.9061009777869895E-3</v>
      </c>
      <c r="M32" s="6">
        <v>-0.12442666782590101</v>
      </c>
      <c r="N32" s="6">
        <v>-0.378143460939173</v>
      </c>
      <c r="O32" s="6">
        <v>-0.60910132163378905</v>
      </c>
      <c r="P32" s="6">
        <v>-0.54515146434539896</v>
      </c>
      <c r="Q32" s="6">
        <v>-0.61691973300825298</v>
      </c>
      <c r="R32" s="6">
        <v>-0.82474762555793901</v>
      </c>
      <c r="S32" s="6">
        <v>-0.87520140051841699</v>
      </c>
      <c r="T32" s="6">
        <v>-0.36444203553954102</v>
      </c>
      <c r="V32" s="7">
        <v>0.96147716410690898</v>
      </c>
      <c r="W32" s="7">
        <v>0.101141035622859</v>
      </c>
      <c r="X32" s="7">
        <v>0.31779757616459398</v>
      </c>
      <c r="Y32" s="7">
        <v>-0.211420322583872</v>
      </c>
      <c r="Z32" s="7">
        <v>0.34719448904623301</v>
      </c>
      <c r="AA32" s="7">
        <v>-0.259238849089306</v>
      </c>
      <c r="AB32" s="7">
        <v>0.43113718411419499</v>
      </c>
      <c r="AC32" s="7">
        <v>-0.66064837715472102</v>
      </c>
      <c r="AD32" s="26">
        <v>3</v>
      </c>
      <c r="AE32" s="7"/>
      <c r="AF32" s="9"/>
      <c r="AG32" s="10">
        <v>-0.616160528643377</v>
      </c>
      <c r="AH32" s="10">
        <v>-2.2275724674400399</v>
      </c>
    </row>
    <row r="33" spans="1:34" ht="15" x14ac:dyDescent="0.25">
      <c r="A33" s="4"/>
      <c r="B33" t="s">
        <v>214</v>
      </c>
      <c r="C33" s="4" t="s">
        <v>703</v>
      </c>
      <c r="D33" s="4" t="s">
        <v>651</v>
      </c>
      <c r="E33" s="12">
        <v>44047</v>
      </c>
      <c r="F33" s="37"/>
      <c r="G33" s="37">
        <v>2668.32999999821</v>
      </c>
      <c r="H33" s="11">
        <f t="shared" si="0"/>
        <v>0</v>
      </c>
      <c r="I33" s="12">
        <v>44047</v>
      </c>
      <c r="J33" s="14">
        <v>6403.7107564315802</v>
      </c>
      <c r="L33" s="6"/>
      <c r="M33" s="6">
        <v>4.4755999233529999E-2</v>
      </c>
      <c r="N33" s="6"/>
      <c r="O33" s="6"/>
      <c r="P33" s="6"/>
      <c r="Q33" s="6"/>
      <c r="R33" s="6"/>
      <c r="S33" s="6"/>
      <c r="T33" s="6"/>
      <c r="V33" s="7"/>
      <c r="W33" s="7"/>
      <c r="X33" s="7"/>
      <c r="Y33" s="7"/>
      <c r="Z33" s="7">
        <v>4.1878623502270798E-2</v>
      </c>
      <c r="AA33" s="7">
        <v>3.3159517770400301E-3</v>
      </c>
      <c r="AB33" s="7">
        <v>0.27510783619451101</v>
      </c>
      <c r="AC33" s="7">
        <v>-3.9574904096298297E-2</v>
      </c>
      <c r="AD33" s="26"/>
      <c r="AE33" s="7"/>
      <c r="AF33" s="9"/>
      <c r="AG33" s="10"/>
      <c r="AH33" s="10"/>
    </row>
    <row r="34" spans="1:34" ht="15" x14ac:dyDescent="0.25">
      <c r="A34" s="4"/>
      <c r="B34" t="s">
        <v>215</v>
      </c>
      <c r="C34" s="4" t="s">
        <v>49</v>
      </c>
      <c r="D34" s="4" t="s">
        <v>130</v>
      </c>
      <c r="E34" s="12">
        <v>44049</v>
      </c>
      <c r="F34" s="37">
        <v>543.79999999981396</v>
      </c>
      <c r="G34" s="37">
        <v>578.26935329567596</v>
      </c>
      <c r="H34" s="11">
        <f t="shared" si="0"/>
        <v>0.94039221843693765</v>
      </c>
      <c r="I34" s="12">
        <v>43796</v>
      </c>
      <c r="J34" s="14">
        <v>10889.127039398199</v>
      </c>
      <c r="L34" s="6">
        <v>-1.74391922973882E-3</v>
      </c>
      <c r="M34" s="6">
        <v>3.97705544928613E-2</v>
      </c>
      <c r="N34" s="6">
        <v>-4.7468722526900799E-2</v>
      </c>
      <c r="O34" s="6">
        <v>6.2073934162981501E-2</v>
      </c>
      <c r="P34" s="6">
        <v>8.6615313914080602E-2</v>
      </c>
      <c r="Q34" s="6">
        <v>0.273677651317557</v>
      </c>
      <c r="R34" s="6">
        <v>0.30479351745452699</v>
      </c>
      <c r="S34" s="6">
        <v>0.46392350786482001</v>
      </c>
      <c r="T34" s="6">
        <v>-4.7978246962884399E-2</v>
      </c>
      <c r="V34" s="7"/>
      <c r="W34" s="7"/>
      <c r="X34" s="7">
        <v>8.7739843256713398E-2</v>
      </c>
      <c r="Y34" s="7">
        <v>-8.1192189105495305E-2</v>
      </c>
      <c r="Z34" s="7">
        <v>0.116125760649156</v>
      </c>
      <c r="AA34" s="7">
        <v>-9.3031245382007896E-2</v>
      </c>
      <c r="AB34" s="7">
        <v>0.39179611403960701</v>
      </c>
      <c r="AC34" s="7">
        <v>-0.13221038370829799</v>
      </c>
      <c r="AD34" s="26">
        <v>5</v>
      </c>
      <c r="AE34" s="7"/>
      <c r="AF34" s="9"/>
      <c r="AG34" s="10">
        <v>8.6506033114801498E-2</v>
      </c>
      <c r="AH34" s="10">
        <v>0.140287786206272</v>
      </c>
    </row>
    <row r="35" spans="1:34" ht="15" x14ac:dyDescent="0.25">
      <c r="A35" s="4"/>
      <c r="B35" t="s">
        <v>216</v>
      </c>
      <c r="C35" s="4" t="s">
        <v>22</v>
      </c>
      <c r="D35" s="4" t="s">
        <v>103</v>
      </c>
      <c r="E35" s="12">
        <v>44049</v>
      </c>
      <c r="F35" s="37">
        <v>440.75</v>
      </c>
      <c r="G35" s="37">
        <v>440.75</v>
      </c>
      <c r="H35" s="11">
        <f t="shared" si="0"/>
        <v>1</v>
      </c>
      <c r="I35" s="12">
        <v>44049</v>
      </c>
      <c r="J35" s="14">
        <v>23685.459735809301</v>
      </c>
      <c r="L35" s="6">
        <v>1.0894495413595001E-2</v>
      </c>
      <c r="M35" s="6">
        <v>0.15682414698138</v>
      </c>
      <c r="N35" s="6">
        <v>0.57410714285680997</v>
      </c>
      <c r="O35" s="6">
        <v>0.60039941902679905</v>
      </c>
      <c r="P35" s="6">
        <v>1.0499999999988401</v>
      </c>
      <c r="Q35" s="6">
        <v>1.0125570776255299</v>
      </c>
      <c r="R35" s="6">
        <v>0.82128099173540203</v>
      </c>
      <c r="S35" s="6">
        <v>1.52578796561575</v>
      </c>
      <c r="T35" s="6">
        <v>0.60278555583674498</v>
      </c>
      <c r="V35" s="7">
        <v>0.246329240766063</v>
      </c>
      <c r="W35" s="7">
        <v>2.55591960784659E-2</v>
      </c>
      <c r="X35" s="7">
        <v>7.0900864784562104E-2</v>
      </c>
      <c r="Y35" s="7">
        <v>-4.8732590888903402E-2</v>
      </c>
      <c r="Z35" s="7">
        <v>0.19748461332725101</v>
      </c>
      <c r="AA35" s="7">
        <v>-4.7855297158093897E-2</v>
      </c>
      <c r="AB35" s="7">
        <v>0.60278555583674498</v>
      </c>
      <c r="AC35" s="7">
        <v>-0.26761904761864602</v>
      </c>
      <c r="AD35" s="26">
        <v>8</v>
      </c>
      <c r="AE35" s="7"/>
      <c r="AF35" s="9"/>
      <c r="AG35" s="10">
        <v>-0.32096233353786402</v>
      </c>
      <c r="AH35" s="10">
        <v>-0.40179138777284601</v>
      </c>
    </row>
    <row r="36" spans="1:34" ht="15" x14ac:dyDescent="0.25">
      <c r="A36" s="4"/>
      <c r="B36" t="s">
        <v>217</v>
      </c>
      <c r="C36" s="4" t="s">
        <v>6</v>
      </c>
      <c r="D36" s="4" t="s">
        <v>87</v>
      </c>
      <c r="E36" s="12">
        <v>44049</v>
      </c>
      <c r="F36" s="37">
        <v>1177.2400000002201</v>
      </c>
      <c r="G36" s="37">
        <v>1412.4980143625301</v>
      </c>
      <c r="H36" s="11">
        <f t="shared" si="0"/>
        <v>0.83344541941286654</v>
      </c>
      <c r="I36" s="12">
        <v>43880</v>
      </c>
      <c r="J36" s="14">
        <v>31239.654900970501</v>
      </c>
      <c r="L36" s="6">
        <v>2.25044079452346E-2</v>
      </c>
      <c r="M36" s="6">
        <v>0.16584964893088899</v>
      </c>
      <c r="N36" s="6">
        <v>-0.136142394151684</v>
      </c>
      <c r="O36" s="6">
        <v>0.25943346299405701</v>
      </c>
      <c r="P36" s="6"/>
      <c r="Q36" s="6"/>
      <c r="R36" s="6"/>
      <c r="S36" s="6"/>
      <c r="T36" s="6">
        <v>-4.3431961808892097E-2</v>
      </c>
      <c r="V36" s="7"/>
      <c r="W36" s="7"/>
      <c r="X36" s="7">
        <v>0.26612089525035099</v>
      </c>
      <c r="Y36" s="7">
        <v>-0.238894250995945</v>
      </c>
      <c r="Z36" s="7">
        <v>0.387994332088274</v>
      </c>
      <c r="AA36" s="7">
        <v>-0.324420464063296</v>
      </c>
      <c r="AB36" s="7">
        <v>0.94356291421223404</v>
      </c>
      <c r="AC36" s="7">
        <v>-0.110991202873265</v>
      </c>
      <c r="AD36" s="26">
        <v>10</v>
      </c>
      <c r="AE36" s="7"/>
      <c r="AF36" s="9"/>
      <c r="AG36" s="10"/>
      <c r="AH36" s="10"/>
    </row>
    <row r="37" spans="1:34" ht="15" x14ac:dyDescent="0.25">
      <c r="A37" s="4"/>
      <c r="B37" t="s">
        <v>218</v>
      </c>
      <c r="C37" s="4" t="s">
        <v>21</v>
      </c>
      <c r="D37" s="4" t="s">
        <v>102</v>
      </c>
      <c r="E37" s="12">
        <v>44043</v>
      </c>
      <c r="F37" s="37"/>
      <c r="G37" s="37">
        <v>1465.24001406506</v>
      </c>
      <c r="H37" s="11">
        <f t="shared" si="0"/>
        <v>0</v>
      </c>
      <c r="I37" s="12">
        <v>43948</v>
      </c>
      <c r="J37" s="14">
        <v>16285.8513888245</v>
      </c>
      <c r="L37" s="6"/>
      <c r="M37" s="6">
        <v>1.0528985507335199E-2</v>
      </c>
      <c r="N37" s="6">
        <v>0.10153366424492601</v>
      </c>
      <c r="O37" s="6">
        <v>0.17554374407714901</v>
      </c>
      <c r="P37" s="6">
        <v>0.417375452219858</v>
      </c>
      <c r="Q37" s="6">
        <v>0.66140978387324101</v>
      </c>
      <c r="R37" s="6">
        <v>0.71874484223430002</v>
      </c>
      <c r="S37" s="6"/>
      <c r="T37" s="6">
        <v>0.13778655846908799</v>
      </c>
      <c r="V37" s="7"/>
      <c r="W37" s="7"/>
      <c r="X37" s="7">
        <v>4.6529968454706201E-2</v>
      </c>
      <c r="Y37" s="7">
        <v>-6.8114511352177901E-2</v>
      </c>
      <c r="Z37" s="7">
        <v>0.101840562616417</v>
      </c>
      <c r="AA37" s="7">
        <v>-6.68454038996424E-2</v>
      </c>
      <c r="AB37" s="7">
        <v>0.23988747868686899</v>
      </c>
      <c r="AC37" s="7">
        <v>-7.6315682508720805E-4</v>
      </c>
      <c r="AD37" s="26"/>
      <c r="AE37" s="7"/>
      <c r="AF37" s="9"/>
      <c r="AG37" s="10">
        <v>-0.21061749535101601</v>
      </c>
      <c r="AH37" s="10">
        <v>-0.20566135777789901</v>
      </c>
    </row>
    <row r="38" spans="1:34" ht="15" x14ac:dyDescent="0.25">
      <c r="A38" s="4"/>
      <c r="B38" t="s">
        <v>219</v>
      </c>
      <c r="C38" s="4" t="s">
        <v>12</v>
      </c>
      <c r="D38" s="4" t="s">
        <v>93</v>
      </c>
      <c r="E38" s="12">
        <v>44049</v>
      </c>
      <c r="F38" s="37">
        <v>2758</v>
      </c>
      <c r="G38" s="37">
        <v>3025.97059986368</v>
      </c>
      <c r="H38" s="11">
        <f t="shared" si="0"/>
        <v>0.91144309205259555</v>
      </c>
      <c r="I38" s="12">
        <v>43913</v>
      </c>
      <c r="J38" s="14">
        <v>48971.317759277299</v>
      </c>
      <c r="L38" s="6">
        <v>3.63901018863544E-3</v>
      </c>
      <c r="M38" s="6">
        <v>1.8544510630817999E-2</v>
      </c>
      <c r="N38" s="6">
        <v>0.32302707716939</v>
      </c>
      <c r="O38" s="6">
        <v>0.32509019423392599</v>
      </c>
      <c r="P38" s="6">
        <v>0.52099922184774194</v>
      </c>
      <c r="Q38" s="6">
        <v>0.52849427433451601</v>
      </c>
      <c r="R38" s="6">
        <v>0.40959000776812898</v>
      </c>
      <c r="S38" s="6"/>
      <c r="T38" s="6">
        <v>0.33154574027343198</v>
      </c>
      <c r="V38" s="7"/>
      <c r="W38" s="7"/>
      <c r="X38" s="7">
        <v>5.6730425785644897E-2</v>
      </c>
      <c r="Y38" s="7">
        <v>-3.0931405514820699E-2</v>
      </c>
      <c r="Z38" s="7">
        <v>0.245312399321992</v>
      </c>
      <c r="AA38" s="7">
        <v>-5.5905006834145801E-2</v>
      </c>
      <c r="AB38" s="7">
        <v>0.33154574027343198</v>
      </c>
      <c r="AC38" s="7">
        <v>-4.9903231265488998E-2</v>
      </c>
      <c r="AD38" s="26">
        <v>7</v>
      </c>
      <c r="AE38" s="7"/>
      <c r="AF38" s="9"/>
      <c r="AG38" s="10">
        <v>-0.50738340470616095</v>
      </c>
      <c r="AH38" s="10">
        <v>-0.58119259973227599</v>
      </c>
    </row>
    <row r="39" spans="1:34" ht="15" x14ac:dyDescent="0.25">
      <c r="A39" s="4"/>
      <c r="B39" t="s">
        <v>220</v>
      </c>
      <c r="C39" s="4" t="s">
        <v>52</v>
      </c>
      <c r="D39" s="4" t="s">
        <v>133</v>
      </c>
      <c r="E39" s="12">
        <v>44049</v>
      </c>
      <c r="F39" s="37">
        <v>1652.5</v>
      </c>
      <c r="G39" s="37">
        <v>1678.90000000037</v>
      </c>
      <c r="H39" s="11">
        <f t="shared" si="0"/>
        <v>0.98427541842851618</v>
      </c>
      <c r="I39" s="12">
        <v>44039</v>
      </c>
      <c r="J39" s="14">
        <v>7440.6826327972403</v>
      </c>
      <c r="L39" s="6">
        <v>2.52375116724579E-3</v>
      </c>
      <c r="M39" s="6">
        <v>5.5910543131176403E-2</v>
      </c>
      <c r="N39" s="6">
        <v>8.1836962268425906E-2</v>
      </c>
      <c r="O39" s="6">
        <v>0.16204876919800901</v>
      </c>
      <c r="P39" s="6">
        <v>0.232313539010647</v>
      </c>
      <c r="Q39" s="6">
        <v>0.431014725189307</v>
      </c>
      <c r="R39" s="6">
        <v>0.645525583793642</v>
      </c>
      <c r="S39" s="6"/>
      <c r="T39" s="6">
        <v>9.1723200826963905E-2</v>
      </c>
      <c r="V39" s="7"/>
      <c r="W39" s="7"/>
      <c r="X39" s="7">
        <v>8.1460032624891002E-2</v>
      </c>
      <c r="Y39" s="7">
        <v>-6.0158437071586399E-2</v>
      </c>
      <c r="Z39" s="7">
        <v>0.100000000000437</v>
      </c>
      <c r="AA39" s="7">
        <v>-6.5766670300945407E-2</v>
      </c>
      <c r="AB39" s="7">
        <v>0.45488594916067099</v>
      </c>
      <c r="AC39" s="7">
        <v>-0.13668206517017101</v>
      </c>
      <c r="AD39" s="26">
        <v>6</v>
      </c>
      <c r="AE39" s="7"/>
      <c r="AF39" s="9"/>
      <c r="AG39" s="10">
        <v>9.6566313640437301E-2</v>
      </c>
      <c r="AH39" s="10">
        <v>0.12363511742910301</v>
      </c>
    </row>
    <row r="40" spans="1:34" ht="15" x14ac:dyDescent="0.25">
      <c r="A40" s="4"/>
      <c r="B40" t="s">
        <v>221</v>
      </c>
      <c r="C40" s="4" t="s">
        <v>704</v>
      </c>
      <c r="D40" s="4" t="s">
        <v>652</v>
      </c>
      <c r="E40" s="12">
        <v>44048</v>
      </c>
      <c r="F40" s="37"/>
      <c r="G40" s="37">
        <v>6643</v>
      </c>
      <c r="H40" s="11">
        <f t="shared" si="0"/>
        <v>0</v>
      </c>
      <c r="I40" s="12">
        <v>44047</v>
      </c>
      <c r="J40" s="14">
        <v>5761.3156616287197</v>
      </c>
      <c r="L40" s="6"/>
      <c r="M40" s="6">
        <v>5.9658174783180598E-2</v>
      </c>
      <c r="N40" s="6">
        <v>0.42039233923074798</v>
      </c>
      <c r="O40" s="6">
        <v>0.70577405232703305</v>
      </c>
      <c r="P40" s="6">
        <v>0.92651168846874499</v>
      </c>
      <c r="Q40" s="6">
        <v>1.58660287292209</v>
      </c>
      <c r="R40" s="6">
        <v>2.1149343122495301</v>
      </c>
      <c r="S40" s="6">
        <v>3.01636465544347</v>
      </c>
      <c r="T40" s="6">
        <v>0.49731551212258601</v>
      </c>
      <c r="V40" s="7"/>
      <c r="W40" s="7"/>
      <c r="X40" s="7">
        <v>4.8984821605699801E-2</v>
      </c>
      <c r="Y40" s="7">
        <v>-6.1561554833169801E-2</v>
      </c>
      <c r="Z40" s="7">
        <v>0.19148936170327899</v>
      </c>
      <c r="AA40" s="7">
        <v>-5.2132701422160602E-2</v>
      </c>
      <c r="AB40" s="7">
        <v>0.49731551212258601</v>
      </c>
      <c r="AC40" s="7">
        <v>-2.4617778126412301E-2</v>
      </c>
      <c r="AD40" s="26">
        <v>9</v>
      </c>
      <c r="AE40" s="7"/>
      <c r="AF40" s="9"/>
      <c r="AG40" s="10">
        <v>4.3164456467366101E-2</v>
      </c>
      <c r="AH40" s="10">
        <v>4.7640051502128203E-2</v>
      </c>
    </row>
    <row r="41" spans="1:34" ht="15" x14ac:dyDescent="0.25">
      <c r="A41" s="4"/>
      <c r="B41" t="s">
        <v>222</v>
      </c>
      <c r="C41" s="4" t="s">
        <v>24</v>
      </c>
      <c r="D41" s="4" t="s">
        <v>105</v>
      </c>
      <c r="E41" s="12">
        <v>44049</v>
      </c>
      <c r="F41" s="37">
        <v>3118.6999999992499</v>
      </c>
      <c r="G41" s="37">
        <v>3198.0291523002102</v>
      </c>
      <c r="H41" s="11">
        <f t="shared" si="0"/>
        <v>0.9751943623641135</v>
      </c>
      <c r="I41" s="12">
        <v>43945</v>
      </c>
      <c r="J41" s="14">
        <v>11530.6994566345</v>
      </c>
      <c r="L41" s="6">
        <v>2.7651843993226101E-3</v>
      </c>
      <c r="M41" s="6">
        <v>2.63932391517301E-2</v>
      </c>
      <c r="N41" s="6">
        <v>0.30209855971421401</v>
      </c>
      <c r="O41" s="6">
        <v>0.30268471212562897</v>
      </c>
      <c r="P41" s="6">
        <v>0.53366056335100398</v>
      </c>
      <c r="Q41" s="6">
        <v>0.54309876149287495</v>
      </c>
      <c r="R41" s="6">
        <v>0.49872652587306199</v>
      </c>
      <c r="S41" s="6">
        <v>0.90628249804605698</v>
      </c>
      <c r="T41" s="6">
        <v>0.30457810759806297</v>
      </c>
      <c r="V41" s="7"/>
      <c r="W41" s="7"/>
      <c r="X41" s="7">
        <v>9.0182254216488206E-2</v>
      </c>
      <c r="Y41" s="7">
        <v>-5.0424691949083403E-2</v>
      </c>
      <c r="Z41" s="7">
        <v>0.15439506491209601</v>
      </c>
      <c r="AA41" s="7">
        <v>-5.7796465292121901E-2</v>
      </c>
      <c r="AB41" s="7">
        <v>0.30457810759806297</v>
      </c>
      <c r="AC41" s="7">
        <v>-5.9773278834691197E-2</v>
      </c>
      <c r="AD41" s="26">
        <v>7</v>
      </c>
      <c r="AE41" s="7"/>
      <c r="AF41" s="9"/>
      <c r="AG41" s="10">
        <v>-0.414302861572651</v>
      </c>
      <c r="AH41" s="10">
        <v>-0.38352550979425398</v>
      </c>
    </row>
    <row r="42" spans="1:34" ht="15" x14ac:dyDescent="0.25">
      <c r="A42" s="4"/>
      <c r="B42" t="s">
        <v>223</v>
      </c>
      <c r="C42" s="4" t="s">
        <v>705</v>
      </c>
      <c r="D42" s="4" t="s">
        <v>653</v>
      </c>
      <c r="E42" s="12">
        <v>44049</v>
      </c>
      <c r="F42" s="37">
        <v>129.12000000011199</v>
      </c>
      <c r="G42" s="37">
        <v>130.530000000028</v>
      </c>
      <c r="H42" s="11">
        <f t="shared" si="0"/>
        <v>0.98919788554419896</v>
      </c>
      <c r="I42" s="12">
        <v>44047</v>
      </c>
      <c r="J42" s="14">
        <v>33578.989920776403</v>
      </c>
      <c r="L42" s="6">
        <v>-1.16036203235126E-3</v>
      </c>
      <c r="M42" s="6">
        <v>3.8610038611295701E-2</v>
      </c>
      <c r="N42" s="6">
        <v>0.195555555555911</v>
      </c>
      <c r="O42" s="6">
        <v>0.19422863485117001</v>
      </c>
      <c r="P42" s="6">
        <v>0.32403609516040899</v>
      </c>
      <c r="Q42" s="6">
        <v>0.38749194068426701</v>
      </c>
      <c r="R42" s="6"/>
      <c r="S42" s="6"/>
      <c r="T42" s="6">
        <v>0.18905976609326899</v>
      </c>
      <c r="V42" s="7"/>
      <c r="W42" s="7"/>
      <c r="X42" s="7">
        <v>6.9122328332014094E-2</v>
      </c>
      <c r="Y42" s="7">
        <v>-4.7770982894726297E-2</v>
      </c>
      <c r="Z42" s="7">
        <v>0.103202846976346</v>
      </c>
      <c r="AA42" s="7">
        <v>-5.4898322122462602E-2</v>
      </c>
      <c r="AB42" s="7">
        <v>0.18905976609326899</v>
      </c>
      <c r="AC42" s="7">
        <v>-1.49371069182962E-2</v>
      </c>
      <c r="AD42" s="26">
        <v>7</v>
      </c>
      <c r="AE42" s="7"/>
      <c r="AF42" s="9"/>
      <c r="AG42" s="10"/>
      <c r="AH42" s="10"/>
    </row>
    <row r="43" spans="1:34" ht="15" x14ac:dyDescent="0.25">
      <c r="A43" s="4"/>
      <c r="B43" t="s">
        <v>224</v>
      </c>
      <c r="C43" s="4" t="s">
        <v>706</v>
      </c>
      <c r="D43" s="4" t="s">
        <v>654</v>
      </c>
      <c r="E43" s="12">
        <v>44047</v>
      </c>
      <c r="F43" s="37"/>
      <c r="G43" s="37">
        <v>761.09999999962702</v>
      </c>
      <c r="H43" s="11">
        <f t="shared" si="0"/>
        <v>0</v>
      </c>
      <c r="I43" s="12">
        <v>44047</v>
      </c>
      <c r="J43" s="14">
        <v>10032.8985025482</v>
      </c>
      <c r="L43" s="6"/>
      <c r="M43" s="6"/>
      <c r="N43" s="6">
        <v>0.31016990548232598</v>
      </c>
      <c r="O43" s="6">
        <v>0.50991214491659798</v>
      </c>
      <c r="P43" s="6"/>
      <c r="Q43" s="6"/>
      <c r="R43" s="6"/>
      <c r="S43" s="6"/>
      <c r="T43" s="6"/>
      <c r="V43" s="7"/>
      <c r="W43" s="7"/>
      <c r="X43" s="7">
        <v>4.3912857763643799E-3</v>
      </c>
      <c r="Y43" s="7">
        <v>-2.0424394206202099E-2</v>
      </c>
      <c r="Z43" s="7">
        <v>0.13228779018390899</v>
      </c>
      <c r="AA43" s="7">
        <v>-4.0926520073335297E-2</v>
      </c>
      <c r="AB43" s="7">
        <v>0.29603065766073999</v>
      </c>
      <c r="AC43" s="7">
        <v>0.29603065766073999</v>
      </c>
      <c r="AD43" s="26"/>
      <c r="AE43" s="7"/>
      <c r="AF43" s="9"/>
      <c r="AG43" s="10"/>
      <c r="AH43" s="10"/>
    </row>
    <row r="44" spans="1:34" ht="15" x14ac:dyDescent="0.25">
      <c r="A44" s="4"/>
      <c r="B44" t="s">
        <v>225</v>
      </c>
      <c r="C44" s="4" t="s">
        <v>707</v>
      </c>
      <c r="D44" s="4" t="s">
        <v>655</v>
      </c>
      <c r="E44" s="12">
        <v>44049</v>
      </c>
      <c r="F44" s="37">
        <v>22.003999999986299</v>
      </c>
      <c r="G44" s="37">
        <v>24.880000000004699</v>
      </c>
      <c r="H44" s="11">
        <f t="shared" si="0"/>
        <v>0.88440514469381604</v>
      </c>
      <c r="I44" s="12">
        <v>43913</v>
      </c>
      <c r="J44" s="14">
        <v>35863.2776317139</v>
      </c>
      <c r="L44" s="6">
        <v>2.0036429868923698E-3</v>
      </c>
      <c r="M44" s="6">
        <v>-1.08952242590021E-3</v>
      </c>
      <c r="N44" s="6">
        <v>0.19327548806904801</v>
      </c>
      <c r="O44" s="6">
        <v>0.13657024793428699</v>
      </c>
      <c r="P44" s="6">
        <v>0.207021393305622</v>
      </c>
      <c r="Q44" s="6">
        <v>0.24569746376800999</v>
      </c>
      <c r="R44" s="6">
        <v>0.17762911426136299</v>
      </c>
      <c r="S44" s="6">
        <v>0.35409230769088001</v>
      </c>
      <c r="T44" s="6">
        <v>0.175490143703355</v>
      </c>
      <c r="V44" s="7">
        <v>0.170910488748341</v>
      </c>
      <c r="W44" s="7">
        <v>1.7748653777453001E-2</v>
      </c>
      <c r="X44" s="7">
        <v>5.2583025830244899E-2</v>
      </c>
      <c r="Y44" s="7">
        <v>-4.4252411575143903E-2</v>
      </c>
      <c r="Z44" s="7">
        <v>0.20000000000087301</v>
      </c>
      <c r="AA44" s="7">
        <v>-7.3684210526189398E-2</v>
      </c>
      <c r="AB44" s="7">
        <v>0.19884057970921301</v>
      </c>
      <c r="AC44" s="7">
        <v>-6.2814313346316306E-2</v>
      </c>
      <c r="AD44" s="26">
        <v>6</v>
      </c>
      <c r="AE44" s="7">
        <v>0.48015873015858201</v>
      </c>
      <c r="AF44" s="9"/>
      <c r="AG44" s="10">
        <v>-0.59170477428506296</v>
      </c>
      <c r="AH44" s="10">
        <v>-0.58724769454329395</v>
      </c>
    </row>
    <row r="45" spans="1:34" ht="15" x14ac:dyDescent="0.25">
      <c r="A45" s="4"/>
      <c r="B45" t="s">
        <v>226</v>
      </c>
      <c r="C45" s="4" t="s">
        <v>10</v>
      </c>
      <c r="D45" s="4" t="s">
        <v>91</v>
      </c>
      <c r="E45" s="12">
        <v>44049</v>
      </c>
      <c r="F45" s="37">
        <v>3819</v>
      </c>
      <c r="G45" s="37">
        <v>4238.3923396840701</v>
      </c>
      <c r="H45" s="11">
        <f t="shared" si="0"/>
        <v>0.90104919363946101</v>
      </c>
      <c r="I45" s="12">
        <v>43945</v>
      </c>
      <c r="J45" s="14">
        <v>14457.2847992401</v>
      </c>
      <c r="L45" s="6">
        <v>2.3885141345090198E-3</v>
      </c>
      <c r="M45" s="6">
        <v>4.8323401346351602E-2</v>
      </c>
      <c r="N45" s="6">
        <v>0.43879421018238601</v>
      </c>
      <c r="O45" s="6">
        <v>0.42599414453434298</v>
      </c>
      <c r="P45" s="6">
        <v>0.785887325026561</v>
      </c>
      <c r="Q45" s="6">
        <v>0.77047974983230205</v>
      </c>
      <c r="R45" s="6">
        <v>0.62638783246802598</v>
      </c>
      <c r="S45" s="6"/>
      <c r="T45" s="6">
        <v>0.50190894006460396</v>
      </c>
      <c r="V45" s="7"/>
      <c r="W45" s="7"/>
      <c r="X45" s="7">
        <v>9.93760298207053E-2</v>
      </c>
      <c r="Y45" s="7">
        <v>-7.6412776411452804E-2</v>
      </c>
      <c r="Z45" s="7">
        <v>0.27415503558033399</v>
      </c>
      <c r="AA45" s="7">
        <v>-9.4363906210637699E-2</v>
      </c>
      <c r="AB45" s="7">
        <v>0.52901602539874104</v>
      </c>
      <c r="AC45" s="7">
        <v>-0.13502790933853201</v>
      </c>
      <c r="AD45" s="26">
        <v>8</v>
      </c>
      <c r="AE45" s="7"/>
      <c r="AF45" s="9"/>
      <c r="AG45" s="10">
        <v>-0.43926102808200101</v>
      </c>
      <c r="AH45" s="10">
        <v>-0.60312881626669002</v>
      </c>
    </row>
    <row r="46" spans="1:34" ht="15" x14ac:dyDescent="0.25">
      <c r="A46" s="4"/>
      <c r="B46" t="s">
        <v>227</v>
      </c>
      <c r="C46" s="4" t="s">
        <v>708</v>
      </c>
      <c r="D46" s="4" t="s">
        <v>656</v>
      </c>
      <c r="E46" s="12">
        <v>44049</v>
      </c>
      <c r="F46" s="37">
        <v>5092.5300000011903</v>
      </c>
      <c r="G46" s="37">
        <v>5205</v>
      </c>
      <c r="H46" s="11">
        <f t="shared" si="0"/>
        <v>0.97839193083596354</v>
      </c>
      <c r="I46" s="12">
        <v>44046</v>
      </c>
      <c r="J46" s="14">
        <v>4995.5944529724102</v>
      </c>
      <c r="L46" s="6">
        <v>-1.0582863804302199E-2</v>
      </c>
      <c r="M46" s="6">
        <v>2.2596385542783499E-2</v>
      </c>
      <c r="N46" s="6"/>
      <c r="O46" s="6">
        <v>0.39795019473764098</v>
      </c>
      <c r="P46" s="6">
        <v>0.48691817548009603</v>
      </c>
      <c r="Q46" s="6"/>
      <c r="R46" s="6">
        <v>0.83558545481180801</v>
      </c>
      <c r="S46" s="6">
        <v>1.09366690691561</v>
      </c>
      <c r="T46" s="6">
        <v>0.25323292427317901</v>
      </c>
      <c r="V46" s="7"/>
      <c r="W46" s="7"/>
      <c r="X46" s="7">
        <v>6.4741445090476205E-2</v>
      </c>
      <c r="Y46" s="7">
        <v>-2.5651067162471002E-2</v>
      </c>
      <c r="Z46" s="7">
        <v>0.14764312110681199</v>
      </c>
      <c r="AA46" s="7">
        <v>-6.6293255132259199E-2</v>
      </c>
      <c r="AB46" s="7">
        <v>0.43151467450487002</v>
      </c>
      <c r="AC46" s="7">
        <v>4.8489067505215602E-2</v>
      </c>
      <c r="AD46" s="26">
        <v>8</v>
      </c>
      <c r="AE46" s="7"/>
      <c r="AF46" s="9"/>
      <c r="AG46" s="10">
        <v>-0.122337387827088</v>
      </c>
      <c r="AH46" s="10">
        <v>-0.151856597900178</v>
      </c>
    </row>
    <row r="47" spans="1:34" ht="15" x14ac:dyDescent="0.25">
      <c r="A47" s="4"/>
      <c r="B47" t="s">
        <v>228</v>
      </c>
      <c r="C47" s="4" t="s">
        <v>709</v>
      </c>
      <c r="D47" s="4" t="s">
        <v>657</v>
      </c>
      <c r="E47" s="12">
        <v>44049</v>
      </c>
      <c r="F47" s="37">
        <v>372.02000000001902</v>
      </c>
      <c r="G47" s="37">
        <v>2607.9144968874798</v>
      </c>
      <c r="H47" s="11">
        <f t="shared" si="0"/>
        <v>0.14265038230510288</v>
      </c>
      <c r="I47" s="12">
        <v>43913</v>
      </c>
      <c r="J47" s="14">
        <v>6132.2274989776597</v>
      </c>
      <c r="L47" s="6">
        <v>-2.0922746771248101E-3</v>
      </c>
      <c r="M47" s="6">
        <v>-0.21182203389791501</v>
      </c>
      <c r="N47" s="6">
        <v>-0.48560721495421599</v>
      </c>
      <c r="O47" s="6">
        <v>-0.57648695432813801</v>
      </c>
      <c r="P47" s="6">
        <v>-0.54320506820280601</v>
      </c>
      <c r="Q47" s="6"/>
      <c r="R47" s="6"/>
      <c r="S47" s="6"/>
      <c r="T47" s="6"/>
      <c r="V47" s="7"/>
      <c r="W47" s="7"/>
      <c r="X47" s="7">
        <v>0.26621123634133298</v>
      </c>
      <c r="Y47" s="7">
        <v>-0.224043715847074</v>
      </c>
      <c r="Z47" s="7">
        <v>0.92886291397037002</v>
      </c>
      <c r="AA47" s="7">
        <v>-0.44343575418926801</v>
      </c>
      <c r="AB47" s="7">
        <v>0.30138514827005602</v>
      </c>
      <c r="AC47" s="7">
        <v>-0.55665933601558204</v>
      </c>
      <c r="AD47" s="26">
        <v>3</v>
      </c>
      <c r="AE47" s="7"/>
      <c r="AF47" s="9"/>
      <c r="AG47" s="10"/>
      <c r="AH47" s="10"/>
    </row>
    <row r="48" spans="1:34" ht="15" x14ac:dyDescent="0.25">
      <c r="A48" s="4"/>
      <c r="B48" t="s">
        <v>229</v>
      </c>
      <c r="C48" s="4" t="s">
        <v>73</v>
      </c>
      <c r="D48" s="4" t="s">
        <v>154</v>
      </c>
      <c r="E48" s="12">
        <v>44049</v>
      </c>
      <c r="F48" s="37">
        <v>6888</v>
      </c>
      <c r="G48" s="37">
        <v>6900</v>
      </c>
      <c r="H48" s="11">
        <f t="shared" si="0"/>
        <v>0.99826086956521742</v>
      </c>
      <c r="I48" s="12">
        <v>44047</v>
      </c>
      <c r="J48" s="14">
        <v>8471.5883626709001</v>
      </c>
      <c r="L48" s="6">
        <v>9.2307692302711093E-3</v>
      </c>
      <c r="M48" s="6">
        <v>7.9793071014137198E-2</v>
      </c>
      <c r="N48" s="6">
        <v>0.38910128824703899</v>
      </c>
      <c r="O48" s="6">
        <v>0.71970906456815997</v>
      </c>
      <c r="P48" s="6">
        <v>0.99543714895495194</v>
      </c>
      <c r="Q48" s="6">
        <v>1.7098066532099601</v>
      </c>
      <c r="R48" s="6">
        <v>2.3342616259329998</v>
      </c>
      <c r="S48" s="6">
        <v>3.2183008104097102</v>
      </c>
      <c r="T48" s="6">
        <v>0.50067448113288304</v>
      </c>
      <c r="V48" s="7"/>
      <c r="W48" s="7"/>
      <c r="X48" s="7">
        <v>8.3237797778565395E-2</v>
      </c>
      <c r="Y48" s="7">
        <v>-7.1562118030706195E-2</v>
      </c>
      <c r="Z48" s="7">
        <v>0.153998416468385</v>
      </c>
      <c r="AA48" s="7">
        <v>-6.3185895454807905E-2</v>
      </c>
      <c r="AB48" s="7">
        <v>0.50067448113288304</v>
      </c>
      <c r="AC48" s="7">
        <v>-2.2799424377808498E-2</v>
      </c>
      <c r="AD48" s="26">
        <v>8</v>
      </c>
      <c r="AE48" s="7"/>
      <c r="AF48" s="9"/>
      <c r="AG48" s="10">
        <v>-1.77492836560873E-2</v>
      </c>
      <c r="AH48" s="10">
        <v>-2.7711478524281598E-2</v>
      </c>
    </row>
    <row r="49" spans="1:34" ht="15" x14ac:dyDescent="0.25">
      <c r="A49" s="4"/>
      <c r="B49" t="s">
        <v>230</v>
      </c>
      <c r="C49" s="4" t="s">
        <v>28</v>
      </c>
      <c r="D49" s="4" t="s">
        <v>109</v>
      </c>
      <c r="E49" s="12">
        <v>44049</v>
      </c>
      <c r="F49" s="37">
        <v>1668.0099999997799</v>
      </c>
      <c r="G49" s="37">
        <v>1693.0099999997799</v>
      </c>
      <c r="H49" s="11">
        <f t="shared" si="0"/>
        <v>0.98523340086591149</v>
      </c>
      <c r="I49" s="12">
        <v>44021</v>
      </c>
      <c r="J49" s="14">
        <v>26564.153260589599</v>
      </c>
      <c r="L49" s="6">
        <v>-2.89326598340267E-3</v>
      </c>
      <c r="M49" s="6">
        <v>2.2522329229104798E-2</v>
      </c>
      <c r="N49" s="6">
        <v>0.41122804686718201</v>
      </c>
      <c r="O49" s="6">
        <v>0.59073463162523698</v>
      </c>
      <c r="P49" s="6">
        <v>0.49965228538727402</v>
      </c>
      <c r="Q49" s="6">
        <v>0.64060412673628897</v>
      </c>
      <c r="R49" s="6">
        <v>1.11017872510245</v>
      </c>
      <c r="S49" s="6">
        <v>1.23967559910263</v>
      </c>
      <c r="T49" s="6">
        <v>0.38595912082761102</v>
      </c>
      <c r="V49" s="7"/>
      <c r="W49" s="7"/>
      <c r="X49" s="7">
        <v>6.1819708420443903E-2</v>
      </c>
      <c r="Y49" s="7">
        <v>-5.8740821746178E-2</v>
      </c>
      <c r="Z49" s="7">
        <v>0.14387817598079</v>
      </c>
      <c r="AA49" s="7">
        <v>-7.85813630036864E-2</v>
      </c>
      <c r="AB49" s="7">
        <v>0.486467641061754</v>
      </c>
      <c r="AC49" s="7">
        <v>-0.204489012720005</v>
      </c>
      <c r="AD49" s="26">
        <v>9</v>
      </c>
      <c r="AE49" s="7"/>
      <c r="AF49" s="9"/>
      <c r="AG49" s="10">
        <v>-2.1894277339839601E-2</v>
      </c>
      <c r="AH49" s="10">
        <v>-3.7231997858839301E-2</v>
      </c>
    </row>
    <row r="50" spans="1:34" ht="15" x14ac:dyDescent="0.25">
      <c r="A50" s="4"/>
      <c r="B50" t="s">
        <v>231</v>
      </c>
      <c r="C50" s="4" t="s">
        <v>710</v>
      </c>
      <c r="D50" s="4" t="s">
        <v>658</v>
      </c>
      <c r="E50" s="12">
        <v>44049</v>
      </c>
      <c r="F50" s="37">
        <v>1377.7599999997799</v>
      </c>
      <c r="G50" s="37">
        <v>1805.00871741585</v>
      </c>
      <c r="H50" s="11">
        <f t="shared" si="0"/>
        <v>0.76329825263794682</v>
      </c>
      <c r="I50" s="12">
        <v>43843</v>
      </c>
      <c r="J50" s="14">
        <v>15056.0157932892</v>
      </c>
      <c r="L50" s="6">
        <v>8.0261049624823499E-3</v>
      </c>
      <c r="M50" s="6">
        <v>0.111948670351994</v>
      </c>
      <c r="N50" s="6">
        <v>-9.0180163198092494E-2</v>
      </c>
      <c r="O50" s="6">
        <v>0.18563491944951199</v>
      </c>
      <c r="P50" s="6">
        <v>-0.17701282734924501</v>
      </c>
      <c r="Q50" s="6">
        <v>-0.21166151725163199</v>
      </c>
      <c r="R50" s="6">
        <v>0.228386439101014</v>
      </c>
      <c r="S50" s="6">
        <v>0.26201102978317098</v>
      </c>
      <c r="T50" s="6">
        <v>-0.17299832096527101</v>
      </c>
      <c r="V50" s="7">
        <v>0.81484490912873297</v>
      </c>
      <c r="W50" s="7">
        <v>8.1590416172548405E-2</v>
      </c>
      <c r="X50" s="7">
        <v>0.20181823609338601</v>
      </c>
      <c r="Y50" s="7">
        <v>-0.255044220683048</v>
      </c>
      <c r="Z50" s="7">
        <v>0.220103111025237</v>
      </c>
      <c r="AA50" s="7">
        <v>-0.42270261227735301</v>
      </c>
      <c r="AB50" s="7">
        <v>1.28298770416295</v>
      </c>
      <c r="AC50" s="7">
        <v>-0.58303198403678802</v>
      </c>
      <c r="AD50" s="26">
        <v>8</v>
      </c>
      <c r="AE50" s="7"/>
      <c r="AF50" s="9"/>
      <c r="AG50" s="10">
        <v>0.60062943377579403</v>
      </c>
      <c r="AH50" s="10">
        <v>2.10089166579928</v>
      </c>
    </row>
    <row r="51" spans="1:34" ht="15" x14ac:dyDescent="0.25">
      <c r="A51" s="4"/>
      <c r="B51" t="s">
        <v>232</v>
      </c>
      <c r="C51" s="4" t="s">
        <v>711</v>
      </c>
      <c r="D51" s="4" t="s">
        <v>659</v>
      </c>
      <c r="E51" s="12">
        <v>44049</v>
      </c>
      <c r="F51" s="37">
        <v>3208</v>
      </c>
      <c r="G51" s="37">
        <v>3208</v>
      </c>
      <c r="H51" s="11">
        <f t="shared" si="0"/>
        <v>1</v>
      </c>
      <c r="I51" s="12">
        <v>44049</v>
      </c>
      <c r="J51" s="14">
        <v>13600.628256301899</v>
      </c>
      <c r="L51" s="6">
        <v>5.0125313282478601E-3</v>
      </c>
      <c r="M51" s="6">
        <v>6.5780730896221898E-2</v>
      </c>
      <c r="N51" s="6">
        <v>0.29492029590444901</v>
      </c>
      <c r="O51" s="6">
        <v>0.44131212866865099</v>
      </c>
      <c r="P51" s="6">
        <v>0.572088312272099</v>
      </c>
      <c r="Q51" s="6">
        <v>1.0333313246595199</v>
      </c>
      <c r="R51" s="6">
        <v>1.3144869827199701</v>
      </c>
      <c r="S51" s="6"/>
      <c r="T51" s="6">
        <v>0.36940482237143402</v>
      </c>
      <c r="V51" s="7"/>
      <c r="W51" s="7"/>
      <c r="X51" s="7">
        <v>4.0852045673091197E-2</v>
      </c>
      <c r="Y51" s="7">
        <v>-2.8230865746991199E-2</v>
      </c>
      <c r="Z51" s="7">
        <v>0.16451742122997501</v>
      </c>
      <c r="AA51" s="7">
        <v>-3.3148019457257802E-2</v>
      </c>
      <c r="AB51" s="7">
        <v>0.36940482237143402</v>
      </c>
      <c r="AC51" s="7">
        <v>-2.47824536463668E-2</v>
      </c>
      <c r="AD51" s="26">
        <v>7</v>
      </c>
      <c r="AE51" s="7"/>
      <c r="AF51" s="9"/>
      <c r="AG51" s="10"/>
      <c r="AH51" s="10"/>
    </row>
    <row r="52" spans="1:34" ht="15" x14ac:dyDescent="0.25">
      <c r="A52" s="4"/>
      <c r="B52" t="s">
        <v>233</v>
      </c>
      <c r="C52" s="4" t="s">
        <v>171</v>
      </c>
      <c r="D52" s="4" t="s">
        <v>175</v>
      </c>
      <c r="E52" s="12">
        <v>44049</v>
      </c>
      <c r="F52" s="37">
        <v>1852</v>
      </c>
      <c r="G52" s="37">
        <v>2005.1276892870701</v>
      </c>
      <c r="H52" s="11">
        <f t="shared" si="0"/>
        <v>0.92363195116939656</v>
      </c>
      <c r="I52" s="12">
        <v>43945</v>
      </c>
      <c r="J52" s="14">
        <v>25447.1690945435</v>
      </c>
      <c r="L52" s="6"/>
      <c r="M52" s="6">
        <v>2.9168454839236801E-3</v>
      </c>
      <c r="N52" s="6">
        <v>0.23609570476401101</v>
      </c>
      <c r="O52" s="6">
        <v>0.20340772362047599</v>
      </c>
      <c r="P52" s="6">
        <v>0.348849253510707</v>
      </c>
      <c r="Q52" s="6">
        <v>0.39407631309935798</v>
      </c>
      <c r="R52" s="6">
        <v>0.35087405137892302</v>
      </c>
      <c r="S52" s="6"/>
      <c r="T52" s="6">
        <v>0.230924032410257</v>
      </c>
      <c r="V52" s="7"/>
      <c r="W52" s="7"/>
      <c r="X52" s="7">
        <v>8.1443181818030994E-2</v>
      </c>
      <c r="Y52" s="7">
        <v>-4.1224777819516001E-2</v>
      </c>
      <c r="Z52" s="7">
        <v>0.14889168857553201</v>
      </c>
      <c r="AA52" s="7">
        <v>-7.5081976613582804E-2</v>
      </c>
      <c r="AB52" s="7">
        <v>0.230924032410257</v>
      </c>
      <c r="AC52" s="7">
        <v>-4.8466808682860602E-2</v>
      </c>
      <c r="AD52" s="26">
        <v>7</v>
      </c>
      <c r="AE52" s="7"/>
      <c r="AF52" s="9"/>
      <c r="AG52" s="10">
        <v>-0.492492751111058</v>
      </c>
      <c r="AH52" s="10">
        <v>-0.460469227719841</v>
      </c>
    </row>
    <row r="53" spans="1:34" ht="15" x14ac:dyDescent="0.25">
      <c r="A53" s="4"/>
      <c r="B53" t="s">
        <v>234</v>
      </c>
      <c r="C53" s="4" t="s">
        <v>712</v>
      </c>
      <c r="D53" s="4" t="s">
        <v>660</v>
      </c>
      <c r="E53" s="12">
        <v>44049</v>
      </c>
      <c r="F53" s="37">
        <v>4201</v>
      </c>
      <c r="G53" s="37">
        <v>4226</v>
      </c>
      <c r="H53" s="11">
        <f t="shared" si="0"/>
        <v>0.99408424041646948</v>
      </c>
      <c r="I53" s="12">
        <v>44047</v>
      </c>
      <c r="J53" s="14">
        <v>5812.3181463470501</v>
      </c>
      <c r="L53" s="6">
        <v>2.9604163682961401E-3</v>
      </c>
      <c r="M53" s="6">
        <v>5.2882205513014903E-2</v>
      </c>
      <c r="N53" s="6">
        <v>0.518799710773164</v>
      </c>
      <c r="O53" s="6">
        <v>0.55075673680403303</v>
      </c>
      <c r="P53" s="6">
        <v>0.631995027486701</v>
      </c>
      <c r="Q53" s="6">
        <v>1.3739828209765299</v>
      </c>
      <c r="R53" s="6">
        <v>1.8463023815210899</v>
      </c>
      <c r="S53" s="6"/>
      <c r="T53" s="6">
        <v>0.60349631665507297</v>
      </c>
      <c r="V53" s="7"/>
      <c r="W53" s="7"/>
      <c r="X53" s="7">
        <v>0.124503574264963</v>
      </c>
      <c r="Y53" s="7">
        <v>-6.3136072370980401E-2</v>
      </c>
      <c r="Z53" s="7">
        <v>0.21531100478401599</v>
      </c>
      <c r="AA53" s="7">
        <v>-3.4391871939988099E-2</v>
      </c>
      <c r="AB53" s="7">
        <v>0.60349631665507297</v>
      </c>
      <c r="AC53" s="7">
        <v>4.8644153925124597E-2</v>
      </c>
      <c r="AD53" s="26">
        <v>8</v>
      </c>
      <c r="AE53" s="7"/>
      <c r="AF53" s="9"/>
      <c r="AG53" s="10">
        <v>-2.6284143661996499E-2</v>
      </c>
      <c r="AH53" s="10">
        <v>-5.1694948225076601E-2</v>
      </c>
    </row>
    <row r="54" spans="1:34" ht="15" x14ac:dyDescent="0.25">
      <c r="A54" s="4"/>
      <c r="B54" t="s">
        <v>235</v>
      </c>
      <c r="C54" s="4" t="s">
        <v>48</v>
      </c>
      <c r="D54" s="4" t="s">
        <v>129</v>
      </c>
      <c r="E54" s="12">
        <v>44049</v>
      </c>
      <c r="F54" s="37">
        <v>830</v>
      </c>
      <c r="G54" s="37">
        <v>1117.1630996316701</v>
      </c>
      <c r="H54" s="11">
        <f t="shared" si="0"/>
        <v>0.7429532896974953</v>
      </c>
      <c r="I54" s="12">
        <v>43725</v>
      </c>
      <c r="J54" s="14">
        <v>10706.464308548</v>
      </c>
      <c r="L54" s="6">
        <v>-4.7961630698409898E-3</v>
      </c>
      <c r="M54" s="6">
        <v>0</v>
      </c>
      <c r="N54" s="6">
        <v>-0.156916795175639</v>
      </c>
      <c r="O54" s="6">
        <v>-0.20710301376413601</v>
      </c>
      <c r="P54" s="6">
        <v>-0.33219550791836799</v>
      </c>
      <c r="Q54" s="6">
        <v>-0.17963248692365599</v>
      </c>
      <c r="R54" s="6">
        <v>-0.219945977976895</v>
      </c>
      <c r="S54" s="6">
        <v>-8.7858840117405607E-2</v>
      </c>
      <c r="T54" s="6">
        <v>-0.23837349642592001</v>
      </c>
      <c r="V54" s="7"/>
      <c r="W54" s="7"/>
      <c r="X54" s="7">
        <v>0.121144480517687</v>
      </c>
      <c r="Y54" s="7">
        <v>-0.14464327485446099</v>
      </c>
      <c r="Z54" s="7">
        <v>0.33420289855159402</v>
      </c>
      <c r="AA54" s="7">
        <v>-0.20767252833495201</v>
      </c>
      <c r="AB54" s="7">
        <v>0.53164500037732099</v>
      </c>
      <c r="AC54" s="7">
        <v>-0.23837349642592001</v>
      </c>
      <c r="AD54" s="26">
        <v>6</v>
      </c>
      <c r="AE54" s="7"/>
      <c r="AF54" s="9"/>
      <c r="AG54" s="10">
        <v>0.34802886395891602</v>
      </c>
      <c r="AH54" s="10">
        <v>0.70506554904750396</v>
      </c>
    </row>
    <row r="55" spans="1:34" ht="15" x14ac:dyDescent="0.25">
      <c r="A55" s="4"/>
      <c r="B55" t="s">
        <v>236</v>
      </c>
      <c r="C55" s="4" t="s">
        <v>713</v>
      </c>
      <c r="D55" s="4" t="s">
        <v>661</v>
      </c>
      <c r="E55" s="12">
        <v>44049</v>
      </c>
      <c r="F55" s="37">
        <v>775.25</v>
      </c>
      <c r="G55" s="37">
        <v>33927.059652149699</v>
      </c>
      <c r="H55" s="11">
        <f t="shared" si="0"/>
        <v>2.2850491847762538E-2</v>
      </c>
      <c r="I55" s="12">
        <v>43725</v>
      </c>
      <c r="J55" s="14">
        <v>16134.2805823364</v>
      </c>
      <c r="L55" s="6">
        <v>-3.25338191987612E-2</v>
      </c>
      <c r="M55" s="6">
        <v>1.6948040874922299E-2</v>
      </c>
      <c r="N55" s="6">
        <v>-0.94704638797440599</v>
      </c>
      <c r="O55" s="6">
        <v>-0.970998237356544</v>
      </c>
      <c r="P55" s="6"/>
      <c r="Q55" s="6"/>
      <c r="R55" s="6"/>
      <c r="S55" s="6"/>
      <c r="T55" s="6">
        <v>-0.97189773157704595</v>
      </c>
      <c r="V55" s="7">
        <v>5.5909029429964701</v>
      </c>
      <c r="W55" s="7">
        <v>4.5723150711320297</v>
      </c>
      <c r="X55" s="7">
        <v>43.945639864057298</v>
      </c>
      <c r="Y55" s="7">
        <v>-0.97073033991036894</v>
      </c>
      <c r="Z55" s="7">
        <v>1.7188179052574599</v>
      </c>
      <c r="AA55" s="7">
        <v>-0.94673919333377898</v>
      </c>
      <c r="AB55" s="7">
        <v>-0.97189773157704595</v>
      </c>
      <c r="AC55" s="7">
        <v>-0.97189773157704595</v>
      </c>
      <c r="AD55" s="26">
        <v>4</v>
      </c>
      <c r="AE55" s="7"/>
      <c r="AF55" s="9"/>
      <c r="AG55" s="10"/>
      <c r="AH55" s="10"/>
    </row>
    <row r="56" spans="1:34" ht="15" x14ac:dyDescent="0.25">
      <c r="A56" s="4"/>
      <c r="B56" t="s">
        <v>237</v>
      </c>
      <c r="C56" s="4" t="s">
        <v>62</v>
      </c>
      <c r="D56" s="4" t="s">
        <v>143</v>
      </c>
      <c r="E56" s="12">
        <v>44049</v>
      </c>
      <c r="F56" s="37">
        <v>675</v>
      </c>
      <c r="G56" s="37">
        <v>1999.91999999993</v>
      </c>
      <c r="H56" s="11">
        <f t="shared" si="0"/>
        <v>0.33751350054003343</v>
      </c>
      <c r="I56" s="12">
        <v>43833</v>
      </c>
      <c r="J56" s="14">
        <v>14185.939799957299</v>
      </c>
      <c r="L56" s="6">
        <v>-4.4247787609492696E-3</v>
      </c>
      <c r="M56" s="6">
        <v>4.1827442506473703E-2</v>
      </c>
      <c r="N56" s="6">
        <v>-0.57886199151573203</v>
      </c>
      <c r="O56" s="6">
        <v>-0.61976115367258899</v>
      </c>
      <c r="P56" s="6"/>
      <c r="Q56" s="6">
        <v>-0.53640109890140597</v>
      </c>
      <c r="R56" s="6">
        <v>-0.54391891891893496</v>
      </c>
      <c r="S56" s="6">
        <v>-0.65277777777868295</v>
      </c>
      <c r="T56" s="6"/>
      <c r="V56" s="7"/>
      <c r="W56" s="7"/>
      <c r="X56" s="7">
        <v>0.187809523809992</v>
      </c>
      <c r="Y56" s="7">
        <v>-0.22682358165824601</v>
      </c>
      <c r="Z56" s="7">
        <v>0.247492000345956</v>
      </c>
      <c r="AA56" s="7">
        <v>-0.46029199422453498</v>
      </c>
      <c r="AB56" s="7">
        <v>0.276483050847601</v>
      </c>
      <c r="AC56" s="7">
        <v>-0.64989626556052804</v>
      </c>
      <c r="AD56" s="26">
        <v>6</v>
      </c>
      <c r="AE56" s="7"/>
      <c r="AF56" s="9"/>
      <c r="AG56" s="10">
        <v>0.29488103016501599</v>
      </c>
      <c r="AH56" s="10">
        <v>1.0588898709411301</v>
      </c>
    </row>
    <row r="57" spans="1:34" ht="15" x14ac:dyDescent="0.25">
      <c r="A57" s="4"/>
      <c r="B57" t="s">
        <v>238</v>
      </c>
      <c r="C57" s="4" t="s">
        <v>63</v>
      </c>
      <c r="D57" s="4" t="s">
        <v>144</v>
      </c>
      <c r="E57" s="12">
        <v>44049</v>
      </c>
      <c r="F57" s="37">
        <v>985.67999999970198</v>
      </c>
      <c r="G57" s="37">
        <v>1006.65000000037</v>
      </c>
      <c r="H57" s="11">
        <f t="shared" si="0"/>
        <v>0.97916852927963016</v>
      </c>
      <c r="I57" s="12">
        <v>44047</v>
      </c>
      <c r="J57" s="14">
        <v>7851.0098232574501</v>
      </c>
      <c r="L57" s="6">
        <v>-1.37183682045361E-2</v>
      </c>
      <c r="M57" s="6">
        <v>0.19985392574570099</v>
      </c>
      <c r="N57" s="6">
        <v>0.85620127302361704</v>
      </c>
      <c r="O57" s="6">
        <v>0.76623308115871602</v>
      </c>
      <c r="P57" s="6">
        <v>1.53867692769505</v>
      </c>
      <c r="Q57" s="6">
        <v>1.50665803875076</v>
      </c>
      <c r="R57" s="6">
        <v>0.76777476225630403</v>
      </c>
      <c r="S57" s="6">
        <v>3.5861937728477602</v>
      </c>
      <c r="T57" s="6">
        <v>0.77280575539567498</v>
      </c>
      <c r="V57" s="7"/>
      <c r="W57" s="7"/>
      <c r="X57" s="7">
        <v>0.29830790319276301</v>
      </c>
      <c r="Y57" s="7">
        <v>-0.14249999999999999</v>
      </c>
      <c r="Z57" s="7">
        <v>0.36525290938152499</v>
      </c>
      <c r="AA57" s="7">
        <v>-0.108147527241235</v>
      </c>
      <c r="AB57" s="7">
        <v>0.84544503985904196</v>
      </c>
      <c r="AC57" s="7">
        <v>-0.53610429188236597</v>
      </c>
      <c r="AD57" s="26">
        <v>7</v>
      </c>
      <c r="AE57" s="7"/>
      <c r="AF57" s="9"/>
      <c r="AG57" s="10">
        <v>0.10360637087796901</v>
      </c>
      <c r="AH57" s="10">
        <v>0.19887204383462601</v>
      </c>
    </row>
    <row r="58" spans="1:34" ht="15" x14ac:dyDescent="0.25">
      <c r="A58" s="4"/>
      <c r="B58" t="s">
        <v>239</v>
      </c>
      <c r="C58" s="4" t="s">
        <v>714</v>
      </c>
      <c r="D58" s="4" t="s">
        <v>662</v>
      </c>
      <c r="E58" s="12">
        <v>44042</v>
      </c>
      <c r="F58" s="37"/>
      <c r="G58" s="37">
        <v>4341.8448906615404</v>
      </c>
      <c r="H58" s="11">
        <f t="shared" si="0"/>
        <v>0</v>
      </c>
      <c r="I58" s="12">
        <v>43945</v>
      </c>
      <c r="J58" s="14">
        <v>12166.11465802</v>
      </c>
      <c r="L58" s="6"/>
      <c r="M58" s="6"/>
      <c r="N58" s="6"/>
      <c r="O58" s="6"/>
      <c r="P58" s="6"/>
      <c r="Q58" s="6"/>
      <c r="R58" s="6"/>
      <c r="S58" s="6"/>
      <c r="T58" s="6"/>
      <c r="V58" s="7"/>
      <c r="W58" s="7"/>
      <c r="X58" s="7">
        <v>0.13263837600607101</v>
      </c>
      <c r="Y58" s="7">
        <v>-9.4149484536465003E-2</v>
      </c>
      <c r="Z58" s="7">
        <v>0.30149185816117102</v>
      </c>
      <c r="AA58" s="7">
        <v>-0.116073622587428</v>
      </c>
      <c r="AB58" s="7">
        <v>0.58415841584268502</v>
      </c>
      <c r="AC58" s="7">
        <v>-5.2318680920507198E-2</v>
      </c>
      <c r="AD58" s="26"/>
      <c r="AE58" s="7"/>
      <c r="AF58" s="9"/>
      <c r="AG58" s="10"/>
      <c r="AH58" s="10"/>
    </row>
    <row r="59" spans="1:34" ht="15" x14ac:dyDescent="0.25">
      <c r="A59" s="4"/>
      <c r="B59" t="s">
        <v>240</v>
      </c>
      <c r="C59" s="4" t="s">
        <v>715</v>
      </c>
      <c r="D59" s="4" t="s">
        <v>663</v>
      </c>
      <c r="E59" s="12">
        <v>44049</v>
      </c>
      <c r="F59" s="37">
        <v>1386.7400000002201</v>
      </c>
      <c r="G59" s="37">
        <v>1554.0872998423899</v>
      </c>
      <c r="H59" s="11">
        <f t="shared" si="0"/>
        <v>0.89231795417211013</v>
      </c>
      <c r="I59" s="12">
        <v>43913</v>
      </c>
      <c r="J59" s="14">
        <v>12725.469343704201</v>
      </c>
      <c r="L59" s="6"/>
      <c r="M59" s="6">
        <v>5.7083299798250699E-3</v>
      </c>
      <c r="N59" s="6">
        <v>0.22712091847468399</v>
      </c>
      <c r="O59" s="6">
        <v>0.18344673270068601</v>
      </c>
      <c r="P59" s="6"/>
      <c r="Q59" s="6"/>
      <c r="R59" s="6"/>
      <c r="S59" s="6"/>
      <c r="T59" s="6">
        <v>0.215574022664514</v>
      </c>
      <c r="V59" s="7"/>
      <c r="W59" s="7"/>
      <c r="X59" s="7">
        <v>5.4570992857406998E-2</v>
      </c>
      <c r="Y59" s="7">
        <v>-4.87566137572139E-2</v>
      </c>
      <c r="Z59" s="7">
        <v>0.22180123769067001</v>
      </c>
      <c r="AA59" s="7">
        <v>-6.6908429137620296E-2</v>
      </c>
      <c r="AB59" s="7">
        <v>0.215574022664514</v>
      </c>
      <c r="AC59" s="7">
        <v>-9.6811403952451705E-2</v>
      </c>
      <c r="AD59" s="26">
        <v>7</v>
      </c>
      <c r="AE59" s="7"/>
      <c r="AF59" s="9"/>
      <c r="AG59" s="10"/>
      <c r="AH59" s="10"/>
    </row>
    <row r="60" spans="1:34" ht="15" x14ac:dyDescent="0.25">
      <c r="A60" s="4"/>
      <c r="B60" t="s">
        <v>241</v>
      </c>
      <c r="C60" s="4" t="s">
        <v>716</v>
      </c>
      <c r="D60" s="4" t="s">
        <v>664</v>
      </c>
      <c r="E60" s="12">
        <v>44049</v>
      </c>
      <c r="F60" s="37">
        <v>1644.0500000007501</v>
      </c>
      <c r="G60" s="37">
        <v>1720.9121505748501</v>
      </c>
      <c r="H60" s="11">
        <f t="shared" si="0"/>
        <v>0.95533638916523123</v>
      </c>
      <c r="I60" s="12">
        <v>43990</v>
      </c>
      <c r="J60" s="14">
        <v>9524.5775160064695</v>
      </c>
      <c r="L60" s="6">
        <v>-6.0157194675412003E-3</v>
      </c>
      <c r="M60" s="6">
        <v>1.17230769228627E-2</v>
      </c>
      <c r="N60" s="6">
        <v>2.5561179974829401E-2</v>
      </c>
      <c r="O60" s="6"/>
      <c r="P60" s="6"/>
      <c r="Q60" s="6">
        <v>0.33166795937169802</v>
      </c>
      <c r="R60" s="6"/>
      <c r="S60" s="6"/>
      <c r="T60" s="6"/>
      <c r="V60" s="7"/>
      <c r="W60" s="7"/>
      <c r="X60" s="7">
        <v>5.6246810339871403E-2</v>
      </c>
      <c r="Y60" s="7">
        <v>-5.1764705882305903E-2</v>
      </c>
      <c r="Z60" s="7">
        <v>0.108552631580096</v>
      </c>
      <c r="AA60" s="7">
        <v>-5.9049977625400103E-2</v>
      </c>
      <c r="AB60" s="7">
        <v>0.200285787203175</v>
      </c>
      <c r="AC60" s="7">
        <v>-5.5723258693469703E-2</v>
      </c>
      <c r="AD60" s="26">
        <v>7</v>
      </c>
      <c r="AE60" s="7"/>
      <c r="AF60" s="9"/>
      <c r="AG60" s="10"/>
      <c r="AH60" s="10"/>
    </row>
    <row r="61" spans="1:34" ht="15" x14ac:dyDescent="0.25">
      <c r="A61" s="4"/>
      <c r="B61" t="s">
        <v>242</v>
      </c>
      <c r="C61" s="4" t="s">
        <v>60</v>
      </c>
      <c r="D61" s="4" t="s">
        <v>141</v>
      </c>
      <c r="E61" s="12">
        <v>44049</v>
      </c>
      <c r="F61" s="37">
        <v>2585.6000000014901</v>
      </c>
      <c r="G61" s="37">
        <v>2585.6000000014901</v>
      </c>
      <c r="H61" s="11">
        <f t="shared" si="0"/>
        <v>1</v>
      </c>
      <c r="I61" s="12">
        <v>44049</v>
      </c>
      <c r="J61" s="14">
        <v>12500.8680369873</v>
      </c>
      <c r="L61" s="6">
        <v>1.6352201258996502E-2</v>
      </c>
      <c r="M61" s="6">
        <v>7.9267020078987102E-2</v>
      </c>
      <c r="N61" s="6">
        <v>0.38906140751554602</v>
      </c>
      <c r="O61" s="6">
        <v>0.73908842210425096</v>
      </c>
      <c r="P61" s="6">
        <v>0.97839783089468302</v>
      </c>
      <c r="Q61" s="6">
        <v>1.6200612843781701</v>
      </c>
      <c r="R61" s="6">
        <v>2.1170400248886998</v>
      </c>
      <c r="S61" s="6">
        <v>3.0682820264482902</v>
      </c>
      <c r="T61" s="6">
        <v>0.50494019837584303</v>
      </c>
      <c r="V61" s="7"/>
      <c r="W61" s="7"/>
      <c r="X61" s="7">
        <v>0.10356973359928801</v>
      </c>
      <c r="Y61" s="7">
        <v>-6.0389344263094197E-2</v>
      </c>
      <c r="Z61" s="7">
        <v>0.14779975819154101</v>
      </c>
      <c r="AA61" s="7">
        <v>-5.03947244160372E-2</v>
      </c>
      <c r="AB61" s="7">
        <v>0.50494019837584303</v>
      </c>
      <c r="AC61" s="7">
        <v>-2.66945916991972E-2</v>
      </c>
      <c r="AD61" s="26">
        <v>10</v>
      </c>
      <c r="AE61" s="7"/>
      <c r="AF61" s="9"/>
      <c r="AG61" s="10">
        <v>-2.8408160387357401E-2</v>
      </c>
      <c r="AH61" s="10">
        <v>-4.1282944421198002E-2</v>
      </c>
    </row>
    <row r="62" spans="1:34" ht="15" x14ac:dyDescent="0.25">
      <c r="A62" s="4"/>
      <c r="B62" t="s">
        <v>243</v>
      </c>
      <c r="C62" s="4" t="s">
        <v>717</v>
      </c>
      <c r="D62" s="4" t="s">
        <v>665</v>
      </c>
      <c r="E62" s="12">
        <v>44049</v>
      </c>
      <c r="F62" s="37">
        <v>1738</v>
      </c>
      <c r="G62" s="37">
        <v>1739</v>
      </c>
      <c r="H62" s="11">
        <f t="shared" si="0"/>
        <v>0.99942495687176536</v>
      </c>
      <c r="I62" s="12">
        <v>44047</v>
      </c>
      <c r="J62" s="14">
        <v>12784.3352616272</v>
      </c>
      <c r="L62" s="6">
        <v>1.1629666709268301E-2</v>
      </c>
      <c r="M62" s="6">
        <v>3.7611940299029797E-2</v>
      </c>
      <c r="N62" s="6">
        <v>0.28690633788937703</v>
      </c>
      <c r="O62" s="6">
        <v>0.41526486338058</v>
      </c>
      <c r="P62" s="6">
        <v>0.36347430502064498</v>
      </c>
      <c r="Q62" s="6">
        <v>0.42629683314065903</v>
      </c>
      <c r="R62" s="6">
        <v>0.68656888978672204</v>
      </c>
      <c r="S62" s="6">
        <v>0.98187458104104697</v>
      </c>
      <c r="T62" s="6">
        <v>0.25570338820572902</v>
      </c>
      <c r="V62" s="7"/>
      <c r="W62" s="7"/>
      <c r="X62" s="7">
        <v>6.0126582278826397E-2</v>
      </c>
      <c r="Y62" s="7">
        <v>-5.6542699723650003E-2</v>
      </c>
      <c r="Z62" s="7">
        <v>0.12705881380141401</v>
      </c>
      <c r="AA62" s="7">
        <v>-7.2312703583520502E-2</v>
      </c>
      <c r="AB62" s="7">
        <v>0.32723730560799602</v>
      </c>
      <c r="AC62" s="7">
        <v>-0.143617522822751</v>
      </c>
      <c r="AD62" s="26">
        <v>10</v>
      </c>
      <c r="AE62" s="7"/>
      <c r="AF62" s="9"/>
      <c r="AG62" s="10">
        <v>3.5634428130720201E-2</v>
      </c>
      <c r="AH62" s="10">
        <v>2.84823453350498E-2</v>
      </c>
    </row>
    <row r="63" spans="1:34" ht="15" x14ac:dyDescent="0.25">
      <c r="A63" s="4"/>
      <c r="B63" t="s">
        <v>244</v>
      </c>
      <c r="C63" s="4" t="s">
        <v>33</v>
      </c>
      <c r="D63" s="4" t="s">
        <v>114</v>
      </c>
      <c r="E63" s="12">
        <v>44049</v>
      </c>
      <c r="F63" s="37">
        <v>1252.3200000003001</v>
      </c>
      <c r="G63" s="37">
        <v>1279</v>
      </c>
      <c r="H63" s="11">
        <f t="shared" si="0"/>
        <v>0.97913995308858492</v>
      </c>
      <c r="I63" s="12">
        <v>44011</v>
      </c>
      <c r="J63" s="14">
        <v>37252.389089904798</v>
      </c>
      <c r="L63" s="6">
        <v>-2.1354581667765199E-3</v>
      </c>
      <c r="M63" s="6">
        <v>3.4615384611242899E-3</v>
      </c>
      <c r="N63" s="6">
        <v>0.127556110131991</v>
      </c>
      <c r="O63" s="6">
        <v>0.22919845326949101</v>
      </c>
      <c r="P63" s="6">
        <v>0.20671905489521999</v>
      </c>
      <c r="Q63" s="6">
        <v>0.33470928860711902</v>
      </c>
      <c r="R63" s="6">
        <v>0.483275072097895</v>
      </c>
      <c r="S63" s="6">
        <v>0.62162025319237701</v>
      </c>
      <c r="T63" s="6">
        <v>0.127022558288445</v>
      </c>
      <c r="V63" s="7">
        <v>0.215825693398074</v>
      </c>
      <c r="W63" s="7">
        <v>2.2314161461617899E-2</v>
      </c>
      <c r="X63" s="7">
        <v>6.12722755486175E-2</v>
      </c>
      <c r="Y63" s="7">
        <v>-7.5390501999208895E-2</v>
      </c>
      <c r="Z63" s="7">
        <v>0.117983918799</v>
      </c>
      <c r="AA63" s="7">
        <v>-5.2081029270120802E-2</v>
      </c>
      <c r="AB63" s="7">
        <v>0.28244637626805302</v>
      </c>
      <c r="AC63" s="7">
        <v>-0.14200817648364999</v>
      </c>
      <c r="AD63" s="26">
        <v>7</v>
      </c>
      <c r="AE63" s="7"/>
      <c r="AF63" s="9"/>
      <c r="AG63" s="10">
        <v>-8.6958886779825703E-2</v>
      </c>
      <c r="AH63" s="10">
        <v>-9.2361110879892294E-2</v>
      </c>
    </row>
    <row r="64" spans="1:34" ht="15" x14ac:dyDescent="0.25">
      <c r="A64" s="4"/>
      <c r="B64" t="s">
        <v>245</v>
      </c>
      <c r="C64" s="4" t="s">
        <v>718</v>
      </c>
      <c r="D64" s="4" t="s">
        <v>666</v>
      </c>
      <c r="E64" s="12">
        <v>44049</v>
      </c>
      <c r="F64" s="37">
        <v>2483.3399999998501</v>
      </c>
      <c r="G64" s="37">
        <v>2495</v>
      </c>
      <c r="H64" s="11">
        <f t="shared" si="0"/>
        <v>0.99532665330655312</v>
      </c>
      <c r="I64" s="12">
        <v>44048</v>
      </c>
      <c r="J64" s="14">
        <v>3335.0600131378201</v>
      </c>
      <c r="L64" s="6">
        <v>-4.6733466933801503E-3</v>
      </c>
      <c r="M64" s="6">
        <v>5.81588086151896E-2</v>
      </c>
      <c r="N64" s="6">
        <v>0.59177146968431804</v>
      </c>
      <c r="O64" s="6">
        <v>0.88341791719547502</v>
      </c>
      <c r="P64" s="6">
        <v>0.77752164813340596</v>
      </c>
      <c r="Q64" s="6"/>
      <c r="R64" s="6"/>
      <c r="S64" s="6"/>
      <c r="T64" s="6">
        <v>0.58954969957645498</v>
      </c>
      <c r="V64" s="7"/>
      <c r="W64" s="7"/>
      <c r="X64" s="7">
        <v>7.2261776993400403E-2</v>
      </c>
      <c r="Y64" s="7">
        <v>-4.86111111113132E-2</v>
      </c>
      <c r="Z64" s="7">
        <v>0.158228325661184</v>
      </c>
      <c r="AA64" s="7">
        <v>-3.2627737225084302E-2</v>
      </c>
      <c r="AB64" s="7">
        <v>0.58954969957645498</v>
      </c>
      <c r="AC64" s="7">
        <v>-0.24382440374116399</v>
      </c>
      <c r="AD64" s="26">
        <v>9</v>
      </c>
      <c r="AE64" s="7"/>
      <c r="AF64" s="9"/>
      <c r="AG64" s="10"/>
      <c r="AH64" s="10"/>
    </row>
    <row r="65" spans="1:34" ht="15" x14ac:dyDescent="0.25">
      <c r="A65" s="4"/>
      <c r="B65" t="s">
        <v>246</v>
      </c>
      <c r="C65" s="4" t="s">
        <v>719</v>
      </c>
      <c r="D65" s="4" t="s">
        <v>667</v>
      </c>
      <c r="E65" s="12">
        <v>44049</v>
      </c>
      <c r="F65" s="37">
        <v>1129.6799999996999</v>
      </c>
      <c r="G65" s="37">
        <v>1240.03197398782</v>
      </c>
      <c r="H65" s="11">
        <f t="shared" si="0"/>
        <v>0.91100876727134783</v>
      </c>
      <c r="I65" s="12">
        <v>43945</v>
      </c>
      <c r="J65" s="14">
        <v>44633.224815429698</v>
      </c>
      <c r="L65" s="6">
        <v>-2.7102184949399102E-3</v>
      </c>
      <c r="M65" s="6">
        <v>3.1177018736343598E-3</v>
      </c>
      <c r="N65" s="6">
        <v>0.19694548968429401</v>
      </c>
      <c r="O65" s="6">
        <v>0.15989196738519201</v>
      </c>
      <c r="P65" s="6">
        <v>0.258150378678693</v>
      </c>
      <c r="Q65" s="6">
        <v>0.33054402009292999</v>
      </c>
      <c r="R65" s="6">
        <v>0.29086342031776402</v>
      </c>
      <c r="S65" s="6">
        <v>0.50715092569938902</v>
      </c>
      <c r="T65" s="6">
        <v>9.7485161239164897E-2</v>
      </c>
      <c r="V65" s="7"/>
      <c r="W65" s="7"/>
      <c r="X65" s="7">
        <v>8.3638106551079505E-2</v>
      </c>
      <c r="Y65" s="7">
        <v>-4.91438512954483E-2</v>
      </c>
      <c r="Z65" s="7">
        <v>0.15452837941120401</v>
      </c>
      <c r="AA65" s="7">
        <v>-7.2346153846447103E-2</v>
      </c>
      <c r="AB65" s="7">
        <v>0.209202390798891</v>
      </c>
      <c r="AC65" s="7">
        <v>-3.5861084588759702E-2</v>
      </c>
      <c r="AD65" s="26">
        <v>7</v>
      </c>
      <c r="AE65" s="7"/>
      <c r="AF65" s="9"/>
      <c r="AG65" s="10">
        <v>-0.48492438962239198</v>
      </c>
      <c r="AH65" s="10">
        <v>-0.47275446107323699</v>
      </c>
    </row>
    <row r="66" spans="1:34" ht="15" x14ac:dyDescent="0.25">
      <c r="A66" s="4"/>
      <c r="B66" t="s">
        <v>247</v>
      </c>
      <c r="C66" s="4" t="s">
        <v>71</v>
      </c>
      <c r="D66" s="4" t="s">
        <v>152</v>
      </c>
      <c r="E66" s="12">
        <v>44049</v>
      </c>
      <c r="F66" s="37">
        <v>1204.8000000007501</v>
      </c>
      <c r="G66" s="37">
        <v>1211.90000000037</v>
      </c>
      <c r="H66" s="11">
        <f t="shared" si="0"/>
        <v>0.99414143081143835</v>
      </c>
      <c r="I66" s="12">
        <v>44047</v>
      </c>
      <c r="J66" s="14">
        <v>11335.2327415771</v>
      </c>
      <c r="L66" s="6">
        <v>-4.2975206606570299E-3</v>
      </c>
      <c r="M66" s="6">
        <v>3.8558018051844598E-2</v>
      </c>
      <c r="N66" s="6">
        <v>0.121353346727119</v>
      </c>
      <c r="O66" s="6">
        <v>0.21997048908990099</v>
      </c>
      <c r="P66" s="6">
        <v>0.21095492046530101</v>
      </c>
      <c r="Q66" s="6">
        <v>0.286269446587539</v>
      </c>
      <c r="R66" s="6">
        <v>0.50785991418524601</v>
      </c>
      <c r="S66" s="6">
        <v>0.54389591123443104</v>
      </c>
      <c r="T66" s="6">
        <v>0.107959799765085</v>
      </c>
      <c r="V66" s="7"/>
      <c r="W66" s="7"/>
      <c r="X66" s="7">
        <v>5.26450344150362E-2</v>
      </c>
      <c r="Y66" s="7">
        <v>-0.100773715742398</v>
      </c>
      <c r="Z66" s="7">
        <v>0.108702594809147</v>
      </c>
      <c r="AA66" s="7">
        <v>-4.7695048623645597E-2</v>
      </c>
      <c r="AB66" s="7">
        <v>0.26801068310480303</v>
      </c>
      <c r="AC66" s="7">
        <v>-0.153069300598872</v>
      </c>
      <c r="AD66" s="26">
        <v>6</v>
      </c>
      <c r="AE66" s="7"/>
      <c r="AF66" s="9"/>
      <c r="AG66" s="10">
        <v>0.25697591935340802</v>
      </c>
      <c r="AH66" s="10">
        <v>0.22394909103695701</v>
      </c>
    </row>
    <row r="67" spans="1:34" ht="15" x14ac:dyDescent="0.25">
      <c r="A67" s="4"/>
      <c r="B67" t="s">
        <v>248</v>
      </c>
      <c r="C67" s="4" t="s">
        <v>30</v>
      </c>
      <c r="D67" s="4" t="s">
        <v>111</v>
      </c>
      <c r="E67" s="12">
        <v>44049</v>
      </c>
      <c r="F67" s="37">
        <v>1002.5</v>
      </c>
      <c r="G67" s="37">
        <v>1002.5</v>
      </c>
      <c r="H67" s="11">
        <f t="shared" si="0"/>
        <v>1</v>
      </c>
      <c r="I67" s="12">
        <v>44049</v>
      </c>
      <c r="J67" s="14">
        <v>10205.299436920201</v>
      </c>
      <c r="L67" s="6">
        <v>9.9850224614783699E-4</v>
      </c>
      <c r="M67" s="6">
        <v>4.69973890340043E-2</v>
      </c>
      <c r="N67" s="6">
        <v>0.22373969405453001</v>
      </c>
      <c r="O67" s="6">
        <v>0.33082615372433799</v>
      </c>
      <c r="P67" s="6">
        <v>0.29697377440985301</v>
      </c>
      <c r="Q67" s="6">
        <v>0.350140329972492</v>
      </c>
      <c r="R67" s="6">
        <v>0.56654365272726903</v>
      </c>
      <c r="S67" s="6">
        <v>0.85498677603784001</v>
      </c>
      <c r="T67" s="6">
        <v>0.19324033552577</v>
      </c>
      <c r="V67" s="7"/>
      <c r="W67" s="7"/>
      <c r="X67" s="7">
        <v>6.5076430302724503E-2</v>
      </c>
      <c r="Y67" s="7">
        <v>-8.4639498433680294E-2</v>
      </c>
      <c r="Z67" s="7">
        <v>9.9745323062961702E-2</v>
      </c>
      <c r="AA67" s="7">
        <v>-6.5088757396588301E-2</v>
      </c>
      <c r="AB67" s="7">
        <v>0.32497527141647897</v>
      </c>
      <c r="AC67" s="7">
        <v>-0.151013434553606</v>
      </c>
      <c r="AD67" s="26">
        <v>10</v>
      </c>
      <c r="AE67" s="7"/>
      <c r="AF67" s="9"/>
      <c r="AG67" s="10">
        <v>0.16016431071125201</v>
      </c>
      <c r="AH67" s="10">
        <v>0.13336620449013001</v>
      </c>
    </row>
    <row r="68" spans="1:34" ht="15" x14ac:dyDescent="0.25">
      <c r="A68" s="4"/>
      <c r="B68" t="s">
        <v>249</v>
      </c>
      <c r="C68" s="4" t="s">
        <v>23</v>
      </c>
      <c r="D68" s="4" t="s">
        <v>104</v>
      </c>
      <c r="E68" s="12">
        <v>44049</v>
      </c>
      <c r="F68" s="37">
        <v>1911.34999999963</v>
      </c>
      <c r="G68" s="37">
        <v>1936.03386022523</v>
      </c>
      <c r="H68" s="11">
        <f t="shared" si="0"/>
        <v>0.98725029518712637</v>
      </c>
      <c r="I68" s="12">
        <v>43945</v>
      </c>
      <c r="J68" s="14">
        <v>15541.987272171</v>
      </c>
      <c r="L68" s="6"/>
      <c r="M68" s="6">
        <v>3.7419326998133301E-2</v>
      </c>
      <c r="N68" s="6">
        <v>0.194241305725882</v>
      </c>
      <c r="O68" s="6">
        <v>0.194325152480742</v>
      </c>
      <c r="P68" s="6">
        <v>0.33150807443249503</v>
      </c>
      <c r="Q68" s="6">
        <v>0.41079936516354798</v>
      </c>
      <c r="R68" s="6">
        <v>0.46157253002806098</v>
      </c>
      <c r="S68" s="6">
        <v>0.74843677185708701</v>
      </c>
      <c r="T68" s="6">
        <v>0.18469051745894799</v>
      </c>
      <c r="V68" s="7"/>
      <c r="W68" s="7"/>
      <c r="X68" s="7">
        <v>3.8431407410826103E-2</v>
      </c>
      <c r="Y68" s="7">
        <v>-4.7929373261504198E-2</v>
      </c>
      <c r="Z68" s="7">
        <v>9.5257457998814105E-2</v>
      </c>
      <c r="AA68" s="7">
        <v>-3.7242359759147803E-2</v>
      </c>
      <c r="AB68" s="7">
        <v>0.35636441540729702</v>
      </c>
      <c r="AC68" s="7">
        <v>-1.94206598580422E-2</v>
      </c>
      <c r="AD68" s="26">
        <v>7</v>
      </c>
      <c r="AE68" s="7"/>
      <c r="AF68" s="9"/>
      <c r="AG68" s="10">
        <v>-0.34038098138671602</v>
      </c>
      <c r="AH68" s="10">
        <v>-0.27868244394494501</v>
      </c>
    </row>
    <row r="69" spans="1:34" ht="15" x14ac:dyDescent="0.25">
      <c r="A69" s="4"/>
      <c r="B69" t="s">
        <v>250</v>
      </c>
      <c r="C69" s="4" t="s">
        <v>720</v>
      </c>
      <c r="D69" s="4" t="s">
        <v>668</v>
      </c>
      <c r="E69" s="12">
        <v>44049</v>
      </c>
      <c r="F69" s="37">
        <v>1008</v>
      </c>
      <c r="G69" s="37">
        <v>1776.44584890082</v>
      </c>
      <c r="H69" s="11">
        <f t="shared" si="0"/>
        <v>0.56742512057077465</v>
      </c>
      <c r="I69" s="12">
        <v>43913</v>
      </c>
      <c r="J69" s="14">
        <v>7988.0713486633304</v>
      </c>
      <c r="L69" s="6">
        <v>-2.2370478882294299E-3</v>
      </c>
      <c r="M69" s="6">
        <v>-4.0730871717678398E-2</v>
      </c>
      <c r="N69" s="6">
        <v>0.12787240287798299</v>
      </c>
      <c r="O69" s="6">
        <v>-6.3911526526717402E-2</v>
      </c>
      <c r="P69" s="6">
        <v>-2.4161941932106901E-2</v>
      </c>
      <c r="Q69" s="6">
        <v>16.1460195133463</v>
      </c>
      <c r="R69" s="6">
        <v>12.2666940606385</v>
      </c>
      <c r="S69" s="6">
        <v>12.739622234143299</v>
      </c>
      <c r="T69" s="6">
        <v>8.2363524019456194E-2</v>
      </c>
      <c r="V69" s="7"/>
      <c r="W69" s="7"/>
      <c r="X69" s="7">
        <v>0.13277623026806401</v>
      </c>
      <c r="Y69" s="7">
        <v>-0.110804274464463</v>
      </c>
      <c r="Z69" s="7">
        <v>0.24971387944620799</v>
      </c>
      <c r="AA69" s="7">
        <v>-0.118264745017805</v>
      </c>
      <c r="AB69" s="7">
        <v>21.258123631365599</v>
      </c>
      <c r="AC69" s="7">
        <v>-0.268061472486879</v>
      </c>
      <c r="AD69" s="26">
        <v>3</v>
      </c>
      <c r="AE69" s="7"/>
      <c r="AF69" s="9"/>
      <c r="AG69" s="10">
        <v>-0.25216607085076198</v>
      </c>
      <c r="AH69" s="10">
        <v>-3.0834762297890799</v>
      </c>
    </row>
    <row r="70" spans="1:34" ht="15" x14ac:dyDescent="0.25">
      <c r="A70" s="4"/>
      <c r="B70" t="s">
        <v>251</v>
      </c>
      <c r="C70" s="4" t="s">
        <v>721</v>
      </c>
      <c r="D70" s="4" t="s">
        <v>669</v>
      </c>
      <c r="E70" s="12">
        <v>44049</v>
      </c>
      <c r="F70" s="37">
        <v>32.830000000016298</v>
      </c>
      <c r="G70" s="37">
        <v>38.5599999999977</v>
      </c>
      <c r="H70" s="11">
        <f t="shared" si="0"/>
        <v>0.85140041493823282</v>
      </c>
      <c r="I70" s="12">
        <v>43851</v>
      </c>
      <c r="J70" s="14">
        <v>48948.447675964402</v>
      </c>
      <c r="L70" s="6">
        <v>9.1463414719328295E-4</v>
      </c>
      <c r="M70" s="6">
        <v>1.6094088518002501E-2</v>
      </c>
      <c r="N70" s="6">
        <v>-0.13285789751622401</v>
      </c>
      <c r="O70" s="6">
        <v>8.6021505376265798E-3</v>
      </c>
      <c r="P70" s="6">
        <v>-0.16314045373379499</v>
      </c>
      <c r="Q70" s="6">
        <v>-0.16886075949325499</v>
      </c>
      <c r="R70" s="6">
        <v>-4.2019258827203899E-2</v>
      </c>
      <c r="S70" s="6">
        <v>4.1560913707144202E-2</v>
      </c>
      <c r="T70" s="6">
        <v>-9.58413660146471E-2</v>
      </c>
      <c r="V70" s="7"/>
      <c r="W70" s="7"/>
      <c r="X70" s="7">
        <v>5.9954751131954302E-2</v>
      </c>
      <c r="Y70" s="7">
        <v>-6.9546568627629299E-2</v>
      </c>
      <c r="Z70" s="7">
        <v>6.2913907284382703E-2</v>
      </c>
      <c r="AA70" s="7">
        <v>-0.18497109826508701</v>
      </c>
      <c r="AB70" s="7">
        <v>0.357142857141444</v>
      </c>
      <c r="AC70" s="7">
        <v>-0.13709260217277899</v>
      </c>
      <c r="AD70" s="26">
        <v>8</v>
      </c>
      <c r="AE70" s="7"/>
      <c r="AF70" s="9"/>
      <c r="AG70" s="10">
        <v>0.96733235348529001</v>
      </c>
      <c r="AH70" s="10">
        <v>1.0571413882207701</v>
      </c>
    </row>
    <row r="71" spans="1:34" ht="15" x14ac:dyDescent="0.25">
      <c r="A71" s="4"/>
      <c r="B71" t="s">
        <v>252</v>
      </c>
      <c r="C71" s="4" t="s">
        <v>722</v>
      </c>
      <c r="D71" s="4" t="s">
        <v>670</v>
      </c>
      <c r="E71" s="12">
        <v>44049</v>
      </c>
      <c r="F71" s="37">
        <v>133.010000000009</v>
      </c>
      <c r="G71" s="37">
        <v>133.60000000009299</v>
      </c>
      <c r="H71" s="11">
        <f t="shared" ref="H71:H105" si="1">IFERROR(F71/G71,"")</f>
        <v>0.99558383233470371</v>
      </c>
      <c r="I71" s="12">
        <v>44047</v>
      </c>
      <c r="J71" s="14">
        <v>17277.876834533701</v>
      </c>
      <c r="L71" s="6">
        <v>7.5187970651313703E-5</v>
      </c>
      <c r="M71" s="6">
        <v>4.6087298465863603E-2</v>
      </c>
      <c r="N71" s="6">
        <v>0.21105344623531</v>
      </c>
      <c r="O71" s="6">
        <v>0.20731596623401899</v>
      </c>
      <c r="P71" s="6"/>
      <c r="Q71" s="6"/>
      <c r="R71" s="6"/>
      <c r="S71" s="6"/>
      <c r="T71" s="6">
        <v>0.211384335154435</v>
      </c>
      <c r="V71" s="7"/>
      <c r="W71" s="7"/>
      <c r="X71" s="7">
        <v>8.2568807338247993E-2</v>
      </c>
      <c r="Y71" s="7">
        <v>-7.7704508999886499E-2</v>
      </c>
      <c r="Z71" s="7">
        <v>6.9074304690730101E-2</v>
      </c>
      <c r="AA71" s="7">
        <v>-2.9309266375094001E-2</v>
      </c>
      <c r="AB71" s="7">
        <v>0.211384335154435</v>
      </c>
      <c r="AC71" s="7">
        <v>0.211384335154435</v>
      </c>
      <c r="AD71" s="26">
        <v>8</v>
      </c>
      <c r="AE71" s="7"/>
      <c r="AF71" s="9"/>
      <c r="AG71" s="10"/>
      <c r="AH71" s="10"/>
    </row>
    <row r="72" spans="1:34" ht="15" x14ac:dyDescent="0.25">
      <c r="A72" s="4"/>
      <c r="B72" t="s">
        <v>253</v>
      </c>
      <c r="C72" s="4" t="s">
        <v>29</v>
      </c>
      <c r="D72" s="4" t="s">
        <v>110</v>
      </c>
      <c r="E72" s="12">
        <v>44040</v>
      </c>
      <c r="F72" s="37"/>
      <c r="G72" s="37">
        <v>1434</v>
      </c>
      <c r="H72" s="11">
        <f t="shared" si="1"/>
        <v>0</v>
      </c>
      <c r="I72" s="12">
        <v>44035</v>
      </c>
      <c r="J72" s="14">
        <v>6077.8272251586905</v>
      </c>
      <c r="L72" s="6"/>
      <c r="M72" s="6"/>
      <c r="N72" s="6"/>
      <c r="O72" s="6"/>
      <c r="P72" s="6"/>
      <c r="Q72" s="6"/>
      <c r="R72" s="6"/>
      <c r="S72" s="6"/>
      <c r="T72" s="6"/>
      <c r="V72" s="7"/>
      <c r="W72" s="7"/>
      <c r="X72" s="7">
        <v>2.7678953783834E-2</v>
      </c>
      <c r="Y72" s="7">
        <v>-1.51744945223982E-2</v>
      </c>
      <c r="Z72" s="7">
        <v>0.11334951456228699</v>
      </c>
      <c r="AA72" s="7">
        <v>-2.42029030941922E-2</v>
      </c>
      <c r="AB72" s="7">
        <v>0.242336257484567</v>
      </c>
      <c r="AC72" s="7">
        <v>-0.13757137279666501</v>
      </c>
      <c r="AD72" s="26"/>
      <c r="AE72" s="7"/>
      <c r="AF72" s="9"/>
      <c r="AG72" s="10">
        <v>0.156228020913659</v>
      </c>
      <c r="AH72" s="10">
        <v>0.13233086165246299</v>
      </c>
    </row>
    <row r="73" spans="1:34" ht="15" x14ac:dyDescent="0.25">
      <c r="A73" s="4"/>
      <c r="B73" t="s">
        <v>254</v>
      </c>
      <c r="C73" s="4" t="s">
        <v>723</v>
      </c>
      <c r="D73" s="4" t="s">
        <v>671</v>
      </c>
      <c r="E73" s="12">
        <v>44049</v>
      </c>
      <c r="F73" s="37">
        <v>380.58999999985099</v>
      </c>
      <c r="G73" s="37">
        <v>716.00655545573704</v>
      </c>
      <c r="H73" s="11">
        <f t="shared" si="1"/>
        <v>0.53154541267796918</v>
      </c>
      <c r="I73" s="12">
        <v>43913</v>
      </c>
      <c r="J73" s="14">
        <v>7973.5472319793698</v>
      </c>
      <c r="L73" s="6">
        <v>-1.53929735606653E-2</v>
      </c>
      <c r="M73" s="6">
        <v>-6.4176645602856297E-2</v>
      </c>
      <c r="N73" s="6">
        <v>-0.10613129922509</v>
      </c>
      <c r="O73" s="6">
        <v>-0.31780868923408001</v>
      </c>
      <c r="P73" s="6">
        <v>-0.31210926787665799</v>
      </c>
      <c r="Q73" s="6">
        <v>-0.43262608826917098</v>
      </c>
      <c r="R73" s="6">
        <v>-0.57101968096802003</v>
      </c>
      <c r="S73" s="6">
        <v>-0.5605680290499</v>
      </c>
      <c r="T73" s="6">
        <v>-0.18452406228781901</v>
      </c>
      <c r="V73" s="7"/>
      <c r="W73" s="7"/>
      <c r="X73" s="7">
        <v>0.108206521739776</v>
      </c>
      <c r="Y73" s="7">
        <v>-8.2515365562430804E-2</v>
      </c>
      <c r="Z73" s="7">
        <v>0.22586432829848499</v>
      </c>
      <c r="AA73" s="7">
        <v>-0.13420098846749201</v>
      </c>
      <c r="AB73" s="7">
        <v>4.9710982659235001E-2</v>
      </c>
      <c r="AC73" s="7">
        <v>-0.29341149530315302</v>
      </c>
      <c r="AD73" s="26">
        <v>2</v>
      </c>
      <c r="AE73" s="7"/>
      <c r="AF73" s="9"/>
      <c r="AG73" s="10">
        <v>-0.57138071156623504</v>
      </c>
      <c r="AH73" s="10">
        <v>-0.94467486023313496</v>
      </c>
    </row>
    <row r="74" spans="1:34" ht="15" x14ac:dyDescent="0.25">
      <c r="A74" s="4"/>
      <c r="B74" t="s">
        <v>255</v>
      </c>
      <c r="C74" s="4" t="s">
        <v>724</v>
      </c>
      <c r="D74" s="4" t="s">
        <v>672</v>
      </c>
      <c r="E74" s="12">
        <v>44049</v>
      </c>
      <c r="F74" s="37">
        <v>665.83000000007496</v>
      </c>
      <c r="G74" s="37">
        <v>665.83000000007496</v>
      </c>
      <c r="H74" s="11">
        <f t="shared" si="1"/>
        <v>1</v>
      </c>
      <c r="I74" s="12">
        <v>44049</v>
      </c>
      <c r="J74" s="14">
        <v>5138.9836039047204</v>
      </c>
      <c r="L74" s="6"/>
      <c r="M74" s="6">
        <v>4.8716333280026398E-2</v>
      </c>
      <c r="N74" s="6">
        <v>0.11681080086244</v>
      </c>
      <c r="O74" s="6">
        <v>0.19065896677057001</v>
      </c>
      <c r="P74" s="6">
        <v>0.185164938253292</v>
      </c>
      <c r="Q74" s="6">
        <v>0.31974652185279401</v>
      </c>
      <c r="R74" s="6">
        <v>0.63638197500433302</v>
      </c>
      <c r="S74" s="6">
        <v>0.67494251171825503</v>
      </c>
      <c r="T74" s="6">
        <v>8.9429798590572304E-2</v>
      </c>
      <c r="V74" s="7"/>
      <c r="W74" s="7"/>
      <c r="X74" s="7">
        <v>4.32010598433408E-2</v>
      </c>
      <c r="Y74" s="7">
        <v>-0.101578918005544</v>
      </c>
      <c r="Z74" s="7">
        <v>9.2696695852355293E-2</v>
      </c>
      <c r="AA74" s="7">
        <v>-4.2372881355768201E-2</v>
      </c>
      <c r="AB74" s="7">
        <v>0.29821994650788802</v>
      </c>
      <c r="AC74" s="7">
        <v>-0.14145414207087001</v>
      </c>
      <c r="AD74" s="26">
        <v>7</v>
      </c>
      <c r="AE74" s="7"/>
      <c r="AF74" s="9"/>
      <c r="AG74" s="10">
        <v>0.29681910820545498</v>
      </c>
      <c r="AH74" s="10">
        <v>0.30354115327372699</v>
      </c>
    </row>
    <row r="75" spans="1:34" ht="15" x14ac:dyDescent="0.25">
      <c r="A75" s="4"/>
      <c r="B75" t="s">
        <v>256</v>
      </c>
      <c r="C75" s="4" t="s">
        <v>9</v>
      </c>
      <c r="D75" s="4" t="s">
        <v>90</v>
      </c>
      <c r="E75" s="12">
        <v>44049</v>
      </c>
      <c r="F75" s="37">
        <v>6094.6499999985099</v>
      </c>
      <c r="G75" s="37">
        <v>6094.6499999985099</v>
      </c>
      <c r="H75" s="11">
        <f t="shared" si="1"/>
        <v>1</v>
      </c>
      <c r="I75" s="12">
        <v>44049</v>
      </c>
      <c r="J75" s="14">
        <v>12114.905204757701</v>
      </c>
      <c r="L75" s="6">
        <v>4.5574418982141703E-3</v>
      </c>
      <c r="M75" s="6">
        <v>4.3604452053841697E-2</v>
      </c>
      <c r="N75" s="6">
        <v>0.12411157848153399</v>
      </c>
      <c r="O75" s="6">
        <v>0.23125687844381901</v>
      </c>
      <c r="P75" s="6">
        <v>0.34715274760499598</v>
      </c>
      <c r="Q75" s="6">
        <v>0.64950678852619603</v>
      </c>
      <c r="R75" s="6">
        <v>0.91392776028136702</v>
      </c>
      <c r="S75" s="6">
        <v>1.3932449400518101</v>
      </c>
      <c r="T75" s="6">
        <v>0.14225089426690801</v>
      </c>
      <c r="V75" s="7"/>
      <c r="W75" s="7"/>
      <c r="X75" s="7">
        <v>0.10201376386976301</v>
      </c>
      <c r="Y75" s="7">
        <v>-7.0833333333212095E-2</v>
      </c>
      <c r="Z75" s="7">
        <v>0.12586516055671401</v>
      </c>
      <c r="AA75" s="7">
        <v>-8.1439689514809302E-2</v>
      </c>
      <c r="AB75" s="7">
        <v>0.366699804016971</v>
      </c>
      <c r="AC75" s="7">
        <v>-4.61206107402541E-2</v>
      </c>
      <c r="AD75" s="26">
        <v>6</v>
      </c>
      <c r="AE75" s="7"/>
      <c r="AF75" s="9"/>
      <c r="AG75" s="10">
        <v>-5.9015646893669803E-2</v>
      </c>
      <c r="AH75" s="10">
        <v>-6.8422555934603196E-2</v>
      </c>
    </row>
    <row r="76" spans="1:34" ht="15" x14ac:dyDescent="0.25">
      <c r="A76" s="4"/>
      <c r="B76" t="s">
        <v>257</v>
      </c>
      <c r="C76" s="4" t="s">
        <v>725</v>
      </c>
      <c r="D76" s="4" t="s">
        <v>673</v>
      </c>
      <c r="E76" s="12">
        <v>44048</v>
      </c>
      <c r="F76" s="37"/>
      <c r="G76" s="37">
        <v>683.36931847780897</v>
      </c>
      <c r="H76" s="11">
        <f t="shared" si="1"/>
        <v>0</v>
      </c>
      <c r="I76" s="12">
        <v>43908</v>
      </c>
      <c r="J76" s="14">
        <v>3525.9185532226602</v>
      </c>
      <c r="L76" s="6"/>
      <c r="M76" s="6">
        <v>-0.122807017543964</v>
      </c>
      <c r="N76" s="6">
        <v>-0.120493036362896</v>
      </c>
      <c r="O76" s="6">
        <v>-0.35986473000026298</v>
      </c>
      <c r="P76" s="6">
        <v>-0.21217712396726701</v>
      </c>
      <c r="Q76" s="6">
        <v>-0.456910718754516</v>
      </c>
      <c r="R76" s="6">
        <v>-0.63775787323189403</v>
      </c>
      <c r="S76" s="6">
        <v>-0.66053767662611795</v>
      </c>
      <c r="T76" s="6">
        <v>-0.158852977042407</v>
      </c>
      <c r="V76" s="7"/>
      <c r="W76" s="7"/>
      <c r="X76" s="7">
        <v>0.20315493961970801</v>
      </c>
      <c r="Y76" s="7">
        <v>-0.16320983379409901</v>
      </c>
      <c r="Z76" s="7">
        <v>0.53973327157495099</v>
      </c>
      <c r="AA76" s="7">
        <v>-0.31621508962067302</v>
      </c>
      <c r="AB76" s="7">
        <v>0.224709052763646</v>
      </c>
      <c r="AC76" s="7">
        <v>-0.54640492507955096</v>
      </c>
      <c r="AD76" s="26">
        <v>3</v>
      </c>
      <c r="AE76" s="7"/>
      <c r="AF76" s="9"/>
      <c r="AG76" s="10">
        <v>-0.58293006318035601</v>
      </c>
      <c r="AH76" s="10">
        <v>-1.70544106785928</v>
      </c>
    </row>
    <row r="77" spans="1:34" ht="15" x14ac:dyDescent="0.25">
      <c r="A77" s="4"/>
      <c r="B77" t="s">
        <v>258</v>
      </c>
      <c r="C77" s="4" t="s">
        <v>53</v>
      </c>
      <c r="D77" s="4" t="s">
        <v>134</v>
      </c>
      <c r="E77" s="12">
        <v>44047</v>
      </c>
      <c r="F77" s="37"/>
      <c r="G77" s="37">
        <v>1383.11999999918</v>
      </c>
      <c r="H77" s="11">
        <f t="shared" si="1"/>
        <v>0</v>
      </c>
      <c r="I77" s="12">
        <v>44047</v>
      </c>
      <c r="J77" s="14">
        <v>3175.4879587326</v>
      </c>
      <c r="L77" s="6"/>
      <c r="M77" s="6">
        <v>6.8871715609930106E-2</v>
      </c>
      <c r="N77" s="6">
        <v>0.239773271889135</v>
      </c>
      <c r="O77" s="6"/>
      <c r="P77" s="6">
        <v>0.31355164252628998</v>
      </c>
      <c r="Q77" s="6">
        <v>0.51944841073418502</v>
      </c>
      <c r="R77" s="6">
        <v>0.65013801980298003</v>
      </c>
      <c r="S77" s="6">
        <v>1.02989274053834</v>
      </c>
      <c r="T77" s="6">
        <v>0.208725409295002</v>
      </c>
      <c r="V77" s="7"/>
      <c r="W77" s="7"/>
      <c r="X77" s="7">
        <v>5.3023255813968703E-2</v>
      </c>
      <c r="Y77" s="7">
        <v>-8.1891213389171796E-2</v>
      </c>
      <c r="Z77" s="7">
        <v>0.168224299066351</v>
      </c>
      <c r="AA77" s="7">
        <v>-6.5993091538111906E-2</v>
      </c>
      <c r="AB77" s="7">
        <v>0.390542473616661</v>
      </c>
      <c r="AC77" s="7">
        <v>-0.18260335397819299</v>
      </c>
      <c r="AD77" s="26">
        <v>8</v>
      </c>
      <c r="AE77" s="7"/>
      <c r="AF77" s="9"/>
      <c r="AG77" s="10">
        <v>0.16038971935313401</v>
      </c>
      <c r="AH77" s="10">
        <v>0.21557656293475699</v>
      </c>
    </row>
    <row r="78" spans="1:34" ht="15" x14ac:dyDescent="0.25">
      <c r="A78" s="4"/>
      <c r="B78" t="s">
        <v>259</v>
      </c>
      <c r="C78" s="4" t="s">
        <v>35</v>
      </c>
      <c r="D78" s="4" t="s">
        <v>116</v>
      </c>
      <c r="E78" s="12">
        <v>44049</v>
      </c>
      <c r="F78" s="37">
        <v>1440</v>
      </c>
      <c r="G78" s="37">
        <v>1440</v>
      </c>
      <c r="H78" s="11">
        <f t="shared" si="1"/>
        <v>1</v>
      </c>
      <c r="I78" s="12">
        <v>44049</v>
      </c>
      <c r="J78" s="14">
        <v>11104.0877348785</v>
      </c>
      <c r="L78" s="6">
        <v>2.1276595743984199E-2</v>
      </c>
      <c r="M78" s="6">
        <v>7.3289258909426294E-2</v>
      </c>
      <c r="N78" s="6">
        <v>0.24963118524115999</v>
      </c>
      <c r="O78" s="6">
        <v>0.45025152140471603</v>
      </c>
      <c r="P78" s="6">
        <v>0.22714147658</v>
      </c>
      <c r="Q78" s="6">
        <v>0.24108410957153001</v>
      </c>
      <c r="R78" s="6">
        <v>0.48052760232531</v>
      </c>
      <c r="S78" s="6">
        <v>0.94900785221252604</v>
      </c>
      <c r="T78" s="6">
        <v>0.28686327077768498</v>
      </c>
      <c r="V78" s="7"/>
      <c r="W78" s="7"/>
      <c r="X78" s="7">
        <v>0.120777891504986</v>
      </c>
      <c r="Y78" s="7">
        <v>-9.4727435210224906E-2</v>
      </c>
      <c r="Z78" s="7">
        <v>0.114406779661367</v>
      </c>
      <c r="AA78" s="7">
        <v>-4.0650406504064401E-2</v>
      </c>
      <c r="AB78" s="7">
        <v>0.37743670044990701</v>
      </c>
      <c r="AC78" s="7">
        <v>-0.19860308542149099</v>
      </c>
      <c r="AD78" s="26">
        <v>8</v>
      </c>
      <c r="AE78" s="7"/>
      <c r="AF78" s="9"/>
      <c r="AG78" s="10">
        <v>0.22698445900664399</v>
      </c>
      <c r="AH78" s="10">
        <v>0.291006874393133</v>
      </c>
    </row>
    <row r="79" spans="1:34" ht="15" x14ac:dyDescent="0.25">
      <c r="A79" s="4"/>
      <c r="B79" t="s">
        <v>260</v>
      </c>
      <c r="C79" s="4" t="s">
        <v>726</v>
      </c>
      <c r="D79" s="4" t="s">
        <v>674</v>
      </c>
      <c r="E79" s="12">
        <v>44049</v>
      </c>
      <c r="F79" s="37">
        <v>368</v>
      </c>
      <c r="G79" s="37">
        <v>1028.9255249556199</v>
      </c>
      <c r="H79" s="11">
        <f t="shared" si="1"/>
        <v>0.35765465145387731</v>
      </c>
      <c r="I79" s="12">
        <v>43914</v>
      </c>
      <c r="J79" s="14">
        <v>2749.9395032195998</v>
      </c>
      <c r="L79" s="6">
        <v>-1.60427807486485E-2</v>
      </c>
      <c r="M79" s="6">
        <v>-9.1358024691580803E-2</v>
      </c>
      <c r="N79" s="6">
        <v>-0.10006120453006601</v>
      </c>
      <c r="O79" s="6">
        <v>-0.31721629006380703</v>
      </c>
      <c r="P79" s="6">
        <v>-0.34572470177314202</v>
      </c>
      <c r="Q79" s="6">
        <v>-0.52453996190626595</v>
      </c>
      <c r="R79" s="6">
        <v>-0.69644033318734699</v>
      </c>
      <c r="S79" s="6">
        <v>-0.73110333259915905</v>
      </c>
      <c r="T79" s="6"/>
      <c r="V79" s="7"/>
      <c r="W79" s="7"/>
      <c r="X79" s="7">
        <v>0.19838099521264699</v>
      </c>
      <c r="Y79" s="7">
        <v>-0.11999999999898101</v>
      </c>
      <c r="Z79" s="7">
        <v>0.31548311990627598</v>
      </c>
      <c r="AA79" s="7">
        <v>-0.19178678678785199</v>
      </c>
      <c r="AB79" s="7">
        <v>7.0528967253267197E-2</v>
      </c>
      <c r="AC79" s="7">
        <v>-0.42543171114637501</v>
      </c>
      <c r="AD79" s="26">
        <v>2</v>
      </c>
      <c r="AE79" s="7"/>
      <c r="AF79" s="9"/>
      <c r="AG79" s="10">
        <v>-0.49693275078652699</v>
      </c>
      <c r="AH79" s="10">
        <v>-1.1490432782939</v>
      </c>
    </row>
    <row r="80" spans="1:34" ht="15" x14ac:dyDescent="0.25">
      <c r="A80" s="4"/>
      <c r="B80" t="s">
        <v>261</v>
      </c>
      <c r="C80" s="4" t="s">
        <v>47</v>
      </c>
      <c r="D80" s="4" t="s">
        <v>128</v>
      </c>
      <c r="E80" s="12">
        <v>44049</v>
      </c>
      <c r="F80" s="37">
        <v>1414</v>
      </c>
      <c r="G80" s="37">
        <v>1454.0169650223099</v>
      </c>
      <c r="H80" s="11">
        <f t="shared" si="1"/>
        <v>0.97247833692112673</v>
      </c>
      <c r="I80" s="12">
        <v>43948</v>
      </c>
      <c r="J80" s="14">
        <v>4745.5618575439503</v>
      </c>
      <c r="L80" s="6">
        <v>3.1834742185310499E-4</v>
      </c>
      <c r="M80" s="6">
        <v>6.0765191297832602E-2</v>
      </c>
      <c r="N80" s="6">
        <v>0.20488258487050201</v>
      </c>
      <c r="O80" s="6">
        <v>0.27471672140556602</v>
      </c>
      <c r="P80" s="6">
        <v>0.48514962201239498</v>
      </c>
      <c r="Q80" s="6">
        <v>0.552446132296463</v>
      </c>
      <c r="R80" s="6">
        <v>0.54294292815378897</v>
      </c>
      <c r="S80" s="6">
        <v>0.94494526342954499</v>
      </c>
      <c r="T80" s="6">
        <v>0.20793034857517301</v>
      </c>
      <c r="V80" s="7"/>
      <c r="W80" s="7"/>
      <c r="X80" s="7">
        <v>5.7489878543492502E-2</v>
      </c>
      <c r="Y80" s="7">
        <v>-7.0204081632255097E-2</v>
      </c>
      <c r="Z80" s="7">
        <v>0.153387142585416</v>
      </c>
      <c r="AA80" s="7">
        <v>-6.3210227273011704E-2</v>
      </c>
      <c r="AB80" s="7">
        <v>0.32936645917128798</v>
      </c>
      <c r="AC80" s="7">
        <v>-7.3221836791199202E-2</v>
      </c>
      <c r="AD80" s="26">
        <v>8</v>
      </c>
      <c r="AE80" s="7"/>
      <c r="AF80" s="9"/>
      <c r="AG80" s="10">
        <v>-0.21812344175418699</v>
      </c>
      <c r="AH80" s="10">
        <v>-0.23819443502475199</v>
      </c>
    </row>
    <row r="81" spans="1:34" ht="15" x14ac:dyDescent="0.25">
      <c r="A81" s="4"/>
      <c r="B81" t="s">
        <v>262</v>
      </c>
      <c r="C81" s="4" t="s">
        <v>4</v>
      </c>
      <c r="D81" s="4" t="s">
        <v>85</v>
      </c>
      <c r="E81" s="12">
        <v>44049</v>
      </c>
      <c r="F81" s="37">
        <v>3973.4800000004502</v>
      </c>
      <c r="G81" s="37">
        <v>19194.178388983</v>
      </c>
      <c r="H81" s="11">
        <f t="shared" si="1"/>
        <v>0.20701485208041689</v>
      </c>
      <c r="I81" s="12">
        <v>43712</v>
      </c>
      <c r="J81" s="14">
        <v>15495.794835922199</v>
      </c>
      <c r="L81" s="6">
        <v>-1.52905198774533E-2</v>
      </c>
      <c r="M81" s="6">
        <v>0.56682965299638499</v>
      </c>
      <c r="N81" s="6">
        <v>-0.71052273999434001</v>
      </c>
      <c r="O81" s="6">
        <v>-0.77133330506505404</v>
      </c>
      <c r="P81" s="6">
        <v>-0.65028680106508596</v>
      </c>
      <c r="Q81" s="6">
        <v>-0.725280920227524</v>
      </c>
      <c r="R81" s="6"/>
      <c r="S81" s="6"/>
      <c r="T81" s="6">
        <v>-0.75038717396557297</v>
      </c>
      <c r="V81" s="7">
        <v>2.14134297654731</v>
      </c>
      <c r="W81" s="7">
        <v>0.232356697164359</v>
      </c>
      <c r="X81" s="7">
        <v>1.5862861182261301</v>
      </c>
      <c r="Y81" s="7">
        <v>-0.62743613378901497</v>
      </c>
      <c r="Z81" s="7">
        <v>0.851851851851679</v>
      </c>
      <c r="AA81" s="7">
        <v>-0.89311089889961304</v>
      </c>
      <c r="AB81" s="7">
        <v>0.80520320684649005</v>
      </c>
      <c r="AC81" s="7">
        <v>-0.75038717396557297</v>
      </c>
      <c r="AD81" s="26">
        <v>7</v>
      </c>
      <c r="AE81" s="7"/>
      <c r="AF81" s="9"/>
      <c r="AG81" s="10"/>
      <c r="AH81" s="10"/>
    </row>
    <row r="82" spans="1:34" ht="15" x14ac:dyDescent="0.25">
      <c r="A82" s="4"/>
      <c r="B82" t="s">
        <v>263</v>
      </c>
      <c r="C82" s="4" t="s">
        <v>68</v>
      </c>
      <c r="D82" s="4" t="s">
        <v>149</v>
      </c>
      <c r="E82" s="12">
        <v>44049</v>
      </c>
      <c r="F82" s="37">
        <v>989.92999999970198</v>
      </c>
      <c r="G82" s="37">
        <v>999.99000000022397</v>
      </c>
      <c r="H82" s="11">
        <f t="shared" si="1"/>
        <v>0.98993989939847427</v>
      </c>
      <c r="I82" s="12">
        <v>44020</v>
      </c>
      <c r="J82" s="14">
        <v>11961.716957077</v>
      </c>
      <c r="L82" s="6">
        <v>-8.0807264566829003E-5</v>
      </c>
      <c r="M82" s="6">
        <v>2.9054658099994399E-2</v>
      </c>
      <c r="N82" s="6">
        <v>0.22660786003514699</v>
      </c>
      <c r="O82" s="6">
        <v>0.31498509319324502</v>
      </c>
      <c r="P82" s="6">
        <v>0.30577450145036</v>
      </c>
      <c r="Q82" s="6">
        <v>0.39175406188063799</v>
      </c>
      <c r="R82" s="6">
        <v>0.56150915679056201</v>
      </c>
      <c r="S82" s="6">
        <v>0.81676367521635296</v>
      </c>
      <c r="T82" s="6">
        <v>0.18642713799636099</v>
      </c>
      <c r="V82" s="7"/>
      <c r="W82" s="7"/>
      <c r="X82" s="7">
        <v>5.2291407222583103E-2</v>
      </c>
      <c r="Y82" s="7">
        <v>-6.1093370312883102E-2</v>
      </c>
      <c r="Z82" s="7">
        <v>0.108723578970967</v>
      </c>
      <c r="AA82" s="7">
        <v>-5.6581298391392899E-2</v>
      </c>
      <c r="AB82" s="7">
        <v>0.33052820852375597</v>
      </c>
      <c r="AC82" s="7">
        <v>-0.141966101648868</v>
      </c>
      <c r="AD82" s="26">
        <v>9</v>
      </c>
      <c r="AE82" s="7"/>
      <c r="AF82" s="9"/>
      <c r="AG82" s="10">
        <v>0.168587361685923</v>
      </c>
      <c r="AH82" s="10">
        <v>0.14626140455175099</v>
      </c>
    </row>
    <row r="83" spans="1:34" ht="15" x14ac:dyDescent="0.25">
      <c r="A83" s="4"/>
      <c r="B83" t="s">
        <v>264</v>
      </c>
      <c r="C83" s="4" t="s">
        <v>727</v>
      </c>
      <c r="D83" s="4" t="s">
        <v>675</v>
      </c>
      <c r="E83" s="12">
        <v>44046</v>
      </c>
      <c r="F83" s="37"/>
      <c r="G83" s="37"/>
      <c r="H83" s="11" t="str">
        <f t="shared" si="1"/>
        <v/>
      </c>
      <c r="I83" s="12"/>
      <c r="L83" s="6"/>
      <c r="M83" s="6"/>
      <c r="N83" s="6"/>
      <c r="O83" s="6"/>
      <c r="P83" s="6"/>
      <c r="Q83" s="6"/>
      <c r="R83" s="6"/>
      <c r="S83" s="6"/>
      <c r="T83" s="6"/>
      <c r="V83" s="7"/>
      <c r="W83" s="7"/>
      <c r="X83" s="7">
        <v>-2.4657068352098598E-3</v>
      </c>
      <c r="Y83" s="7">
        <v>-7.6569025777644103E-3</v>
      </c>
      <c r="Z83" s="7">
        <v>1.9130245742417201E-2</v>
      </c>
      <c r="AA83" s="7">
        <v>-1.42466915476689E-2</v>
      </c>
      <c r="AB83" s="7"/>
      <c r="AC83" s="7"/>
      <c r="AD83" s="26"/>
      <c r="AE83" s="7"/>
      <c r="AF83" s="9"/>
      <c r="AG83" s="10"/>
      <c r="AH83" s="10"/>
    </row>
    <row r="84" spans="1:34" ht="15" x14ac:dyDescent="0.25">
      <c r="A84" s="4"/>
      <c r="B84" t="s">
        <v>265</v>
      </c>
      <c r="C84" s="4" t="s">
        <v>728</v>
      </c>
      <c r="D84" s="4" t="s">
        <v>676</v>
      </c>
      <c r="E84" s="12">
        <v>44049</v>
      </c>
      <c r="F84" s="37">
        <v>105.489999999991</v>
      </c>
      <c r="G84" s="37">
        <v>105.489999999991</v>
      </c>
      <c r="H84" s="11">
        <f t="shared" si="1"/>
        <v>1</v>
      </c>
      <c r="I84" s="12">
        <v>44049</v>
      </c>
      <c r="J84" s="14">
        <v>5231.6672566146899</v>
      </c>
      <c r="L84" s="6">
        <v>1.42396050978277E-3</v>
      </c>
      <c r="M84" s="6">
        <v>5.6837504780560301E-3</v>
      </c>
      <c r="N84" s="6">
        <v>3.5717339831535397E-2</v>
      </c>
      <c r="O84" s="6">
        <v>7.2882455793660497E-2</v>
      </c>
      <c r="P84" s="6">
        <v>0.141783040820883</v>
      </c>
      <c r="Q84" s="6">
        <v>0.19595577578176701</v>
      </c>
      <c r="R84" s="6">
        <v>0.25565421675855798</v>
      </c>
      <c r="S84" s="6">
        <v>0.295314357348543</v>
      </c>
      <c r="T84" s="6">
        <v>4.3518826321815099E-2</v>
      </c>
      <c r="V84" s="7">
        <v>1.9771544035211301E-2</v>
      </c>
      <c r="W84" s="7">
        <v>2.0398513978398098E-3</v>
      </c>
      <c r="X84" s="7">
        <v>7.3439412499283199E-3</v>
      </c>
      <c r="Y84" s="7">
        <v>-1.01484683336821E-2</v>
      </c>
      <c r="Z84" s="7">
        <v>1.3304734939083599E-2</v>
      </c>
      <c r="AA84" s="7">
        <v>-1.3609928382720699E-3</v>
      </c>
      <c r="AB84" s="7">
        <v>7.05713406186987E-2</v>
      </c>
      <c r="AC84" s="7">
        <v>2.7163357803146899E-2</v>
      </c>
      <c r="AD84" s="26">
        <v>11</v>
      </c>
      <c r="AE84" s="7"/>
      <c r="AF84" s="9"/>
      <c r="AG84" s="10">
        <v>-4.3189507952732199E-3</v>
      </c>
      <c r="AH84" s="10">
        <v>-1.5862104129933401E-3</v>
      </c>
    </row>
    <row r="85" spans="1:34" ht="15" x14ac:dyDescent="0.25">
      <c r="A85" s="4"/>
      <c r="B85" t="s">
        <v>266</v>
      </c>
      <c r="C85" s="4" t="s">
        <v>81</v>
      </c>
      <c r="D85" s="4" t="s">
        <v>162</v>
      </c>
      <c r="E85" s="12">
        <v>44046</v>
      </c>
      <c r="F85" s="37"/>
      <c r="G85" s="37">
        <v>2415.1808893457101</v>
      </c>
      <c r="H85" s="11">
        <f t="shared" si="1"/>
        <v>0</v>
      </c>
      <c r="I85" s="12">
        <v>43948</v>
      </c>
      <c r="J85" s="14">
        <v>4060.9170270271302</v>
      </c>
      <c r="L85" s="6"/>
      <c r="M85" s="6">
        <v>4.6931969764045803E-2</v>
      </c>
      <c r="N85" s="6"/>
      <c r="O85" s="6">
        <v>0.134885585726879</v>
      </c>
      <c r="P85" s="6">
        <v>0.22952009076659999</v>
      </c>
      <c r="Q85" s="6"/>
      <c r="R85" s="6">
        <v>0.59162923595460604</v>
      </c>
      <c r="S85" s="6">
        <v>0.97406702404841805</v>
      </c>
      <c r="T85" s="6">
        <v>5.9198179649683901E-2</v>
      </c>
      <c r="V85" s="7"/>
      <c r="W85" s="7"/>
      <c r="X85" s="7">
        <v>2.56385504944774E-2</v>
      </c>
      <c r="Y85" s="7">
        <v>-1.8814790752003301E-2</v>
      </c>
      <c r="Z85" s="7">
        <v>0.109789658558002</v>
      </c>
      <c r="AA85" s="7">
        <v>-9.9846512471267496E-2</v>
      </c>
      <c r="AB85" s="7">
        <v>0.41425713587319501</v>
      </c>
      <c r="AC85" s="7">
        <v>-7.0866868948578493E-2</v>
      </c>
      <c r="AD85" s="26"/>
      <c r="AE85" s="7"/>
      <c r="AF85" s="9"/>
      <c r="AG85" s="10">
        <v>-8.8157875728711602E-2</v>
      </c>
      <c r="AH85" s="10">
        <v>-0.103432711078881</v>
      </c>
    </row>
    <row r="86" spans="1:34" ht="15" x14ac:dyDescent="0.25">
      <c r="A86" s="4"/>
      <c r="B86" t="s">
        <v>267</v>
      </c>
      <c r="C86" s="4" t="s">
        <v>729</v>
      </c>
      <c r="D86" s="4" t="s">
        <v>677</v>
      </c>
      <c r="E86" s="12">
        <v>44049</v>
      </c>
      <c r="F86" s="37">
        <v>84.579999999958105</v>
      </c>
      <c r="G86" s="37">
        <v>975.45662431605194</v>
      </c>
      <c r="H86" s="11">
        <f t="shared" si="1"/>
        <v>8.6708109711451237E-2</v>
      </c>
      <c r="I86" s="12">
        <v>43691</v>
      </c>
      <c r="J86" s="14">
        <v>8073.5002941284201</v>
      </c>
      <c r="L86" s="6">
        <v>4.5130641337891601E-3</v>
      </c>
      <c r="M86" s="6">
        <v>-0.22253883629047799</v>
      </c>
      <c r="N86" s="6">
        <v>-0.75388288896297995</v>
      </c>
      <c r="O86" s="6">
        <v>-0.91450459112413196</v>
      </c>
      <c r="P86" s="6"/>
      <c r="Q86" s="6"/>
      <c r="R86" s="6"/>
      <c r="S86" s="6"/>
      <c r="T86" s="6">
        <v>-0.78871367712039497</v>
      </c>
      <c r="V86" s="7">
        <v>1.3549678897950801</v>
      </c>
      <c r="W86" s="7">
        <v>0.13864762865166999</v>
      </c>
      <c r="X86" s="7">
        <v>0.38514393643359701</v>
      </c>
      <c r="Y86" s="7">
        <v>-0.355630431628088</v>
      </c>
      <c r="Z86" s="7">
        <v>0.20047393364977301</v>
      </c>
      <c r="AA86" s="7">
        <v>-0.46669229106104498</v>
      </c>
      <c r="AB86" s="7">
        <v>-0.78871367712039497</v>
      </c>
      <c r="AC86" s="7">
        <v>-0.79267042901134099</v>
      </c>
      <c r="AD86" s="26">
        <v>2</v>
      </c>
      <c r="AE86" s="7"/>
      <c r="AF86" s="9"/>
      <c r="AG86" s="10"/>
      <c r="AH86" s="10"/>
    </row>
    <row r="87" spans="1:34" ht="15" x14ac:dyDescent="0.25">
      <c r="A87" s="4"/>
      <c r="B87" t="s">
        <v>268</v>
      </c>
      <c r="C87" s="4" t="s">
        <v>730</v>
      </c>
      <c r="D87" s="4" t="s">
        <v>678</v>
      </c>
      <c r="E87" s="12">
        <v>44048</v>
      </c>
      <c r="F87" s="37"/>
      <c r="G87" s="37">
        <v>3347.71931740642</v>
      </c>
      <c r="H87" s="11">
        <f t="shared" si="1"/>
        <v>0</v>
      </c>
      <c r="I87" s="12">
        <v>43825</v>
      </c>
      <c r="J87" s="14">
        <v>1802.9435375022899</v>
      </c>
      <c r="L87" s="6"/>
      <c r="M87" s="6">
        <v>9.1463414628378797E-3</v>
      </c>
      <c r="N87" s="6"/>
      <c r="O87" s="6"/>
      <c r="P87" s="6">
        <v>-0.94902610720833802</v>
      </c>
      <c r="Q87" s="6"/>
      <c r="R87" s="6"/>
      <c r="S87" s="6"/>
      <c r="T87" s="6">
        <v>-0.89888299634796598</v>
      </c>
      <c r="V87" s="7"/>
      <c r="W87" s="7"/>
      <c r="X87" s="7">
        <v>0.15749999999941799</v>
      </c>
      <c r="Y87" s="7">
        <v>-0.528455284553347</v>
      </c>
      <c r="Z87" s="7">
        <v>0.49803149606334002</v>
      </c>
      <c r="AA87" s="7">
        <v>-0.819858156028204</v>
      </c>
      <c r="AB87" s="7">
        <v>0.10978885398435501</v>
      </c>
      <c r="AC87" s="7">
        <v>-0.89888299634796598</v>
      </c>
      <c r="AD87" s="26"/>
      <c r="AE87" s="7"/>
      <c r="AF87" s="9"/>
      <c r="AG87" s="10"/>
      <c r="AH87" s="10"/>
    </row>
    <row r="88" spans="1:34" ht="15" x14ac:dyDescent="0.25">
      <c r="A88" s="4"/>
      <c r="B88" t="s">
        <v>269</v>
      </c>
      <c r="C88" s="4" t="s">
        <v>731</v>
      </c>
      <c r="D88" s="4" t="s">
        <v>679</v>
      </c>
      <c r="E88" s="12">
        <v>44046</v>
      </c>
      <c r="F88" s="37"/>
      <c r="G88" s="37">
        <v>5238.7375489398801</v>
      </c>
      <c r="H88" s="11">
        <f t="shared" si="1"/>
        <v>0</v>
      </c>
      <c r="I88" s="12">
        <v>43907</v>
      </c>
      <c r="J88" s="14">
        <v>1368.15086067581</v>
      </c>
      <c r="L88" s="6"/>
      <c r="M88" s="6"/>
      <c r="N88" s="6"/>
      <c r="O88" s="6">
        <v>0.29837772196886397</v>
      </c>
      <c r="P88" s="6"/>
      <c r="Q88" s="6"/>
      <c r="R88" s="6"/>
      <c r="S88" s="6"/>
      <c r="T88" s="6">
        <v>0.64701222595642305</v>
      </c>
      <c r="V88" s="7"/>
      <c r="W88" s="7"/>
      <c r="X88" s="7">
        <v>0.189504373178352</v>
      </c>
      <c r="Y88" s="7">
        <v>-0.38465016389731299</v>
      </c>
      <c r="Z88" s="7">
        <v>0.56986553834751297</v>
      </c>
      <c r="AA88" s="7">
        <v>-0.533628783584572</v>
      </c>
      <c r="AB88" s="7">
        <v>0.64701222595642305</v>
      </c>
      <c r="AC88" s="7">
        <v>0.64701222595642305</v>
      </c>
      <c r="AD88" s="26"/>
      <c r="AE88" s="7"/>
      <c r="AF88" s="9"/>
      <c r="AG88" s="10"/>
      <c r="AH88" s="10"/>
    </row>
    <row r="89" spans="1:34" ht="15" x14ac:dyDescent="0.25">
      <c r="A89" s="4"/>
      <c r="B89" t="s">
        <v>270</v>
      </c>
      <c r="C89" s="4" t="s">
        <v>172</v>
      </c>
      <c r="D89" s="4" t="s">
        <v>176</v>
      </c>
      <c r="E89" s="12">
        <v>44049</v>
      </c>
      <c r="F89" s="37">
        <v>2170.21000000089</v>
      </c>
      <c r="G89" s="37">
        <v>2197.7521026283498</v>
      </c>
      <c r="H89" s="11">
        <f t="shared" si="1"/>
        <v>0.98746805766013301</v>
      </c>
      <c r="I89" s="12">
        <v>43949</v>
      </c>
      <c r="J89" s="14">
        <v>4543.6032948379498</v>
      </c>
      <c r="L89" s="6">
        <v>1.59223910304718E-3</v>
      </c>
      <c r="M89" s="6">
        <v>1.9941148209909401E-2</v>
      </c>
      <c r="N89" s="6">
        <v>0.25745395874226201</v>
      </c>
      <c r="O89" s="6"/>
      <c r="P89" s="6"/>
      <c r="Q89" s="6"/>
      <c r="R89" s="6"/>
      <c r="S89" s="6"/>
      <c r="T89" s="6"/>
      <c r="V89" s="7"/>
      <c r="W89" s="7"/>
      <c r="X89" s="7">
        <v>2.42001870901731E-2</v>
      </c>
      <c r="Y89" s="7">
        <v>-1.24530924249484E-2</v>
      </c>
      <c r="Z89" s="7">
        <v>5.9460196245709099E-2</v>
      </c>
      <c r="AA89" s="7">
        <v>-6.7069575344285107E-2</v>
      </c>
      <c r="AB89" s="7">
        <v>0.277841168264858</v>
      </c>
      <c r="AC89" s="7">
        <v>0.277841168264858</v>
      </c>
      <c r="AD89" s="26"/>
      <c r="AE89" s="7"/>
      <c r="AF89" s="9"/>
      <c r="AG89" s="10"/>
      <c r="AH89" s="10"/>
    </row>
    <row r="90" spans="1:34" ht="15" x14ac:dyDescent="0.25">
      <c r="A90" s="4"/>
      <c r="B90" t="s">
        <v>271</v>
      </c>
      <c r="C90" s="4" t="s">
        <v>732</v>
      </c>
      <c r="D90" s="4" t="s">
        <v>680</v>
      </c>
      <c r="E90" s="12">
        <v>44049</v>
      </c>
      <c r="F90" s="37">
        <v>994</v>
      </c>
      <c r="G90" s="37">
        <v>1019.86694384087</v>
      </c>
      <c r="H90" s="11">
        <f t="shared" si="1"/>
        <v>0.97463694259620393</v>
      </c>
      <c r="I90" s="12">
        <v>43945</v>
      </c>
      <c r="J90" s="14">
        <v>11893.8037784729</v>
      </c>
      <c r="L90" s="6"/>
      <c r="M90" s="6">
        <v>2.97810403244512E-2</v>
      </c>
      <c r="N90" s="6">
        <v>0.174469864428975</v>
      </c>
      <c r="O90" s="6">
        <v>0.15898038747589499</v>
      </c>
      <c r="P90" s="6">
        <v>0.27258992939634502</v>
      </c>
      <c r="Q90" s="6">
        <v>0.36285377386782802</v>
      </c>
      <c r="R90" s="6"/>
      <c r="S90" s="6"/>
      <c r="T90" s="6">
        <v>0.169654138793703</v>
      </c>
      <c r="V90" s="7"/>
      <c r="W90" s="7"/>
      <c r="X90" s="7">
        <v>3.7753647493445897E-2</v>
      </c>
      <c r="Y90" s="7">
        <v>-2.87133592992177E-2</v>
      </c>
      <c r="Z90" s="7">
        <v>0.101227531549812</v>
      </c>
      <c r="AA90" s="7">
        <v>-7.4714395512273796E-2</v>
      </c>
      <c r="AB90" s="7">
        <v>0.169654138793703</v>
      </c>
      <c r="AC90" s="7">
        <v>-6.7217269997854601E-3</v>
      </c>
      <c r="AD90" s="26">
        <v>7</v>
      </c>
      <c r="AE90" s="7"/>
      <c r="AF90" s="9"/>
      <c r="AG90" s="10">
        <v>-0.33490702180415599</v>
      </c>
      <c r="AH90" s="10">
        <v>-0.299164562334227</v>
      </c>
    </row>
    <row r="91" spans="1:34" ht="15" x14ac:dyDescent="0.25">
      <c r="A91" s="4"/>
      <c r="B91" t="s">
        <v>272</v>
      </c>
      <c r="C91" s="4" t="s">
        <v>32</v>
      </c>
      <c r="D91" s="4" t="s">
        <v>113</v>
      </c>
      <c r="E91" s="12">
        <v>44049</v>
      </c>
      <c r="F91" s="37">
        <v>498.50999999977603</v>
      </c>
      <c r="G91" s="37">
        <v>513.09806352574401</v>
      </c>
      <c r="H91" s="11">
        <f t="shared" si="1"/>
        <v>0.9715686638422949</v>
      </c>
      <c r="I91" s="12">
        <v>43945</v>
      </c>
      <c r="J91" s="14">
        <v>6308.1811190033004</v>
      </c>
      <c r="L91" s="6"/>
      <c r="M91" s="6">
        <v>-2.3486777668949799E-2</v>
      </c>
      <c r="N91" s="6">
        <v>0.15599784145350001</v>
      </c>
      <c r="O91" s="6">
        <v>0.12591156599955899</v>
      </c>
      <c r="P91" s="6">
        <v>0.18694339046662201</v>
      </c>
      <c r="Q91" s="6">
        <v>0.25106277680431999</v>
      </c>
      <c r="R91" s="6">
        <v>0.45123414851725102</v>
      </c>
      <c r="S91" s="6">
        <v>0.63021118287928402</v>
      </c>
      <c r="T91" s="6">
        <v>0.109455046265793</v>
      </c>
      <c r="V91" s="7"/>
      <c r="W91" s="7"/>
      <c r="X91" s="7">
        <v>9.9946380696637804E-2</v>
      </c>
      <c r="Y91" s="7">
        <v>-4.2187907873085399E-2</v>
      </c>
      <c r="Z91" s="7">
        <v>0.14817513192974699</v>
      </c>
      <c r="AA91" s="7">
        <v>-0.14692500784440199</v>
      </c>
      <c r="AB91" s="7">
        <v>0.35165813004074198</v>
      </c>
      <c r="AC91" s="7">
        <v>-8.8329332259454496E-2</v>
      </c>
      <c r="AD91" s="26">
        <v>7</v>
      </c>
      <c r="AE91" s="7"/>
      <c r="AF91" s="9"/>
      <c r="AG91" s="10">
        <v>4.8050014478235398E-2</v>
      </c>
      <c r="AH91" s="10">
        <v>5.1849644909907497E-2</v>
      </c>
    </row>
    <row r="92" spans="1:34" ht="15" x14ac:dyDescent="0.25">
      <c r="A92" s="4"/>
      <c r="B92" t="s">
        <v>273</v>
      </c>
      <c r="C92" s="4" t="s">
        <v>7</v>
      </c>
      <c r="D92" s="4" t="s">
        <v>88</v>
      </c>
      <c r="E92" s="12">
        <v>44049</v>
      </c>
      <c r="F92" s="37">
        <v>5573</v>
      </c>
      <c r="G92" s="37">
        <v>5994.8698342144498</v>
      </c>
      <c r="H92" s="11">
        <f t="shared" si="1"/>
        <v>0.92962819112323059</v>
      </c>
      <c r="I92" s="12">
        <v>43880</v>
      </c>
      <c r="J92" s="14">
        <v>5644.1331223297102</v>
      </c>
      <c r="L92" s="6">
        <v>3.2403240329586E-3</v>
      </c>
      <c r="M92" s="6">
        <v>0.23187444739247401</v>
      </c>
      <c r="N92" s="6">
        <v>3.6639876010667601E-2</v>
      </c>
      <c r="O92" s="6">
        <v>1.0355965746962501</v>
      </c>
      <c r="P92" s="6"/>
      <c r="Q92" s="6"/>
      <c r="R92" s="6"/>
      <c r="S92" s="6"/>
      <c r="T92" s="6">
        <v>8.1842196184879895E-2</v>
      </c>
      <c r="V92" s="7"/>
      <c r="W92" s="7"/>
      <c r="X92" s="7">
        <v>0.37318890052149101</v>
      </c>
      <c r="Y92" s="7">
        <v>-0.35944606414006602</v>
      </c>
      <c r="Z92" s="7">
        <v>0.41387024608615303</v>
      </c>
      <c r="AA92" s="7">
        <v>-0.42177240164077401</v>
      </c>
      <c r="AB92" s="7">
        <v>2.2558612800203299</v>
      </c>
      <c r="AC92" s="7">
        <v>8.1842196184879895E-2</v>
      </c>
      <c r="AD92" s="26">
        <v>9</v>
      </c>
      <c r="AE92" s="7"/>
      <c r="AF92" s="9"/>
      <c r="AG92" s="10"/>
      <c r="AH92" s="10"/>
    </row>
    <row r="93" spans="1:34" ht="15" x14ac:dyDescent="0.25">
      <c r="A93" s="4"/>
      <c r="B93" t="s">
        <v>274</v>
      </c>
      <c r="C93" s="4" t="s">
        <v>733</v>
      </c>
      <c r="D93" s="4" t="s">
        <v>681</v>
      </c>
      <c r="E93" s="12">
        <v>44048</v>
      </c>
      <c r="F93" s="37"/>
      <c r="G93" s="37">
        <v>2214</v>
      </c>
      <c r="H93" s="11">
        <f t="shared" si="1"/>
        <v>0</v>
      </c>
      <c r="I93" s="12">
        <v>44048</v>
      </c>
      <c r="J93" s="14">
        <v>2280.16977599335</v>
      </c>
      <c r="L93" s="6"/>
      <c r="M93" s="6">
        <v>4.3360242038033903E-2</v>
      </c>
      <c r="N93" s="6"/>
      <c r="O93" s="6">
        <v>0.307283777201665</v>
      </c>
      <c r="P93" s="6"/>
      <c r="Q93" s="6">
        <v>0.60642110415210504</v>
      </c>
      <c r="R93" s="6">
        <v>0.78894623917993201</v>
      </c>
      <c r="S93" s="6"/>
      <c r="T93" s="6"/>
      <c r="V93" s="7"/>
      <c r="W93" s="7"/>
      <c r="X93" s="7">
        <v>2.0979020979211799E-2</v>
      </c>
      <c r="Y93" s="7">
        <v>-1.3954711812402799E-2</v>
      </c>
      <c r="Z93" s="7">
        <v>0.13328903799265401</v>
      </c>
      <c r="AA93" s="7">
        <v>-1.3128934596352299E-2</v>
      </c>
      <c r="AB93" s="7">
        <v>0.25183203949389299</v>
      </c>
      <c r="AC93" s="7">
        <v>1.8726611302554399E-2</v>
      </c>
      <c r="AD93" s="26"/>
      <c r="AE93" s="7"/>
      <c r="AF93" s="9"/>
      <c r="AG93" s="10"/>
      <c r="AH93" s="10"/>
    </row>
    <row r="94" spans="1:34" ht="15" x14ac:dyDescent="0.25">
      <c r="A94" s="4"/>
      <c r="B94" t="s">
        <v>275</v>
      </c>
      <c r="C94" s="4" t="s">
        <v>734</v>
      </c>
      <c r="D94" s="4" t="s">
        <v>682</v>
      </c>
      <c r="E94" s="12">
        <v>44042</v>
      </c>
      <c r="F94" s="37"/>
      <c r="G94" s="37">
        <v>668.52503919974004</v>
      </c>
      <c r="H94" s="11">
        <f t="shared" si="1"/>
        <v>0</v>
      </c>
      <c r="I94" s="12">
        <v>44042</v>
      </c>
      <c r="J94" s="14">
        <v>2880.2272822990399</v>
      </c>
      <c r="L94" s="6"/>
      <c r="M94" s="6"/>
      <c r="N94" s="6"/>
      <c r="O94" s="6"/>
      <c r="P94" s="6"/>
      <c r="Q94" s="6"/>
      <c r="R94" s="6"/>
      <c r="S94" s="6"/>
      <c r="T94" s="6"/>
      <c r="V94" s="7"/>
      <c r="W94" s="7"/>
      <c r="X94" s="7">
        <v>2.70564453421684E-2</v>
      </c>
      <c r="Y94" s="7">
        <v>-5.9327505268811399E-3</v>
      </c>
      <c r="Z94" s="7">
        <v>3.1419026707226301E-2</v>
      </c>
      <c r="AA94" s="7">
        <v>-1.2740330858832701E-2</v>
      </c>
      <c r="AB94" s="7">
        <v>0.22938897369575001</v>
      </c>
      <c r="AC94" s="7">
        <v>0.22938897369575001</v>
      </c>
      <c r="AD94" s="26"/>
      <c r="AE94" s="7"/>
      <c r="AF94" s="9"/>
      <c r="AG94" s="10"/>
      <c r="AH94" s="10"/>
    </row>
    <row r="95" spans="1:34" ht="15" x14ac:dyDescent="0.25">
      <c r="A95" s="4"/>
      <c r="B95" t="s">
        <v>276</v>
      </c>
      <c r="C95" s="4" t="s">
        <v>735</v>
      </c>
      <c r="D95" s="4" t="s">
        <v>683</v>
      </c>
      <c r="E95" s="12">
        <v>44048</v>
      </c>
      <c r="F95" s="37"/>
      <c r="G95" s="37">
        <v>637.40082450862997</v>
      </c>
      <c r="H95" s="11">
        <f t="shared" si="1"/>
        <v>0</v>
      </c>
      <c r="I95" s="12">
        <v>43815</v>
      </c>
      <c r="J95" s="14">
        <v>4762.5170430603002</v>
      </c>
      <c r="L95" s="6"/>
      <c r="M95" s="6">
        <v>3.1572608395435998E-2</v>
      </c>
      <c r="N95" s="6">
        <v>-1.31374797028911E-2</v>
      </c>
      <c r="O95" s="6">
        <v>5.7602725337346797E-2</v>
      </c>
      <c r="P95" s="6">
        <v>2.4067011137958599E-2</v>
      </c>
      <c r="Q95" s="6">
        <v>0.100321496414836</v>
      </c>
      <c r="R95" s="6">
        <v>0.19895313037530299</v>
      </c>
      <c r="S95" s="6">
        <v>0.21163241087371701</v>
      </c>
      <c r="T95" s="6">
        <v>-5.1587467446588597E-2</v>
      </c>
      <c r="V95" s="7"/>
      <c r="W95" s="7"/>
      <c r="X95" s="7">
        <v>8.8353413653821905E-2</v>
      </c>
      <c r="Y95" s="7">
        <v>-7.1025641024825795E-2</v>
      </c>
      <c r="Z95" s="7">
        <v>8.2012270810082596E-2</v>
      </c>
      <c r="AA95" s="7">
        <v>-7.18729641694517E-2</v>
      </c>
      <c r="AB95" s="7">
        <v>0.20838470172922799</v>
      </c>
      <c r="AC95" s="7">
        <v>-0.142945729069615</v>
      </c>
      <c r="AD95" s="26">
        <v>7</v>
      </c>
      <c r="AE95" s="7"/>
      <c r="AF95" s="9"/>
      <c r="AG95" s="10">
        <v>0.22974443219209201</v>
      </c>
      <c r="AH95" s="10">
        <v>0.242026124540416</v>
      </c>
    </row>
    <row r="96" spans="1:34" ht="15" x14ac:dyDescent="0.25">
      <c r="A96" s="4"/>
      <c r="B96" t="s">
        <v>277</v>
      </c>
      <c r="C96" s="4" t="s">
        <v>736</v>
      </c>
      <c r="D96" s="4" t="s">
        <v>684</v>
      </c>
      <c r="E96" s="12">
        <v>44049</v>
      </c>
      <c r="F96" s="37">
        <v>6879.1400000005997</v>
      </c>
      <c r="G96" s="37">
        <v>6879.1400000005997</v>
      </c>
      <c r="H96" s="11">
        <f t="shared" si="1"/>
        <v>1</v>
      </c>
      <c r="I96" s="12">
        <v>44049</v>
      </c>
      <c r="J96" s="14">
        <v>3972.7948436889601</v>
      </c>
      <c r="L96" s="6">
        <v>4.6257034220616298E-2</v>
      </c>
      <c r="M96" s="6">
        <v>0.26804423963214502</v>
      </c>
      <c r="N96" s="6">
        <v>0.18205837207089601</v>
      </c>
      <c r="O96" s="6">
        <v>1.3637944378284701</v>
      </c>
      <c r="P96" s="6">
        <v>1.5179929157719001</v>
      </c>
      <c r="Q96" s="6">
        <v>3.81266760305967</v>
      </c>
      <c r="R96" s="6"/>
      <c r="S96" s="6"/>
      <c r="T96" s="6">
        <v>0.51730000938579901</v>
      </c>
      <c r="V96" s="7"/>
      <c r="W96" s="7"/>
      <c r="X96" s="7">
        <v>0.330975815106067</v>
      </c>
      <c r="Y96" s="7">
        <v>-0.248217625965481</v>
      </c>
      <c r="Z96" s="7">
        <v>0.41347905282396802</v>
      </c>
      <c r="AA96" s="7">
        <v>-0.27624570181622399</v>
      </c>
      <c r="AB96" s="7">
        <v>1.6845210631657399</v>
      </c>
      <c r="AC96" s="7">
        <v>-0.24343167037121</v>
      </c>
      <c r="AD96" s="26">
        <v>10</v>
      </c>
      <c r="AE96" s="7"/>
      <c r="AF96" s="9"/>
      <c r="AG96" s="10"/>
      <c r="AH96" s="10"/>
    </row>
    <row r="97" spans="1:34" ht="15" x14ac:dyDescent="0.25">
      <c r="A97" s="4"/>
      <c r="B97" t="s">
        <v>278</v>
      </c>
      <c r="C97" s="4" t="s">
        <v>737</v>
      </c>
      <c r="D97" s="4" t="s">
        <v>685</v>
      </c>
      <c r="E97" s="12">
        <v>44049</v>
      </c>
      <c r="F97" s="37">
        <v>1681.9299999996999</v>
      </c>
      <c r="G97" s="37">
        <v>1689.3000000007501</v>
      </c>
      <c r="H97" s="11">
        <f t="shared" si="1"/>
        <v>0.99563724619602978</v>
      </c>
      <c r="I97" s="12">
        <v>44047</v>
      </c>
      <c r="J97" s="14">
        <v>9616.8988218078593</v>
      </c>
      <c r="L97" s="6">
        <v>2.8082183598598901E-3</v>
      </c>
      <c r="M97" s="6">
        <v>6.5119371794935405E-2</v>
      </c>
      <c r="N97" s="6">
        <v>0.20906456182274299</v>
      </c>
      <c r="O97" s="6">
        <v>0.344929220227641</v>
      </c>
      <c r="P97" s="6">
        <v>0.45130128183343898</v>
      </c>
      <c r="Q97" s="6">
        <v>0.75416904460871603</v>
      </c>
      <c r="R97" s="6"/>
      <c r="S97" s="6">
        <v>1.3996365254488801</v>
      </c>
      <c r="T97" s="6">
        <v>0.23735924817825399</v>
      </c>
      <c r="V97" s="7"/>
      <c r="W97" s="7"/>
      <c r="X97" s="7">
        <v>4.28122819266719E-2</v>
      </c>
      <c r="Y97" s="7">
        <v>-7.28259545703622E-2</v>
      </c>
      <c r="Z97" s="7">
        <v>0.13373049230547601</v>
      </c>
      <c r="AA97" s="7">
        <v>-5.23348377965158E-2</v>
      </c>
      <c r="AB97" s="7">
        <v>0.38017077107564501</v>
      </c>
      <c r="AC97" s="7">
        <v>-5.5486620094598003E-2</v>
      </c>
      <c r="AD97" s="26">
        <v>7</v>
      </c>
      <c r="AE97" s="7"/>
      <c r="AF97" s="9"/>
      <c r="AG97" s="10">
        <v>8.3392849309120703E-3</v>
      </c>
      <c r="AH97" s="10">
        <v>-2.1009308642860899E-4</v>
      </c>
    </row>
    <row r="98" spans="1:34" ht="15" x14ac:dyDescent="0.25">
      <c r="A98" s="4"/>
      <c r="B98" t="s">
        <v>279</v>
      </c>
      <c r="C98" s="4" t="s">
        <v>738</v>
      </c>
      <c r="D98" s="4" t="s">
        <v>686</v>
      </c>
      <c r="E98" s="12">
        <v>44049</v>
      </c>
      <c r="F98" s="37">
        <v>1166.59999999963</v>
      </c>
      <c r="G98" s="37">
        <v>1269.6517719011799</v>
      </c>
      <c r="H98" s="11">
        <f t="shared" si="1"/>
        <v>0.91883461734768423</v>
      </c>
      <c r="I98" s="12">
        <v>43945</v>
      </c>
      <c r="J98" s="14">
        <v>5446.2624431228596</v>
      </c>
      <c r="L98" s="6">
        <v>-2.1383970579336199E-3</v>
      </c>
      <c r="M98" s="6">
        <v>-5.1633818020491197E-3</v>
      </c>
      <c r="N98" s="6">
        <v>0.23528622478799699</v>
      </c>
      <c r="O98" s="6">
        <v>0.19731007838709</v>
      </c>
      <c r="P98" s="6">
        <v>0.34460880169703201</v>
      </c>
      <c r="Q98" s="6">
        <v>0.39607980895030798</v>
      </c>
      <c r="R98" s="6"/>
      <c r="S98" s="6"/>
      <c r="T98" s="6"/>
      <c r="V98" s="7"/>
      <c r="W98" s="7"/>
      <c r="X98" s="7">
        <v>3.7826420892088201E-2</v>
      </c>
      <c r="Y98" s="7">
        <v>-4.4325647713776603E-2</v>
      </c>
      <c r="Z98" s="7">
        <v>0.12495062943169601</v>
      </c>
      <c r="AA98" s="7">
        <v>-6.7598399444250404E-2</v>
      </c>
      <c r="AB98" s="7">
        <v>0.22776211495161999</v>
      </c>
      <c r="AC98" s="7">
        <v>-2.16115905468541E-2</v>
      </c>
      <c r="AD98" s="26">
        <v>6</v>
      </c>
      <c r="AE98" s="7"/>
      <c r="AF98" s="9"/>
      <c r="AG98" s="10"/>
      <c r="AH98" s="10"/>
    </row>
    <row r="99" spans="1:34" ht="15" x14ac:dyDescent="0.25">
      <c r="A99" s="4"/>
      <c r="B99" t="s">
        <v>280</v>
      </c>
      <c r="C99" s="4" t="s">
        <v>739</v>
      </c>
      <c r="D99" s="4" t="s">
        <v>687</v>
      </c>
      <c r="E99" s="12">
        <v>43977</v>
      </c>
      <c r="F99" s="37"/>
      <c r="G99" s="37">
        <v>1487.6903385743501</v>
      </c>
      <c r="H99" s="11">
        <f t="shared" si="1"/>
        <v>0</v>
      </c>
      <c r="I99" s="12">
        <v>43963</v>
      </c>
      <c r="J99" s="14">
        <v>5103.2550059585601</v>
      </c>
      <c r="L99" s="6"/>
      <c r="M99" s="6"/>
      <c r="N99" s="6"/>
      <c r="O99" s="6"/>
      <c r="P99" s="6"/>
      <c r="Q99" s="6"/>
      <c r="R99" s="6"/>
      <c r="S99" s="6"/>
      <c r="T99" s="6"/>
      <c r="V99" s="7"/>
      <c r="W99" s="7"/>
      <c r="X99" s="7">
        <v>3.30731875328638E-3</v>
      </c>
      <c r="Y99" s="7">
        <v>-5.42663334454119E-3</v>
      </c>
      <c r="Z99" s="7">
        <v>8.8014555378322298E-2</v>
      </c>
      <c r="AA99" s="7">
        <v>-8.6249344149109702E-2</v>
      </c>
      <c r="AB99" s="7">
        <v>0.40815230205073</v>
      </c>
      <c r="AC99" s="7">
        <v>-0.175101610456186</v>
      </c>
      <c r="AD99" s="26"/>
      <c r="AE99" s="7"/>
      <c r="AF99" s="9"/>
      <c r="AG99" s="10">
        <v>0.164487665360184</v>
      </c>
      <c r="AH99" s="10">
        <v>0.190958123394466</v>
      </c>
    </row>
    <row r="100" spans="1:34" ht="15" x14ac:dyDescent="0.25">
      <c r="A100" s="4"/>
      <c r="B100" t="s">
        <v>281</v>
      </c>
      <c r="C100" s="4" t="s">
        <v>740</v>
      </c>
      <c r="D100" s="4" t="s">
        <v>688</v>
      </c>
      <c r="E100" s="12">
        <v>44049</v>
      </c>
      <c r="F100" s="37">
        <v>1003.5</v>
      </c>
      <c r="G100" s="37">
        <v>1083.50160495006</v>
      </c>
      <c r="H100" s="11">
        <f t="shared" si="1"/>
        <v>0.92616383345943687</v>
      </c>
      <c r="I100" s="12">
        <v>43852</v>
      </c>
      <c r="J100" s="14">
        <v>1338.8078037319201</v>
      </c>
      <c r="L100" s="6">
        <v>3.5000000007130399E-3</v>
      </c>
      <c r="M100" s="6">
        <v>7.4066145778488093E-2</v>
      </c>
      <c r="N100" s="6"/>
      <c r="O100" s="6">
        <v>0.10461358232350899</v>
      </c>
      <c r="P100" s="6"/>
      <c r="Q100" s="6">
        <v>0.64349851119332002</v>
      </c>
      <c r="R100" s="6">
        <v>1.25727869259543</v>
      </c>
      <c r="S100" s="6">
        <v>1.96608055668185</v>
      </c>
      <c r="T100" s="6"/>
      <c r="V100" s="7"/>
      <c r="W100" s="7"/>
      <c r="X100" s="7">
        <v>0.16487455197056999</v>
      </c>
      <c r="Y100" s="7">
        <v>-0.116161616161698</v>
      </c>
      <c r="Z100" s="7">
        <v>0.25000347227061898</v>
      </c>
      <c r="AA100" s="7">
        <v>-0.22400367309455799</v>
      </c>
      <c r="AB100" s="7">
        <v>0.65056239316123499</v>
      </c>
      <c r="AC100" s="7">
        <v>-0.148282959202334</v>
      </c>
      <c r="AD100" s="26"/>
      <c r="AE100" s="7"/>
      <c r="AF100" s="9"/>
      <c r="AG100" s="10">
        <v>0.341676662628288</v>
      </c>
      <c r="AH100" s="10">
        <v>0.71745172523515099</v>
      </c>
    </row>
    <row r="101" spans="1:34" ht="15" x14ac:dyDescent="0.25">
      <c r="A101" s="4"/>
      <c r="B101" t="s">
        <v>282</v>
      </c>
      <c r="C101" s="4" t="s">
        <v>741</v>
      </c>
      <c r="D101" s="4" t="s">
        <v>689</v>
      </c>
      <c r="E101" s="12">
        <v>44049</v>
      </c>
      <c r="F101" s="37">
        <v>1343</v>
      </c>
      <c r="G101" s="37">
        <v>1640</v>
      </c>
      <c r="H101" s="11">
        <f t="shared" si="1"/>
        <v>0.81890243902439019</v>
      </c>
      <c r="I101" s="12">
        <v>44032</v>
      </c>
      <c r="J101" s="14">
        <v>2574.4511284256</v>
      </c>
      <c r="L101" s="6">
        <v>-8.8560885606057092E-3</v>
      </c>
      <c r="M101" s="6">
        <v>-1.17733627666894E-2</v>
      </c>
      <c r="N101" s="6">
        <v>0.22861586314131299</v>
      </c>
      <c r="O101" s="6">
        <v>0.69203922678367202</v>
      </c>
      <c r="P101" s="6"/>
      <c r="Q101" s="6"/>
      <c r="R101" s="6"/>
      <c r="S101" s="6"/>
      <c r="T101" s="6">
        <v>0.22387978092243399</v>
      </c>
      <c r="V101" s="7"/>
      <c r="W101" s="7"/>
      <c r="X101" s="7">
        <v>0.215283582090633</v>
      </c>
      <c r="Y101" s="7">
        <v>-0.21926528107986101</v>
      </c>
      <c r="Z101" s="7">
        <v>0.76380952380946798</v>
      </c>
      <c r="AA101" s="7">
        <v>-0.38067712634161599</v>
      </c>
      <c r="AB101" s="7">
        <v>0.22387978092243399</v>
      </c>
      <c r="AC101" s="7">
        <v>0.22387978092243399</v>
      </c>
      <c r="AD101" s="26">
        <v>7</v>
      </c>
      <c r="AE101" s="7"/>
      <c r="AF101" s="9"/>
      <c r="AG101" s="10"/>
      <c r="AH101" s="10"/>
    </row>
    <row r="102" spans="1:34" ht="15" x14ac:dyDescent="0.25">
      <c r="A102" s="4"/>
      <c r="B102" t="s">
        <v>283</v>
      </c>
      <c r="C102" s="4" t="s">
        <v>174</v>
      </c>
      <c r="D102" s="4" t="s">
        <v>178</v>
      </c>
      <c r="E102" s="12">
        <v>44049</v>
      </c>
      <c r="F102" s="37">
        <v>1581.5</v>
      </c>
      <c r="G102" s="37">
        <v>1602</v>
      </c>
      <c r="H102" s="11">
        <f t="shared" si="1"/>
        <v>0.98720349563046195</v>
      </c>
      <c r="I102" s="12">
        <v>44021</v>
      </c>
      <c r="J102" s="14">
        <v>2775.5243272247299</v>
      </c>
      <c r="L102" s="6">
        <v>-5.3459119499166298E-3</v>
      </c>
      <c r="M102" s="6">
        <v>5.9276624246194801E-2</v>
      </c>
      <c r="N102" s="6">
        <v>0.64226375908590805</v>
      </c>
      <c r="O102" s="6">
        <v>1.1246775124385</v>
      </c>
      <c r="P102" s="6"/>
      <c r="Q102" s="6"/>
      <c r="R102" s="6"/>
      <c r="S102" s="6"/>
      <c r="T102" s="6">
        <v>0.70604099244927099</v>
      </c>
      <c r="V102" s="7"/>
      <c r="W102" s="7"/>
      <c r="X102" s="7">
        <v>6.5420560747952494E-2</v>
      </c>
      <c r="Y102" s="7">
        <v>-5.8770749215036597E-2</v>
      </c>
      <c r="Z102" s="7">
        <v>0.241258741258353</v>
      </c>
      <c r="AA102" s="7">
        <v>-1.9417475728005201E-2</v>
      </c>
      <c r="AB102" s="7">
        <v>0.70604099244927099</v>
      </c>
      <c r="AC102" s="7">
        <v>0.70604099244927099</v>
      </c>
      <c r="AD102" s="26">
        <v>9</v>
      </c>
      <c r="AE102" s="7"/>
      <c r="AF102" s="9"/>
      <c r="AG102" s="10"/>
      <c r="AH102" s="10"/>
    </row>
    <row r="103" spans="1:34" ht="15" x14ac:dyDescent="0.25">
      <c r="A103" s="4"/>
      <c r="B103" t="s">
        <v>284</v>
      </c>
      <c r="C103" s="4" t="s">
        <v>742</v>
      </c>
      <c r="D103" s="4" t="s">
        <v>690</v>
      </c>
      <c r="E103" s="12">
        <v>44049</v>
      </c>
      <c r="F103" s="37">
        <v>920</v>
      </c>
      <c r="G103" s="37">
        <v>943.20999999996297</v>
      </c>
      <c r="H103" s="11">
        <f t="shared" si="1"/>
        <v>0.9753925424879254</v>
      </c>
      <c r="I103" s="12">
        <v>44039</v>
      </c>
      <c r="J103" s="14">
        <v>1925.0640579395299</v>
      </c>
      <c r="L103" s="6">
        <v>2.5252412686313602E-2</v>
      </c>
      <c r="M103" s="6">
        <v>2.2222222221898801E-2</v>
      </c>
      <c r="N103" s="6">
        <v>0.21267403581441599</v>
      </c>
      <c r="O103" s="6">
        <v>0.30231593833916098</v>
      </c>
      <c r="P103" s="6">
        <v>0.48857275948626899</v>
      </c>
      <c r="Q103" s="6">
        <v>0.53183410654484797</v>
      </c>
      <c r="R103" s="6">
        <v>0.73299476723535895</v>
      </c>
      <c r="S103" s="6">
        <v>0.83980835406342502</v>
      </c>
      <c r="T103" s="6">
        <v>0.23022589685744599</v>
      </c>
      <c r="V103" s="7"/>
      <c r="W103" s="7"/>
      <c r="X103" s="7">
        <v>4.88345477988332E-2</v>
      </c>
      <c r="Y103" s="7">
        <v>-3.4149341079682899E-2</v>
      </c>
      <c r="Z103" s="7">
        <v>0.122807017543964</v>
      </c>
      <c r="AA103" s="7">
        <v>-4.46577441298723E-2</v>
      </c>
      <c r="AB103" s="7">
        <v>0.24728701518703</v>
      </c>
      <c r="AC103" s="7">
        <v>-0.10395518780846</v>
      </c>
      <c r="AD103" s="26">
        <v>9</v>
      </c>
      <c r="AE103" s="7"/>
      <c r="AF103" s="9"/>
      <c r="AG103" s="10">
        <v>-6.7290509431018095E-2</v>
      </c>
      <c r="AH103" s="10">
        <v>-7.1001696866346706E-2</v>
      </c>
    </row>
    <row r="104" spans="1:34" ht="15" x14ac:dyDescent="0.25">
      <c r="A104" s="4"/>
      <c r="B104" t="s">
        <v>285</v>
      </c>
      <c r="C104" s="4" t="s">
        <v>20</v>
      </c>
      <c r="D104" s="4" t="s">
        <v>101</v>
      </c>
      <c r="E104" s="12">
        <v>44048</v>
      </c>
      <c r="F104" s="37"/>
      <c r="G104" s="37">
        <v>2875.5294583365298</v>
      </c>
      <c r="H104" s="11">
        <f t="shared" si="1"/>
        <v>0</v>
      </c>
      <c r="I104" s="12">
        <v>43948</v>
      </c>
      <c r="J104" s="14">
        <v>7525.5827259979296</v>
      </c>
      <c r="L104" s="6"/>
      <c r="M104" s="6">
        <v>2.9270257471580401E-2</v>
      </c>
      <c r="N104" s="6">
        <v>0.30541265351348601</v>
      </c>
      <c r="O104" s="6">
        <v>0.25860816397122099</v>
      </c>
      <c r="P104" s="6">
        <v>0.45493908937904098</v>
      </c>
      <c r="Q104" s="6">
        <v>0.497976280765142</v>
      </c>
      <c r="R104" s="6">
        <v>0.42585840961139199</v>
      </c>
      <c r="S104" s="6">
        <v>0.73613289688597405</v>
      </c>
      <c r="T104" s="6">
        <v>0.29408600415277802</v>
      </c>
      <c r="V104" s="7"/>
      <c r="W104" s="7"/>
      <c r="X104" s="7">
        <v>5.4598908021944198E-2</v>
      </c>
      <c r="Y104" s="7">
        <v>-5.6503198294230998E-2</v>
      </c>
      <c r="Z104" s="7">
        <v>0.200031707790913</v>
      </c>
      <c r="AA104" s="7">
        <v>-8.3796356011589496E-2</v>
      </c>
      <c r="AB104" s="7">
        <v>0.29408600415277802</v>
      </c>
      <c r="AC104" s="7">
        <v>-1.79859983081769E-2</v>
      </c>
      <c r="AD104" s="26">
        <v>7</v>
      </c>
      <c r="AE104" s="7"/>
      <c r="AF104" s="9"/>
      <c r="AG104" s="10">
        <v>-0.48473468034490003</v>
      </c>
      <c r="AH104" s="10">
        <v>-0.50420670335825002</v>
      </c>
    </row>
    <row r="105" spans="1:34" ht="15" x14ac:dyDescent="0.25">
      <c r="A105" s="4"/>
      <c r="B105" t="s">
        <v>286</v>
      </c>
      <c r="C105" s="4" t="s">
        <v>743</v>
      </c>
      <c r="D105" s="4" t="s">
        <v>691</v>
      </c>
      <c r="E105" s="12">
        <v>44049</v>
      </c>
      <c r="F105" s="37">
        <v>3970</v>
      </c>
      <c r="G105" s="37">
        <v>3970</v>
      </c>
      <c r="H105" s="11">
        <f t="shared" si="1"/>
        <v>1</v>
      </c>
      <c r="I105" s="12">
        <v>44049</v>
      </c>
      <c r="J105" s="14">
        <v>3395.7205381813101</v>
      </c>
      <c r="L105" s="6">
        <v>6.8475779862637899E-3</v>
      </c>
      <c r="M105" s="6">
        <v>0.113432710240886</v>
      </c>
      <c r="N105" s="6">
        <v>0.495455237658462</v>
      </c>
      <c r="O105" s="6">
        <v>1.2091616403590899</v>
      </c>
      <c r="P105" s="6">
        <v>1.2671292929770399</v>
      </c>
      <c r="Q105" s="6">
        <v>2.5425788684911099</v>
      </c>
      <c r="R105" s="6">
        <v>4.0541824901523098</v>
      </c>
      <c r="S105" s="6">
        <v>5.2938501574657897</v>
      </c>
      <c r="T105" s="6">
        <v>0.73737962454790296</v>
      </c>
      <c r="V105" s="7"/>
      <c r="W105" s="7"/>
      <c r="X105" s="7">
        <v>0.16500835654558599</v>
      </c>
      <c r="Y105" s="7">
        <v>-0.12587412587352401</v>
      </c>
      <c r="Z105" s="7">
        <v>0.27518520892772402</v>
      </c>
      <c r="AA105" s="7">
        <v>-0.12472222222189901</v>
      </c>
      <c r="AB105" s="7">
        <v>0.83632111711776802</v>
      </c>
      <c r="AC105" s="7">
        <v>-0.106779661015898</v>
      </c>
      <c r="AD105" s="26">
        <v>10</v>
      </c>
      <c r="AE105" s="7"/>
      <c r="AF105" s="9"/>
      <c r="AG105" s="10">
        <v>0.28160382359055802</v>
      </c>
      <c r="AH105" s="10">
        <v>0.58639507125099</v>
      </c>
    </row>
    <row r="106" spans="1:34" ht="15" x14ac:dyDescent="0.25">
      <c r="A106" s="4"/>
      <c r="B106" t="s">
        <v>287</v>
      </c>
      <c r="C106" s="4" t="s">
        <v>746</v>
      </c>
      <c r="D106" s="4" t="s">
        <v>1061</v>
      </c>
      <c r="E106" s="12">
        <v>44049</v>
      </c>
      <c r="F106" s="37">
        <v>1137.0099999997799</v>
      </c>
      <c r="G106" s="37">
        <v>1163.9900000002201</v>
      </c>
      <c r="H106" s="11"/>
      <c r="I106" s="12">
        <v>44048</v>
      </c>
      <c r="J106" s="14">
        <v>2877.17888666916</v>
      </c>
      <c r="L106" s="6">
        <v>-2.3178893289696099E-2</v>
      </c>
      <c r="M106" s="6">
        <v>0.38659756097535097</v>
      </c>
      <c r="N106" s="6">
        <v>1.0331052236293901</v>
      </c>
      <c r="O106" s="6">
        <v>1.0557933111081399</v>
      </c>
      <c r="P106" s="6"/>
      <c r="Q106" s="6">
        <v>1.0138171400618701</v>
      </c>
      <c r="R106" s="6">
        <v>0.22841400255128999</v>
      </c>
      <c r="S106" s="6"/>
      <c r="T106" s="6">
        <v>0.80917366571724403</v>
      </c>
      <c r="V106" s="7"/>
      <c r="W106" s="7"/>
      <c r="X106" s="7">
        <v>0.11381343440734799</v>
      </c>
      <c r="Y106" s="7">
        <v>-9.2006802721734907E-2</v>
      </c>
      <c r="Z106" s="7">
        <v>0.45193307496083401</v>
      </c>
      <c r="AA106" s="7">
        <v>-9.5197744715696905E-2</v>
      </c>
      <c r="AB106" s="7">
        <v>0.80917366571724403</v>
      </c>
      <c r="AC106" s="7">
        <v>-0.19534479643713001</v>
      </c>
      <c r="AD106" s="26">
        <v>8</v>
      </c>
      <c r="AE106" s="7"/>
      <c r="AF106" s="9"/>
      <c r="AG106" s="10"/>
      <c r="AH106" s="10"/>
    </row>
    <row r="107" spans="1:34" ht="15" x14ac:dyDescent="0.25">
      <c r="A107" s="4"/>
      <c r="B107" t="s">
        <v>288</v>
      </c>
      <c r="C107" s="4" t="s">
        <v>25</v>
      </c>
      <c r="D107" s="4" t="s">
        <v>106</v>
      </c>
      <c r="E107" s="12">
        <v>44049</v>
      </c>
      <c r="F107" s="37">
        <v>2562.1999999992499</v>
      </c>
      <c r="G107" s="37">
        <v>2565</v>
      </c>
      <c r="H107" s="11"/>
      <c r="I107" s="12">
        <v>44048</v>
      </c>
      <c r="J107" s="14">
        <v>6076.8561296081498</v>
      </c>
      <c r="L107" s="6">
        <v>-1.0916179344349099E-3</v>
      </c>
      <c r="M107" s="6">
        <v>2.78896567724587E-2</v>
      </c>
      <c r="N107" s="6">
        <v>0.211967687815486</v>
      </c>
      <c r="O107" s="6">
        <v>0.20085046241729301</v>
      </c>
      <c r="P107" s="6">
        <v>0.414078827172634</v>
      </c>
      <c r="Q107" s="6">
        <v>0.43573559896671199</v>
      </c>
      <c r="R107" s="6">
        <v>0.41910252132744102</v>
      </c>
      <c r="S107" s="6">
        <v>0.84241873168502901</v>
      </c>
      <c r="T107" s="6">
        <v>0.214017772368679</v>
      </c>
      <c r="V107" s="7"/>
      <c r="W107" s="7"/>
      <c r="X107" s="7">
        <v>5.8932714617185397E-2</v>
      </c>
      <c r="Y107" s="7">
        <v>-6.8493150684880696E-2</v>
      </c>
      <c r="Z107" s="7">
        <v>6.7556495932876701E-2</v>
      </c>
      <c r="AA107" s="7">
        <v>-3.1139887300923898E-2</v>
      </c>
      <c r="AB107" s="7">
        <v>0.29709931323130201</v>
      </c>
      <c r="AC107" s="7">
        <v>-7.1121031231086804E-2</v>
      </c>
      <c r="AD107" s="26">
        <v>7</v>
      </c>
      <c r="AE107" s="7"/>
      <c r="AF107" s="9"/>
      <c r="AG107" s="10">
        <v>-0.28187760661876399</v>
      </c>
      <c r="AH107" s="10">
        <v>-0.21553263013993301</v>
      </c>
    </row>
    <row r="108" spans="1:34" ht="15" x14ac:dyDescent="0.25">
      <c r="A108" s="4"/>
      <c r="B108" t="s">
        <v>289</v>
      </c>
      <c r="C108" s="4" t="s">
        <v>747</v>
      </c>
      <c r="D108" s="4" t="s">
        <v>1062</v>
      </c>
      <c r="E108" s="12">
        <v>44042</v>
      </c>
      <c r="F108" s="37"/>
      <c r="G108" s="37">
        <v>1429.98000000045</v>
      </c>
      <c r="H108" s="11"/>
      <c r="I108" s="12">
        <v>44042</v>
      </c>
      <c r="J108" s="14">
        <v>878.983738095283</v>
      </c>
      <c r="L108" s="6"/>
      <c r="M108" s="6"/>
      <c r="N108" s="6"/>
      <c r="O108" s="6"/>
      <c r="P108" s="6"/>
      <c r="Q108" s="6"/>
      <c r="R108" s="6"/>
      <c r="S108" s="6"/>
      <c r="T108" s="6"/>
      <c r="V108" s="7"/>
      <c r="W108" s="7"/>
      <c r="X108" s="7"/>
      <c r="Y108" s="7"/>
      <c r="Z108" s="7"/>
      <c r="AA108" s="7"/>
      <c r="AB108" s="7">
        <v>0.142252564135561</v>
      </c>
      <c r="AC108" s="7">
        <v>0.142252564135561</v>
      </c>
      <c r="AD108" s="26"/>
      <c r="AE108" s="7"/>
      <c r="AF108" s="9"/>
      <c r="AG108" s="10"/>
      <c r="AH108" s="10"/>
    </row>
    <row r="109" spans="1:34" ht="15" x14ac:dyDescent="0.25">
      <c r="A109" s="4"/>
      <c r="B109" t="s">
        <v>290</v>
      </c>
      <c r="C109" s="4" t="s">
        <v>748</v>
      </c>
      <c r="D109" s="4" t="s">
        <v>1063</v>
      </c>
      <c r="E109" s="12">
        <v>44042</v>
      </c>
      <c r="F109" s="37"/>
      <c r="G109" s="37">
        <v>1313.1500380002001</v>
      </c>
      <c r="H109" s="11"/>
      <c r="I109" s="12">
        <v>43945</v>
      </c>
      <c r="J109" s="14">
        <v>1064.41241607094</v>
      </c>
      <c r="L109" s="6"/>
      <c r="M109" s="6"/>
      <c r="N109" s="6"/>
      <c r="O109" s="6"/>
      <c r="P109" s="6"/>
      <c r="Q109" s="6"/>
      <c r="R109" s="6"/>
      <c r="S109" s="6"/>
      <c r="T109" s="6"/>
      <c r="V109" s="7"/>
      <c r="W109" s="7"/>
      <c r="X109" s="7">
        <v>0</v>
      </c>
      <c r="Y109" s="7">
        <v>0</v>
      </c>
      <c r="Z109" s="7">
        <v>1.75638417931623E-3</v>
      </c>
      <c r="AA109" s="7">
        <v>-2.1180776611800001E-2</v>
      </c>
      <c r="AB109" s="7">
        <v>0.19836472469993199</v>
      </c>
      <c r="AC109" s="7">
        <v>-7.4965309178878697E-2</v>
      </c>
      <c r="AD109" s="26"/>
      <c r="AE109" s="7"/>
      <c r="AF109" s="9"/>
      <c r="AG109" s="10"/>
      <c r="AH109" s="10"/>
    </row>
    <row r="110" spans="1:34" ht="15" x14ac:dyDescent="0.25">
      <c r="A110" s="4"/>
      <c r="B110" t="s">
        <v>291</v>
      </c>
      <c r="C110" s="4" t="s">
        <v>170</v>
      </c>
      <c r="D110" s="4" t="s">
        <v>168</v>
      </c>
      <c r="E110" s="12">
        <v>44049</v>
      </c>
      <c r="F110" s="37">
        <v>3057</v>
      </c>
      <c r="G110" s="37">
        <v>3285</v>
      </c>
      <c r="H110" s="11"/>
      <c r="I110" s="12">
        <v>44032</v>
      </c>
      <c r="J110" s="14">
        <v>2604.3253365211499</v>
      </c>
      <c r="L110" s="6">
        <v>-5.8536585365800402E-3</v>
      </c>
      <c r="M110" s="6">
        <v>-1.8008004984949401E-2</v>
      </c>
      <c r="N110" s="6">
        <v>0.34561102393316101</v>
      </c>
      <c r="O110" s="6">
        <v>0.53262393673125197</v>
      </c>
      <c r="P110" s="6">
        <v>0.41494165337295302</v>
      </c>
      <c r="Q110" s="6">
        <v>0.64124850633903396</v>
      </c>
      <c r="R110" s="6">
        <v>0.65625267975847201</v>
      </c>
      <c r="S110" s="6">
        <v>0.463649147081305</v>
      </c>
      <c r="T110" s="6">
        <v>0.322146942600957</v>
      </c>
      <c r="V110" s="7"/>
      <c r="W110" s="7"/>
      <c r="X110" s="7">
        <v>5.8894715610222199E-2</v>
      </c>
      <c r="Y110" s="7">
        <v>-5.5388578789497801E-2</v>
      </c>
      <c r="Z110" s="7">
        <v>0.19385342789610099</v>
      </c>
      <c r="AA110" s="7">
        <v>-7.8464395213814001E-2</v>
      </c>
      <c r="AB110" s="7">
        <v>0.67609111390775101</v>
      </c>
      <c r="AC110" s="7">
        <v>-0.105466106799286</v>
      </c>
      <c r="AD110" s="26">
        <v>8</v>
      </c>
      <c r="AE110" s="7"/>
      <c r="AF110" s="9"/>
      <c r="AG110" s="10">
        <v>-5.2940495877123801E-2</v>
      </c>
      <c r="AH110" s="10">
        <v>-0.106816489060634</v>
      </c>
    </row>
    <row r="111" spans="1:34" ht="15" x14ac:dyDescent="0.25">
      <c r="A111" s="4"/>
      <c r="B111" t="s">
        <v>292</v>
      </c>
      <c r="C111" s="4" t="s">
        <v>749</v>
      </c>
      <c r="D111" s="4" t="s">
        <v>1064</v>
      </c>
      <c r="E111" s="12">
        <v>44049</v>
      </c>
      <c r="F111" s="37">
        <v>1870.90000000037</v>
      </c>
      <c r="G111" s="37">
        <v>1971.7030923664599</v>
      </c>
      <c r="H111" s="11"/>
      <c r="I111" s="12">
        <v>43796</v>
      </c>
      <c r="J111" s="14">
        <v>6074.2942799758903</v>
      </c>
      <c r="L111" s="6"/>
      <c r="M111" s="6">
        <v>3.5935769656134701E-2</v>
      </c>
      <c r="N111" s="6">
        <v>-2.7283282805910899E-2</v>
      </c>
      <c r="O111" s="6">
        <v>2.82156868288439E-2</v>
      </c>
      <c r="P111" s="6">
        <v>8.9041022680321505E-2</v>
      </c>
      <c r="Q111" s="6">
        <v>0.25795453307015098</v>
      </c>
      <c r="R111" s="6">
        <v>0.307644076687284</v>
      </c>
      <c r="S111" s="6">
        <v>0.78561486369115296</v>
      </c>
      <c r="T111" s="6">
        <v>-3.4585600529681002E-2</v>
      </c>
      <c r="V111" s="7"/>
      <c r="W111" s="7"/>
      <c r="X111" s="7">
        <v>4.34718677461206E-2</v>
      </c>
      <c r="Y111" s="7">
        <v>-4.1769041768930003E-2</v>
      </c>
      <c r="Z111" s="7">
        <v>0.13563366064045099</v>
      </c>
      <c r="AA111" s="7">
        <v>-9.9152964624372494E-2</v>
      </c>
      <c r="AB111" s="7">
        <v>0.41699876955885001</v>
      </c>
      <c r="AC111" s="7">
        <v>-7.49290830208338E-2</v>
      </c>
      <c r="AD111" s="26">
        <v>6</v>
      </c>
      <c r="AE111" s="7"/>
      <c r="AF111" s="9"/>
      <c r="AG111" s="10">
        <v>8.1878790144855898E-2</v>
      </c>
      <c r="AH111" s="10">
        <v>8.9521537551149805E-2</v>
      </c>
    </row>
    <row r="112" spans="1:34" ht="15" x14ac:dyDescent="0.25">
      <c r="A112" s="4"/>
      <c r="B112" t="s">
        <v>293</v>
      </c>
      <c r="C112" s="4" t="s">
        <v>69</v>
      </c>
      <c r="D112" s="4" t="s">
        <v>150</v>
      </c>
      <c r="E112" s="12">
        <v>44048</v>
      </c>
      <c r="F112" s="37"/>
      <c r="G112" s="37">
        <v>1152</v>
      </c>
      <c r="H112" s="11"/>
      <c r="I112" s="12">
        <v>44047</v>
      </c>
      <c r="J112" s="14">
        <v>1543.79775853157</v>
      </c>
      <c r="L112" s="6"/>
      <c r="M112" s="6">
        <v>5.0977942324607298E-2</v>
      </c>
      <c r="N112" s="6">
        <v>0.15384591698064501</v>
      </c>
      <c r="O112" s="6">
        <v>0.24512326839263601</v>
      </c>
      <c r="P112" s="6">
        <v>0.21600151361228201</v>
      </c>
      <c r="Q112" s="6">
        <v>0.34306341112125699</v>
      </c>
      <c r="R112" s="6"/>
      <c r="S112" s="6">
        <v>0.67804352436680304</v>
      </c>
      <c r="T112" s="6"/>
      <c r="V112" s="7"/>
      <c r="W112" s="7"/>
      <c r="X112" s="7">
        <v>1.3559820305090399E-2</v>
      </c>
      <c r="Y112" s="7">
        <v>-1.85704682953656E-2</v>
      </c>
      <c r="Z112" s="7">
        <v>0.16448329383099899</v>
      </c>
      <c r="AA112" s="7">
        <v>-0.115820745216333</v>
      </c>
      <c r="AB112" s="7">
        <v>0.25172739502886499</v>
      </c>
      <c r="AC112" s="7">
        <v>-0.14792908029820001</v>
      </c>
      <c r="AD112" s="26"/>
      <c r="AE112" s="7"/>
      <c r="AF112" s="9"/>
      <c r="AG112" s="10"/>
      <c r="AH112" s="10"/>
    </row>
    <row r="113" spans="1:34" ht="15" x14ac:dyDescent="0.25">
      <c r="A113" s="4"/>
      <c r="B113" t="s">
        <v>294</v>
      </c>
      <c r="C113" s="4" t="s">
        <v>750</v>
      </c>
      <c r="D113" s="4" t="s">
        <v>1065</v>
      </c>
      <c r="E113" s="12">
        <v>44049</v>
      </c>
      <c r="F113" s="37">
        <v>806.40000000037298</v>
      </c>
      <c r="G113" s="37">
        <v>839.89575376547896</v>
      </c>
      <c r="H113" s="11"/>
      <c r="I113" s="12">
        <v>43966</v>
      </c>
      <c r="J113" s="14">
        <v>6056.0711249313399</v>
      </c>
      <c r="L113" s="6">
        <v>-1.2632830494112601E-3</v>
      </c>
      <c r="M113" s="6">
        <v>4.2166709501543699E-2</v>
      </c>
      <c r="N113" s="6">
        <v>0.16802052113955099</v>
      </c>
      <c r="O113" s="6">
        <v>0.17158788410248199</v>
      </c>
      <c r="P113" s="6">
        <v>0.29746307531051602</v>
      </c>
      <c r="Q113" s="6">
        <v>0.36431351255334399</v>
      </c>
      <c r="R113" s="6"/>
      <c r="S113" s="6"/>
      <c r="T113" s="6">
        <v>0.17583808316878299</v>
      </c>
      <c r="V113" s="7"/>
      <c r="W113" s="7"/>
      <c r="X113" s="7">
        <v>4.9765624999054098E-2</v>
      </c>
      <c r="Y113" s="7">
        <v>-8.4393195897136994E-2</v>
      </c>
      <c r="Z113" s="7">
        <v>0.15133310986682799</v>
      </c>
      <c r="AA113" s="7">
        <v>-7.2465300067051402E-2</v>
      </c>
      <c r="AB113" s="7">
        <v>0.17583808316878299</v>
      </c>
      <c r="AC113" s="7">
        <v>-6.4095917212398504E-2</v>
      </c>
      <c r="AD113" s="26">
        <v>7</v>
      </c>
      <c r="AE113" s="7"/>
      <c r="AF113" s="9"/>
      <c r="AG113" s="10"/>
      <c r="AH113" s="10"/>
    </row>
    <row r="114" spans="1:34" ht="15" x14ac:dyDescent="0.25">
      <c r="A114" s="4"/>
      <c r="B114" t="s">
        <v>295</v>
      </c>
      <c r="C114" s="4" t="s">
        <v>751</v>
      </c>
      <c r="D114" s="4" t="s">
        <v>1066</v>
      </c>
      <c r="E114" s="12">
        <v>44048</v>
      </c>
      <c r="F114" s="37"/>
      <c r="G114" s="37">
        <v>4726.9671713560801</v>
      </c>
      <c r="H114" s="11"/>
      <c r="I114" s="12">
        <v>43948</v>
      </c>
      <c r="J114" s="14">
        <v>2215.81153282166</v>
      </c>
      <c r="L114" s="6"/>
      <c r="M114" s="6">
        <v>5.2260062760979102E-2</v>
      </c>
      <c r="N114" s="6">
        <v>0.30161486659926601</v>
      </c>
      <c r="O114" s="6">
        <v>0.43270566763414497</v>
      </c>
      <c r="P114" s="6"/>
      <c r="Q114" s="6">
        <v>0.84560923692886703</v>
      </c>
      <c r="R114" s="6">
        <v>0.89927372546284501</v>
      </c>
      <c r="S114" s="6">
        <v>1.1533021561405601</v>
      </c>
      <c r="T114" s="6">
        <v>0.30378603099234203</v>
      </c>
      <c r="V114" s="7"/>
      <c r="W114" s="7"/>
      <c r="X114" s="7">
        <v>6.5292096220218795E-2</v>
      </c>
      <c r="Y114" s="7">
        <v>-6.0272339272196399E-2</v>
      </c>
      <c r="Z114" s="7">
        <v>0.15582270785496799</v>
      </c>
      <c r="AA114" s="7">
        <v>-4.8481501932692503E-2</v>
      </c>
      <c r="AB114" s="7">
        <v>0.4388098565361</v>
      </c>
      <c r="AC114" s="7">
        <v>-5.1768862531389502E-3</v>
      </c>
      <c r="AD114" s="26">
        <v>7</v>
      </c>
      <c r="AE114" s="7"/>
      <c r="AF114" s="9"/>
      <c r="AG114" s="10">
        <v>-0.195707937238012</v>
      </c>
      <c r="AH114" s="10">
        <v>-0.24883469243832201</v>
      </c>
    </row>
    <row r="115" spans="1:34" ht="15" x14ac:dyDescent="0.25">
      <c r="A115" s="4"/>
      <c r="B115" t="s">
        <v>296</v>
      </c>
      <c r="C115" s="4" t="s">
        <v>752</v>
      </c>
      <c r="D115" s="4" t="s">
        <v>1067</v>
      </c>
      <c r="E115" s="12">
        <v>44049</v>
      </c>
      <c r="F115" s="37">
        <v>4669</v>
      </c>
      <c r="G115" s="37">
        <v>5350</v>
      </c>
      <c r="H115" s="11"/>
      <c r="I115" s="12">
        <v>43920</v>
      </c>
      <c r="J115" s="14">
        <v>2136.7143077354399</v>
      </c>
      <c r="L115" s="6">
        <v>1.8154064220652799E-2</v>
      </c>
      <c r="M115" s="6"/>
      <c r="N115" s="6">
        <v>7.8290993071277598E-2</v>
      </c>
      <c r="O115" s="6">
        <v>0.78274150439072399</v>
      </c>
      <c r="P115" s="6"/>
      <c r="Q115" s="6"/>
      <c r="R115" s="6"/>
      <c r="S115" s="6"/>
      <c r="T115" s="6"/>
      <c r="V115" s="7"/>
      <c r="W115" s="7"/>
      <c r="X115" s="7">
        <v>6.4615384615535704E-2</v>
      </c>
      <c r="Y115" s="7">
        <v>-7.6582542868927697E-2</v>
      </c>
      <c r="Z115" s="7">
        <v>0.31230283911660101</v>
      </c>
      <c r="AA115" s="7">
        <v>-0.15400731968751599</v>
      </c>
      <c r="AB115" s="7">
        <v>0.41719999999972102</v>
      </c>
      <c r="AC115" s="7">
        <v>0.29168964616488702</v>
      </c>
      <c r="AD115" s="26">
        <v>9</v>
      </c>
      <c r="AE115" s="7"/>
      <c r="AF115" s="9"/>
      <c r="AG115" s="10"/>
      <c r="AH115" s="10"/>
    </row>
    <row r="116" spans="1:34" ht="15" x14ac:dyDescent="0.25">
      <c r="A116" s="4"/>
      <c r="B116" t="s">
        <v>297</v>
      </c>
      <c r="C116" s="4" t="s">
        <v>61</v>
      </c>
      <c r="D116" s="4" t="s">
        <v>142</v>
      </c>
      <c r="E116" s="12">
        <v>44049</v>
      </c>
      <c r="F116" s="37">
        <v>1350.5</v>
      </c>
      <c r="G116" s="37">
        <v>1462.2769913915499</v>
      </c>
      <c r="H116" s="11"/>
      <c r="I116" s="12">
        <v>43948</v>
      </c>
      <c r="J116" s="14">
        <v>4474.2316709823599</v>
      </c>
      <c r="L116" s="6"/>
      <c r="M116" s="6">
        <v>6.0047095761547098E-2</v>
      </c>
      <c r="N116" s="6">
        <v>7.3100082609016695E-2</v>
      </c>
      <c r="O116" s="6">
        <v>0.17945360003795899</v>
      </c>
      <c r="P116" s="6">
        <v>0.45412882695731199</v>
      </c>
      <c r="Q116" s="6"/>
      <c r="R116" s="6">
        <v>0.61391027181700297</v>
      </c>
      <c r="S116" s="6">
        <v>1.23950134215178</v>
      </c>
      <c r="T116" s="6">
        <v>0.12957903432296</v>
      </c>
      <c r="V116" s="7"/>
      <c r="W116" s="7"/>
      <c r="X116" s="7">
        <v>9.2043681746872594E-2</v>
      </c>
      <c r="Y116" s="7">
        <v>-7.0047090480366003E-2</v>
      </c>
      <c r="Z116" s="7">
        <v>0.101117376822076</v>
      </c>
      <c r="AA116" s="7">
        <v>-5.7142857142025598E-2</v>
      </c>
      <c r="AB116" s="7">
        <v>0.486855146475136</v>
      </c>
      <c r="AC116" s="7">
        <v>7.3996205355797396E-4</v>
      </c>
      <c r="AD116" s="26">
        <v>7</v>
      </c>
      <c r="AE116" s="7"/>
      <c r="AF116" s="9"/>
      <c r="AG116" s="10">
        <v>-0.224756004455685</v>
      </c>
      <c r="AH116" s="10">
        <v>-0.25533432674092199</v>
      </c>
    </row>
    <row r="117" spans="1:34" ht="15" x14ac:dyDescent="0.25">
      <c r="A117" s="4"/>
      <c r="B117" t="s">
        <v>298</v>
      </c>
      <c r="C117" s="4" t="s">
        <v>753</v>
      </c>
      <c r="D117" s="4" t="s">
        <v>1068</v>
      </c>
      <c r="E117" s="12">
        <v>44048</v>
      </c>
      <c r="F117" s="37"/>
      <c r="G117" s="37">
        <v>460.39621820533603</v>
      </c>
      <c r="H117" s="11"/>
      <c r="I117" s="12">
        <v>43790</v>
      </c>
      <c r="J117" s="14">
        <v>2081.6049981002802</v>
      </c>
      <c r="L117" s="6"/>
      <c r="M117" s="6">
        <v>-1.82045454539548E-2</v>
      </c>
      <c r="N117" s="6">
        <v>8.8531155215605395E-3</v>
      </c>
      <c r="O117" s="6">
        <v>-1.2195850428724999E-2</v>
      </c>
      <c r="P117" s="6">
        <v>5.3984093443432399E-2</v>
      </c>
      <c r="Q117" s="6"/>
      <c r="R117" s="6">
        <v>0.231601252893743</v>
      </c>
      <c r="S117" s="6">
        <v>0.33520336331799599</v>
      </c>
      <c r="T117" s="6">
        <v>-4.24519968855748E-2</v>
      </c>
      <c r="V117" s="7"/>
      <c r="W117" s="7"/>
      <c r="X117" s="7">
        <v>5.5487492481916E-2</v>
      </c>
      <c r="Y117" s="7">
        <v>-3.6265822785026103E-2</v>
      </c>
      <c r="Z117" s="7">
        <v>6.7124040828275597E-2</v>
      </c>
      <c r="AA117" s="7">
        <v>-7.0361327030696003E-2</v>
      </c>
      <c r="AB117" s="7">
        <v>0.27873623816791199</v>
      </c>
      <c r="AC117" s="7">
        <v>-0.12279224285710399</v>
      </c>
      <c r="AD117" s="26">
        <v>6</v>
      </c>
      <c r="AE117" s="7"/>
      <c r="AF117" s="9"/>
      <c r="AG117" s="10">
        <v>0.15826276549569199</v>
      </c>
      <c r="AH117" s="10">
        <v>0.20231271044440299</v>
      </c>
    </row>
    <row r="118" spans="1:34" ht="15" x14ac:dyDescent="0.25">
      <c r="A118" s="4"/>
      <c r="B118" t="s">
        <v>299</v>
      </c>
      <c r="C118" s="4" t="s">
        <v>754</v>
      </c>
      <c r="D118" s="4" t="s">
        <v>1069</v>
      </c>
      <c r="E118" s="12">
        <v>44048</v>
      </c>
      <c r="F118" s="37"/>
      <c r="G118" s="37">
        <v>1748.89461092278</v>
      </c>
      <c r="H118" s="11"/>
      <c r="I118" s="12">
        <v>43712</v>
      </c>
      <c r="J118" s="14">
        <v>3349.8158127327001</v>
      </c>
      <c r="L118" s="6"/>
      <c r="M118" s="6">
        <v>-3.67215183723602E-2</v>
      </c>
      <c r="N118" s="6">
        <v>7.4203728163411101E-2</v>
      </c>
      <c r="O118" s="6">
        <v>-7.74429925204458E-2</v>
      </c>
      <c r="P118" s="6">
        <v>2.7725052093955999E-2</v>
      </c>
      <c r="Q118" s="6">
        <v>0.206119929376582</v>
      </c>
      <c r="R118" s="6">
        <v>0.27352036838798099</v>
      </c>
      <c r="S118" s="6"/>
      <c r="T118" s="6">
        <v>2.9730325404671E-2</v>
      </c>
      <c r="V118" s="7"/>
      <c r="W118" s="7"/>
      <c r="X118" s="7">
        <v>5.2499268342217E-2</v>
      </c>
      <c r="Y118" s="7">
        <v>-3.8831659930110597E-2</v>
      </c>
      <c r="Z118" s="7">
        <v>0.30016454134049098</v>
      </c>
      <c r="AA118" s="7">
        <v>-0.108066658351163</v>
      </c>
      <c r="AB118" s="7">
        <v>0.52164270378882105</v>
      </c>
      <c r="AC118" s="7">
        <v>-0.10277964568013</v>
      </c>
      <c r="AD118" s="26">
        <v>5</v>
      </c>
      <c r="AE118" s="7"/>
      <c r="AF118" s="9"/>
      <c r="AG118" s="10">
        <v>0.25340839310320001</v>
      </c>
      <c r="AH118" s="10">
        <v>0.35454556783133701</v>
      </c>
    </row>
    <row r="119" spans="1:34" ht="15" x14ac:dyDescent="0.25">
      <c r="A119" s="4"/>
      <c r="B119" t="s">
        <v>300</v>
      </c>
      <c r="C119" s="4" t="s">
        <v>755</v>
      </c>
      <c r="D119" s="4" t="s">
        <v>1070</v>
      </c>
      <c r="E119" s="12">
        <v>44048</v>
      </c>
      <c r="F119" s="37"/>
      <c r="G119" s="37">
        <v>736</v>
      </c>
      <c r="H119" s="11"/>
      <c r="I119" s="12">
        <v>44047</v>
      </c>
      <c r="J119" s="14">
        <v>5121.9440620422401</v>
      </c>
      <c r="L119" s="6"/>
      <c r="M119" s="6">
        <v>5.1474523075739902E-2</v>
      </c>
      <c r="N119" s="6">
        <v>0.107884918477794</v>
      </c>
      <c r="O119" s="6">
        <v>0.17018469420145299</v>
      </c>
      <c r="P119" s="6">
        <v>0.12740434468651099</v>
      </c>
      <c r="Q119" s="6">
        <v>0.20331607046129599</v>
      </c>
      <c r="R119" s="6">
        <v>0.35371603893348902</v>
      </c>
      <c r="S119" s="6">
        <v>0.51607277165050602</v>
      </c>
      <c r="T119" s="6">
        <v>9.1071147302573097E-2</v>
      </c>
      <c r="V119" s="7"/>
      <c r="W119" s="7"/>
      <c r="X119" s="7">
        <v>0.20748052889044599</v>
      </c>
      <c r="Y119" s="7">
        <v>-0.119842698127322</v>
      </c>
      <c r="Z119" s="7">
        <v>0.17699115044175401</v>
      </c>
      <c r="AA119" s="7">
        <v>-0.10723308270651601</v>
      </c>
      <c r="AB119" s="7">
        <v>0.39772103054390801</v>
      </c>
      <c r="AC119" s="7">
        <v>-6.4383342925793799E-2</v>
      </c>
      <c r="AD119" s="26">
        <v>7</v>
      </c>
      <c r="AE119" s="7"/>
      <c r="AF119" s="9"/>
      <c r="AG119" s="10">
        <v>0.27512042535181502</v>
      </c>
      <c r="AH119" s="10">
        <v>0.37420618905207398</v>
      </c>
    </row>
    <row r="120" spans="1:34" ht="15" x14ac:dyDescent="0.25">
      <c r="A120" s="4"/>
      <c r="B120" t="s">
        <v>301</v>
      </c>
      <c r="C120" s="4" t="s">
        <v>42</v>
      </c>
      <c r="D120" s="4" t="s">
        <v>123</v>
      </c>
      <c r="E120" s="12">
        <v>44049</v>
      </c>
      <c r="F120" s="37">
        <v>2826.3900000006001</v>
      </c>
      <c r="G120" s="37">
        <v>3064.8625251315498</v>
      </c>
      <c r="H120" s="11"/>
      <c r="I120" s="12">
        <v>43948</v>
      </c>
      <c r="J120" s="14">
        <v>3742.4469646530201</v>
      </c>
      <c r="L120" s="6">
        <v>-1.27561837416579E-3</v>
      </c>
      <c r="M120" s="6">
        <v>2.74045801525062E-2</v>
      </c>
      <c r="N120" s="6">
        <v>0.28899604069010798</v>
      </c>
      <c r="O120" s="6">
        <v>0.25255244096857499</v>
      </c>
      <c r="P120" s="6">
        <v>0.40378764829831199</v>
      </c>
      <c r="Q120" s="6">
        <v>0.47648812458093698</v>
      </c>
      <c r="R120" s="6">
        <v>0.40237512363295502</v>
      </c>
      <c r="S120" s="6">
        <v>0.69288111434201705</v>
      </c>
      <c r="T120" s="6">
        <v>0.28657347077940398</v>
      </c>
      <c r="V120" s="7"/>
      <c r="W120" s="7"/>
      <c r="X120" s="7">
        <v>5.52745664735994E-2</v>
      </c>
      <c r="Y120" s="7">
        <v>-4.7008547008808799E-2</v>
      </c>
      <c r="Z120" s="7">
        <v>0.19714165615732801</v>
      </c>
      <c r="AA120" s="7">
        <v>-0.114479041802115</v>
      </c>
      <c r="AB120" s="7">
        <v>0.28657347077940398</v>
      </c>
      <c r="AC120" s="7">
        <v>-7.4982819201977705E-2</v>
      </c>
      <c r="AD120" s="26">
        <v>7</v>
      </c>
      <c r="AE120" s="7"/>
      <c r="AF120" s="9"/>
      <c r="AG120" s="10">
        <v>-0.40127903849861501</v>
      </c>
      <c r="AH120" s="10">
        <v>-0.42629121311483698</v>
      </c>
    </row>
    <row r="121" spans="1:34" ht="15" x14ac:dyDescent="0.25">
      <c r="A121" s="4"/>
      <c r="B121" t="s">
        <v>302</v>
      </c>
      <c r="C121" s="4" t="s">
        <v>756</v>
      </c>
      <c r="D121" s="4" t="s">
        <v>1071</v>
      </c>
      <c r="E121" s="12">
        <v>44049</v>
      </c>
      <c r="F121" s="37">
        <v>959.66000000014901</v>
      </c>
      <c r="G121" s="37">
        <v>965.5</v>
      </c>
      <c r="H121" s="11"/>
      <c r="I121" s="12">
        <v>44047</v>
      </c>
      <c r="J121" s="14">
        <v>1294.7652474250799</v>
      </c>
      <c r="L121" s="6">
        <v>-2.9506493501685301E-3</v>
      </c>
      <c r="M121" s="6">
        <v>2.7913453299333899E-2</v>
      </c>
      <c r="N121" s="6">
        <v>0.133697730543645</v>
      </c>
      <c r="O121" s="6">
        <v>0.20068509186414299</v>
      </c>
      <c r="P121" s="6">
        <v>0.20123764635907701</v>
      </c>
      <c r="Q121" s="6">
        <v>0.27156864084274301</v>
      </c>
      <c r="R121" s="6">
        <v>0.46716689034306902</v>
      </c>
      <c r="S121" s="6">
        <v>0.495300105516217</v>
      </c>
      <c r="T121" s="6">
        <v>9.5502159341849593E-2</v>
      </c>
      <c r="V121" s="7"/>
      <c r="W121" s="7"/>
      <c r="X121" s="7">
        <v>7.2427440634783097E-2</v>
      </c>
      <c r="Y121" s="7">
        <v>-9.1818864148081006E-2</v>
      </c>
      <c r="Z121" s="7">
        <v>8.1984430891752696E-2</v>
      </c>
      <c r="AA121" s="7">
        <v>-4.6501904673277701E-2</v>
      </c>
      <c r="AB121" s="7">
        <v>0.27181220428610697</v>
      </c>
      <c r="AC121" s="7">
        <v>-0.171926107082982</v>
      </c>
      <c r="AD121" s="26">
        <v>7</v>
      </c>
      <c r="AE121" s="7"/>
      <c r="AF121" s="9"/>
      <c r="AG121" s="10">
        <v>0.226704961640735</v>
      </c>
      <c r="AH121" s="10">
        <v>0.209095293925884</v>
      </c>
    </row>
    <row r="122" spans="1:34" ht="15" x14ac:dyDescent="0.25">
      <c r="A122" s="4"/>
      <c r="B122" t="s">
        <v>303</v>
      </c>
      <c r="C122" s="4" t="s">
        <v>3</v>
      </c>
      <c r="D122" s="4" t="s">
        <v>84</v>
      </c>
      <c r="E122" s="12">
        <v>44049</v>
      </c>
      <c r="F122" s="37">
        <v>2472</v>
      </c>
      <c r="G122" s="37">
        <v>4406.7682584822196</v>
      </c>
      <c r="H122" s="11"/>
      <c r="I122" s="12">
        <v>43712</v>
      </c>
      <c r="J122" s="14">
        <v>10055.9438724518</v>
      </c>
      <c r="L122" s="6">
        <v>-2.8683693516541101E-2</v>
      </c>
      <c r="M122" s="6">
        <v>0.40554371002130202</v>
      </c>
      <c r="N122" s="6">
        <v>-0.141666666666424</v>
      </c>
      <c r="O122" s="6">
        <v>-0.30497246347920698</v>
      </c>
      <c r="P122" s="6">
        <v>0.29471594175090998</v>
      </c>
      <c r="Q122" s="6"/>
      <c r="R122" s="6"/>
      <c r="S122" s="6"/>
      <c r="T122" s="6">
        <v>-0.25090909090882602</v>
      </c>
      <c r="V122" s="7">
        <v>1.45511153045576</v>
      </c>
      <c r="W122" s="7">
        <v>0.14977927463667601</v>
      </c>
      <c r="X122" s="7">
        <v>0.68982350732199804</v>
      </c>
      <c r="Y122" s="7">
        <v>-0.45343927754671298</v>
      </c>
      <c r="Z122" s="7">
        <v>0.84049079754506195</v>
      </c>
      <c r="AA122" s="7">
        <v>-0.64481826898059802</v>
      </c>
      <c r="AB122" s="7">
        <v>0.98043877619085795</v>
      </c>
      <c r="AC122" s="7">
        <v>-0.364300547897001</v>
      </c>
      <c r="AD122" s="26">
        <v>7</v>
      </c>
      <c r="AE122" s="7"/>
      <c r="AF122" s="9"/>
      <c r="AG122" s="10"/>
      <c r="AH122" s="10"/>
    </row>
    <row r="123" spans="1:34" ht="15" x14ac:dyDescent="0.25">
      <c r="A123" s="4"/>
      <c r="B123" t="s">
        <v>304</v>
      </c>
      <c r="C123" s="4" t="s">
        <v>757</v>
      </c>
      <c r="D123" s="4" t="s">
        <v>1072</v>
      </c>
      <c r="E123" s="12">
        <v>44042</v>
      </c>
      <c r="F123" s="37"/>
      <c r="G123" s="37">
        <v>3012.0599999986598</v>
      </c>
      <c r="H123" s="11"/>
      <c r="I123" s="12">
        <v>44042</v>
      </c>
      <c r="J123" s="14">
        <v>1247.3418021831501</v>
      </c>
      <c r="L123" s="6"/>
      <c r="M123" s="6"/>
      <c r="N123" s="6"/>
      <c r="O123" s="6"/>
      <c r="P123" s="6"/>
      <c r="Q123" s="6"/>
      <c r="R123" s="6"/>
      <c r="S123" s="6"/>
      <c r="T123" s="6"/>
      <c r="V123" s="7"/>
      <c r="W123" s="7"/>
      <c r="X123" s="7"/>
      <c r="Y123" s="7"/>
      <c r="Z123" s="7">
        <v>0.16009353691508299</v>
      </c>
      <c r="AA123" s="7">
        <v>-2.19252126425999E-2</v>
      </c>
      <c r="AB123" s="7">
        <v>0.61715878948976799</v>
      </c>
      <c r="AC123" s="7">
        <v>-3.1665254382460303E-2</v>
      </c>
      <c r="AD123" s="26"/>
      <c r="AE123" s="7"/>
      <c r="AF123" s="9"/>
      <c r="AG123" s="10"/>
      <c r="AH123" s="10"/>
    </row>
    <row r="124" spans="1:34" ht="15" x14ac:dyDescent="0.25">
      <c r="A124" s="4"/>
      <c r="B124" t="s">
        <v>305</v>
      </c>
      <c r="C124" s="4" t="s">
        <v>758</v>
      </c>
      <c r="D124" s="4" t="s">
        <v>1073</v>
      </c>
      <c r="E124" s="12">
        <v>44040</v>
      </c>
      <c r="F124" s="37"/>
      <c r="G124" s="37">
        <v>82.5781102457549</v>
      </c>
      <c r="H124" s="11"/>
      <c r="I124" s="12">
        <v>44021</v>
      </c>
      <c r="J124" s="14">
        <v>4478.7645073471103</v>
      </c>
      <c r="L124" s="6"/>
      <c r="M124" s="6"/>
      <c r="N124" s="6"/>
      <c r="O124" s="6"/>
      <c r="P124" s="6"/>
      <c r="Q124" s="6"/>
      <c r="R124" s="6"/>
      <c r="S124" s="6"/>
      <c r="T124" s="6"/>
      <c r="V124" s="7"/>
      <c r="W124" s="7"/>
      <c r="X124" s="7">
        <v>1.6370307650504401E-2</v>
      </c>
      <c r="Y124" s="7">
        <v>-4.49282657937147E-2</v>
      </c>
      <c r="Z124" s="7">
        <v>0.132439355129463</v>
      </c>
      <c r="AA124" s="7">
        <v>-7.7914609271829194E-2</v>
      </c>
      <c r="AB124" s="7">
        <v>0.62881638287741204</v>
      </c>
      <c r="AC124" s="7">
        <v>-0.195789473683399</v>
      </c>
      <c r="AD124" s="26"/>
      <c r="AE124" s="7"/>
      <c r="AF124" s="9"/>
      <c r="AG124" s="10"/>
      <c r="AH124" s="10"/>
    </row>
    <row r="125" spans="1:34" ht="15" x14ac:dyDescent="0.25">
      <c r="A125" s="4"/>
      <c r="B125" t="s">
        <v>306</v>
      </c>
      <c r="C125" s="4" t="s">
        <v>759</v>
      </c>
      <c r="D125" s="4" t="s">
        <v>1074</v>
      </c>
      <c r="E125" s="12">
        <v>44049</v>
      </c>
      <c r="F125" s="37">
        <v>2300</v>
      </c>
      <c r="G125" s="37">
        <v>2300</v>
      </c>
      <c r="H125" s="11"/>
      <c r="I125" s="12">
        <v>44049</v>
      </c>
      <c r="J125" s="14">
        <v>1125.3472941684699</v>
      </c>
      <c r="L125" s="6"/>
      <c r="M125" s="6"/>
      <c r="N125" s="6">
        <v>0.26827873509319</v>
      </c>
      <c r="O125" s="6">
        <v>0.37373300949577198</v>
      </c>
      <c r="P125" s="6"/>
      <c r="Q125" s="6"/>
      <c r="R125" s="6">
        <v>0.37048572663101398</v>
      </c>
      <c r="S125" s="6">
        <v>0.88308402474154701</v>
      </c>
      <c r="T125" s="6">
        <v>0.29962085381703202</v>
      </c>
      <c r="V125" s="7"/>
      <c r="W125" s="7"/>
      <c r="X125" s="7">
        <v>5.2335396736452801E-2</v>
      </c>
      <c r="Y125" s="7">
        <v>-3.6710037174998399E-2</v>
      </c>
      <c r="Z125" s="7">
        <v>0.142464246426243</v>
      </c>
      <c r="AA125" s="7">
        <v>-5.2335199447988999E-2</v>
      </c>
      <c r="AB125" s="7">
        <v>0.46684777962567803</v>
      </c>
      <c r="AC125" s="7">
        <v>-0.164314554723096</v>
      </c>
      <c r="AD125" s="26">
        <v>8</v>
      </c>
      <c r="AE125" s="7"/>
      <c r="AF125" s="9"/>
      <c r="AG125" s="10"/>
      <c r="AH125" s="10"/>
    </row>
    <row r="126" spans="1:34" ht="15" x14ac:dyDescent="0.25">
      <c r="A126" s="4"/>
      <c r="B126" t="s">
        <v>307</v>
      </c>
      <c r="C126" s="4" t="s">
        <v>760</v>
      </c>
      <c r="D126" s="4" t="s">
        <v>1075</v>
      </c>
      <c r="E126" s="12">
        <v>44043</v>
      </c>
      <c r="F126" s="37"/>
      <c r="G126" s="37">
        <v>598.09776629693795</v>
      </c>
      <c r="H126" s="11"/>
      <c r="I126" s="12">
        <v>43945</v>
      </c>
      <c r="J126" s="14">
        <v>2444.50874631119</v>
      </c>
      <c r="L126" s="6"/>
      <c r="M126" s="6"/>
      <c r="N126" s="6">
        <v>0.172656492495735</v>
      </c>
      <c r="O126" s="6">
        <v>0.158421459460515</v>
      </c>
      <c r="P126" s="6"/>
      <c r="Q126" s="6"/>
      <c r="R126" s="6"/>
      <c r="S126" s="6"/>
      <c r="T126" s="6"/>
      <c r="V126" s="7"/>
      <c r="W126" s="7"/>
      <c r="X126" s="7">
        <v>4.1250590073104797E-2</v>
      </c>
      <c r="Y126" s="7">
        <v>-2.8248587570487899E-2</v>
      </c>
      <c r="Z126" s="7">
        <v>0.108600834033568</v>
      </c>
      <c r="AA126" s="7">
        <v>-2.67021776617185E-2</v>
      </c>
      <c r="AB126" s="7">
        <v>0.17270269918663</v>
      </c>
      <c r="AC126" s="7">
        <v>0.17270269918663</v>
      </c>
      <c r="AD126" s="26"/>
      <c r="AE126" s="7"/>
      <c r="AF126" s="9"/>
      <c r="AG126" s="10"/>
      <c r="AH126" s="10"/>
    </row>
    <row r="127" spans="1:34" ht="15" x14ac:dyDescent="0.25">
      <c r="A127" s="4"/>
      <c r="B127" t="s">
        <v>308</v>
      </c>
      <c r="C127" s="4" t="s">
        <v>761</v>
      </c>
      <c r="D127" s="4" t="s">
        <v>1076</v>
      </c>
      <c r="E127" s="12">
        <v>44048</v>
      </c>
      <c r="F127" s="37"/>
      <c r="G127" s="37">
        <v>1698.88278318569</v>
      </c>
      <c r="H127" s="11"/>
      <c r="I127" s="12">
        <v>43948</v>
      </c>
      <c r="J127" s="14">
        <v>1990.8005982227301</v>
      </c>
      <c r="L127" s="6"/>
      <c r="M127" s="6">
        <v>3.6165327210255803E-2</v>
      </c>
      <c r="N127" s="6">
        <v>0.27769620434817599</v>
      </c>
      <c r="O127" s="6">
        <v>0.416790695356904</v>
      </c>
      <c r="P127" s="6">
        <v>0.50506127843284099</v>
      </c>
      <c r="Q127" s="6">
        <v>0.74993229428539099</v>
      </c>
      <c r="R127" s="6">
        <v>0.75801685473765201</v>
      </c>
      <c r="S127" s="6">
        <v>0.90632280993857395</v>
      </c>
      <c r="T127" s="6">
        <v>0.26449498796515403</v>
      </c>
      <c r="V127" s="7"/>
      <c r="W127" s="7"/>
      <c r="X127" s="7">
        <v>6.0229407299630097E-2</v>
      </c>
      <c r="Y127" s="7">
        <v>-6.18480331395403E-2</v>
      </c>
      <c r="Z127" s="7">
        <v>0.163612975840806</v>
      </c>
      <c r="AA127" s="7">
        <v>-7.8464419476440506E-2</v>
      </c>
      <c r="AB127" s="7">
        <v>0.41964325519627899</v>
      </c>
      <c r="AC127" s="7">
        <v>1.1795022088335799E-2</v>
      </c>
      <c r="AD127" s="26">
        <v>7</v>
      </c>
      <c r="AE127" s="7"/>
      <c r="AF127" s="9"/>
      <c r="AG127" s="10">
        <v>-0.143891393360491</v>
      </c>
      <c r="AH127" s="10">
        <v>-0.17499952572438801</v>
      </c>
    </row>
    <row r="128" spans="1:34" ht="15" x14ac:dyDescent="0.25">
      <c r="A128" s="4"/>
      <c r="B128" t="s">
        <v>309</v>
      </c>
      <c r="C128" s="4" t="s">
        <v>762</v>
      </c>
      <c r="D128" s="4" t="s">
        <v>1077</v>
      </c>
      <c r="E128" s="12">
        <v>44049</v>
      </c>
      <c r="F128" s="37">
        <v>799</v>
      </c>
      <c r="G128" s="37">
        <v>819.79999999981396</v>
      </c>
      <c r="H128" s="11"/>
      <c r="I128" s="12">
        <v>44047</v>
      </c>
      <c r="J128" s="14">
        <v>948.40748615074199</v>
      </c>
      <c r="L128" s="6">
        <v>-1.84275184274156E-2</v>
      </c>
      <c r="M128" s="6"/>
      <c r="N128" s="6"/>
      <c r="O128" s="6">
        <v>0.40925457769131801</v>
      </c>
      <c r="P128" s="6"/>
      <c r="Q128" s="6"/>
      <c r="R128" s="6"/>
      <c r="S128" s="6"/>
      <c r="T128" s="6"/>
      <c r="V128" s="7"/>
      <c r="W128" s="7"/>
      <c r="X128" s="7">
        <v>4.5956185142131303E-2</v>
      </c>
      <c r="Y128" s="7">
        <v>-6.3623693378758603E-2</v>
      </c>
      <c r="Z128" s="7">
        <v>0.150063611366932</v>
      </c>
      <c r="AA128" s="7">
        <v>-0.106597297252883</v>
      </c>
      <c r="AB128" s="7">
        <v>0.42045150039484702</v>
      </c>
      <c r="AC128" s="7">
        <v>0.42045150039484702</v>
      </c>
      <c r="AD128" s="26">
        <v>8</v>
      </c>
      <c r="AE128" s="7"/>
      <c r="AF128" s="9"/>
      <c r="AG128" s="10"/>
      <c r="AH128" s="10"/>
    </row>
    <row r="129" spans="1:34" ht="15" x14ac:dyDescent="0.25">
      <c r="A129" s="4"/>
      <c r="B129" t="s">
        <v>310</v>
      </c>
      <c r="C129" s="4" t="s">
        <v>763</v>
      </c>
      <c r="D129" s="4" t="s">
        <v>1078</v>
      </c>
      <c r="E129" s="12">
        <v>44048</v>
      </c>
      <c r="F129" s="37"/>
      <c r="G129" s="37">
        <v>305</v>
      </c>
      <c r="H129" s="11"/>
      <c r="I129" s="12">
        <v>44048</v>
      </c>
      <c r="J129" s="14">
        <v>725.92600789642302</v>
      </c>
      <c r="L129" s="6"/>
      <c r="M129" s="6">
        <v>8.9285714286233997E-2</v>
      </c>
      <c r="N129" s="6">
        <v>0.138059701492311</v>
      </c>
      <c r="O129" s="6"/>
      <c r="P129" s="6">
        <v>-1.62072138309668E-2</v>
      </c>
      <c r="Q129" s="6">
        <v>0.187253943762626</v>
      </c>
      <c r="R129" s="6">
        <v>0.16863191364798699</v>
      </c>
      <c r="S129" s="6"/>
      <c r="T129" s="6"/>
      <c r="V129" s="7"/>
      <c r="W129" s="7"/>
      <c r="X129" s="7">
        <v>3.2882011604669997E-2</v>
      </c>
      <c r="Y129" s="7">
        <v>-2.3722627736788099E-2</v>
      </c>
      <c r="Z129" s="7">
        <v>8.8474970894894797E-2</v>
      </c>
      <c r="AA129" s="7">
        <v>-9.0600610791589098E-2</v>
      </c>
      <c r="AB129" s="7">
        <v>0.41601731601811498</v>
      </c>
      <c r="AC129" s="7">
        <v>-0.19326674582669501</v>
      </c>
      <c r="AD129" s="26"/>
      <c r="AE129" s="7"/>
      <c r="AF129" s="9"/>
      <c r="AG129" s="10">
        <v>-1.7802080925775999E-2</v>
      </c>
      <c r="AH129" s="10">
        <v>-1.48638936317838E-2</v>
      </c>
    </row>
    <row r="130" spans="1:34" ht="15" x14ac:dyDescent="0.25">
      <c r="A130" s="4"/>
      <c r="B130" t="s">
        <v>311</v>
      </c>
      <c r="C130" s="4" t="s">
        <v>78</v>
      </c>
      <c r="D130" s="4" t="s">
        <v>159</v>
      </c>
      <c r="E130" s="12">
        <v>44049</v>
      </c>
      <c r="F130" s="37">
        <v>1975</v>
      </c>
      <c r="G130" s="37">
        <v>2105.9049113951601</v>
      </c>
      <c r="H130" s="11"/>
      <c r="I130" s="12">
        <v>43941</v>
      </c>
      <c r="J130" s="14">
        <v>2588.1540776557899</v>
      </c>
      <c r="L130" s="6"/>
      <c r="M130" s="6">
        <v>-3.2400352192780701E-3</v>
      </c>
      <c r="N130" s="6">
        <v>0.26083290511451201</v>
      </c>
      <c r="O130" s="6">
        <v>0.229587606183486</v>
      </c>
      <c r="P130" s="6"/>
      <c r="Q130" s="6">
        <v>0.46947850732074597</v>
      </c>
      <c r="R130" s="6">
        <v>0.38689445475582002</v>
      </c>
      <c r="S130" s="6"/>
      <c r="T130" s="6">
        <v>0.27315535429981502</v>
      </c>
      <c r="V130" s="7"/>
      <c r="W130" s="7"/>
      <c r="X130" s="7">
        <v>5.9794988610519802E-2</v>
      </c>
      <c r="Y130" s="7">
        <v>-3.9279459594581602E-2</v>
      </c>
      <c r="Z130" s="7">
        <v>0.220093049787392</v>
      </c>
      <c r="AA130" s="7">
        <v>-6.6375074940005996E-2</v>
      </c>
      <c r="AB130" s="7">
        <v>0.36335357138188601</v>
      </c>
      <c r="AC130" s="7">
        <v>-3.7709992740929003E-2</v>
      </c>
      <c r="AD130" s="26">
        <v>7</v>
      </c>
      <c r="AE130" s="7"/>
      <c r="AF130" s="9"/>
      <c r="AG130" s="10"/>
      <c r="AH130" s="10"/>
    </row>
    <row r="131" spans="1:34" ht="15" x14ac:dyDescent="0.25">
      <c r="A131" s="4"/>
      <c r="B131" t="s">
        <v>312</v>
      </c>
      <c r="C131" s="4" t="s">
        <v>764</v>
      </c>
      <c r="D131" s="4" t="s">
        <v>1079</v>
      </c>
      <c r="E131" s="12">
        <v>44041</v>
      </c>
      <c r="F131" s="37"/>
      <c r="G131" s="37">
        <v>1363.5538037661499</v>
      </c>
      <c r="H131" s="11"/>
      <c r="I131" s="12">
        <v>43941</v>
      </c>
      <c r="J131" s="14">
        <v>11807.169813247699</v>
      </c>
      <c r="L131" s="6"/>
      <c r="M131" s="6"/>
      <c r="N131" s="6"/>
      <c r="O131" s="6"/>
      <c r="P131" s="6"/>
      <c r="Q131" s="6"/>
      <c r="R131" s="6"/>
      <c r="S131" s="6"/>
      <c r="T131" s="6"/>
      <c r="V131" s="7"/>
      <c r="W131" s="7"/>
      <c r="X131" s="7">
        <v>7.2607338017405695E-2</v>
      </c>
      <c r="Y131" s="7">
        <v>-5.3864236795561703E-2</v>
      </c>
      <c r="Z131" s="7">
        <v>0.16592974607017799</v>
      </c>
      <c r="AA131" s="7">
        <v>-8.9816446758923099E-2</v>
      </c>
      <c r="AB131" s="7">
        <v>0.21267959530814601</v>
      </c>
      <c r="AC131" s="7">
        <v>-7.3880082700270605E-2</v>
      </c>
      <c r="AD131" s="26"/>
      <c r="AE131" s="7"/>
      <c r="AF131" s="9"/>
      <c r="AG131" s="10">
        <v>-0.47709132890440697</v>
      </c>
      <c r="AH131" s="10">
        <v>-0.46645524219684398</v>
      </c>
    </row>
    <row r="132" spans="1:34" ht="15" x14ac:dyDescent="0.25">
      <c r="A132" s="4"/>
      <c r="B132" t="s">
        <v>313</v>
      </c>
      <c r="C132" s="4" t="s">
        <v>765</v>
      </c>
      <c r="D132" s="4" t="s">
        <v>1080</v>
      </c>
      <c r="E132" s="12">
        <v>44049</v>
      </c>
      <c r="F132" s="37">
        <v>2304.1200000010399</v>
      </c>
      <c r="G132" s="37">
        <v>2304.1200000010399</v>
      </c>
      <c r="H132" s="11"/>
      <c r="I132" s="12">
        <v>44049</v>
      </c>
      <c r="J132" s="14">
        <v>11957.227866470301</v>
      </c>
      <c r="L132" s="6"/>
      <c r="M132" s="6">
        <v>5.2566181677320897E-2</v>
      </c>
      <c r="N132" s="6">
        <v>0.20384310635214201</v>
      </c>
      <c r="O132" s="6">
        <v>0.33944857396651101</v>
      </c>
      <c r="P132" s="6">
        <v>0.48341215603228199</v>
      </c>
      <c r="Q132" s="6">
        <v>0.80932557859341603</v>
      </c>
      <c r="R132" s="6">
        <v>0.93560118778026702</v>
      </c>
      <c r="S132" s="6"/>
      <c r="T132" s="6">
        <v>0.22994441114307801</v>
      </c>
      <c r="V132" s="7"/>
      <c r="W132" s="7"/>
      <c r="X132" s="7">
        <v>2.320753317872E-2</v>
      </c>
      <c r="Y132" s="7">
        <v>-6.6155531216281802E-2</v>
      </c>
      <c r="Z132" s="7">
        <v>0.14567133229691501</v>
      </c>
      <c r="AA132" s="7">
        <v>-5.0131926121175598E-2</v>
      </c>
      <c r="AB132" s="7">
        <v>0.28214104243845201</v>
      </c>
      <c r="AC132" s="7">
        <v>-7.6455710161099005E-2</v>
      </c>
      <c r="AD132" s="26">
        <v>8</v>
      </c>
      <c r="AE132" s="7"/>
      <c r="AF132" s="9"/>
      <c r="AG132" s="10">
        <v>-3.7348752433842898E-2</v>
      </c>
      <c r="AH132" s="10">
        <v>-4.5320480246573397E-2</v>
      </c>
    </row>
    <row r="133" spans="1:34" ht="15" x14ac:dyDescent="0.25">
      <c r="A133" s="4"/>
      <c r="B133" t="s">
        <v>314</v>
      </c>
      <c r="C133" s="4" t="s">
        <v>766</v>
      </c>
      <c r="D133" s="4" t="s">
        <v>1081</v>
      </c>
      <c r="E133" s="12">
        <v>44049</v>
      </c>
      <c r="F133" s="37">
        <v>6706</v>
      </c>
      <c r="G133" s="37">
        <v>6803</v>
      </c>
      <c r="H133" s="11"/>
      <c r="I133" s="12">
        <v>44047</v>
      </c>
      <c r="J133" s="14">
        <v>1513.98484416771</v>
      </c>
      <c r="L133" s="6">
        <v>-1.26591704520251E-3</v>
      </c>
      <c r="M133" s="6">
        <v>7.9176054070558194E-2</v>
      </c>
      <c r="N133" s="6">
        <v>0.400496981110191</v>
      </c>
      <c r="O133" s="6">
        <v>0.77418878783239098</v>
      </c>
      <c r="P133" s="6">
        <v>0.991487657027319</v>
      </c>
      <c r="Q133" s="6"/>
      <c r="R133" s="6"/>
      <c r="S133" s="6"/>
      <c r="T133" s="6">
        <v>0.40575103397888601</v>
      </c>
      <c r="V133" s="7"/>
      <c r="W133" s="7"/>
      <c r="X133" s="7">
        <v>8.1729538935178397E-2</v>
      </c>
      <c r="Y133" s="7">
        <v>-5.9243158892059E-2</v>
      </c>
      <c r="Z133" s="7">
        <v>0.129961397604347</v>
      </c>
      <c r="AA133" s="7">
        <v>-5.1999999999679899E-2</v>
      </c>
      <c r="AB133" s="7">
        <v>0.65068109648069405</v>
      </c>
      <c r="AC133" s="7">
        <v>-6.9183550325760707E-2</v>
      </c>
      <c r="AD133" s="26">
        <v>9</v>
      </c>
      <c r="AE133" s="7"/>
      <c r="AF133" s="9"/>
      <c r="AG133" s="10"/>
      <c r="AH133" s="10"/>
    </row>
    <row r="134" spans="1:34" ht="15" x14ac:dyDescent="0.25">
      <c r="A134" s="4"/>
      <c r="B134" t="s">
        <v>315</v>
      </c>
      <c r="C134" s="4" t="s">
        <v>767</v>
      </c>
      <c r="D134" s="4" t="s">
        <v>1082</v>
      </c>
      <c r="E134" s="12">
        <v>44049</v>
      </c>
      <c r="F134" s="37">
        <v>334.5</v>
      </c>
      <c r="G134" s="37">
        <v>2497.6690228320699</v>
      </c>
      <c r="H134" s="11"/>
      <c r="I134" s="12">
        <v>43691</v>
      </c>
      <c r="J134" s="14">
        <v>1531.9650836525</v>
      </c>
      <c r="L134" s="6">
        <v>-4.3274318564726903E-2</v>
      </c>
      <c r="M134" s="6">
        <v>-0.22209302325616601</v>
      </c>
      <c r="N134" s="6">
        <v>-0.647428321412299</v>
      </c>
      <c r="O134" s="6">
        <v>-0.86622390556614803</v>
      </c>
      <c r="P134" s="6"/>
      <c r="Q134" s="6"/>
      <c r="R134" s="6"/>
      <c r="S134" s="6"/>
      <c r="T134" s="6">
        <v>-0.75903374484972996</v>
      </c>
      <c r="V134" s="7"/>
      <c r="W134" s="7"/>
      <c r="X134" s="7">
        <v>0.29518072289094599</v>
      </c>
      <c r="Y134" s="7">
        <v>-0.41747572815511402</v>
      </c>
      <c r="Z134" s="7">
        <v>0.31288135593058503</v>
      </c>
      <c r="AA134" s="7">
        <v>-0.39405332534515802</v>
      </c>
      <c r="AB134" s="7">
        <v>-0.177327016745985</v>
      </c>
      <c r="AC134" s="7">
        <v>-0.75903374484972996</v>
      </c>
      <c r="AD134" s="26">
        <v>1</v>
      </c>
      <c r="AE134" s="7"/>
      <c r="AF134" s="9"/>
      <c r="AG134" s="10"/>
      <c r="AH134" s="10"/>
    </row>
    <row r="135" spans="1:34" ht="15" x14ac:dyDescent="0.25">
      <c r="A135" s="4"/>
      <c r="B135" t="s">
        <v>316</v>
      </c>
      <c r="C135" s="4" t="s">
        <v>768</v>
      </c>
      <c r="D135" s="4" t="s">
        <v>1083</v>
      </c>
      <c r="E135" s="12">
        <v>44048</v>
      </c>
      <c r="F135" s="37"/>
      <c r="G135" s="37">
        <v>1239</v>
      </c>
      <c r="H135" s="11"/>
      <c r="I135" s="12">
        <v>43945</v>
      </c>
      <c r="J135" s="14">
        <v>6438.4286141815201</v>
      </c>
      <c r="L135" s="6"/>
      <c r="M135" s="6">
        <v>-2.0785617110959699E-2</v>
      </c>
      <c r="N135" s="6">
        <v>0.23415846419462499</v>
      </c>
      <c r="O135" s="6">
        <v>0.19469704546092501</v>
      </c>
      <c r="P135" s="6">
        <v>0.30605115380778403</v>
      </c>
      <c r="Q135" s="6">
        <v>0.36687771622382598</v>
      </c>
      <c r="R135" s="6"/>
      <c r="S135" s="6"/>
      <c r="T135" s="6">
        <v>0.22008368200855299</v>
      </c>
      <c r="V135" s="7"/>
      <c r="W135" s="7"/>
      <c r="X135" s="7">
        <v>4.8775845032650998E-2</v>
      </c>
      <c r="Y135" s="7">
        <v>-4.31109983383067E-2</v>
      </c>
      <c r="Z135" s="7">
        <v>0.184656565759797</v>
      </c>
      <c r="AA135" s="7">
        <v>-6.9082491582812502E-2</v>
      </c>
      <c r="AB135" s="7">
        <v>0.22008368200855299</v>
      </c>
      <c r="AC135" s="7">
        <v>-3.38332126466412E-2</v>
      </c>
      <c r="AD135" s="26">
        <v>7</v>
      </c>
      <c r="AE135" s="7"/>
      <c r="AF135" s="9"/>
      <c r="AG135" s="10"/>
      <c r="AH135" s="10"/>
    </row>
    <row r="136" spans="1:34" ht="15" x14ac:dyDescent="0.25">
      <c r="A136" s="4"/>
      <c r="B136" t="s">
        <v>317</v>
      </c>
      <c r="C136" s="4" t="s">
        <v>14</v>
      </c>
      <c r="D136" s="4" t="s">
        <v>95</v>
      </c>
      <c r="E136" s="12">
        <v>44049</v>
      </c>
      <c r="F136" s="37">
        <v>958.79999999981396</v>
      </c>
      <c r="G136" s="37">
        <v>1049.9900000002201</v>
      </c>
      <c r="H136" s="11"/>
      <c r="I136" s="12">
        <v>44020</v>
      </c>
      <c r="J136" s="14">
        <v>1459.68409420586</v>
      </c>
      <c r="L136" s="6">
        <v>-5.8994909231842004E-3</v>
      </c>
      <c r="M136" s="6">
        <v>-4.9752229931109497E-2</v>
      </c>
      <c r="N136" s="6">
        <v>0.25475994229433102</v>
      </c>
      <c r="O136" s="6">
        <v>0.29897773505770597</v>
      </c>
      <c r="P136" s="6">
        <v>0.29728483387967602</v>
      </c>
      <c r="Q136" s="6">
        <v>0.35396787240286398</v>
      </c>
      <c r="R136" s="6">
        <v>0.57303682208643303</v>
      </c>
      <c r="S136" s="6">
        <v>0.65985390047892001</v>
      </c>
      <c r="T136" s="6">
        <v>0.17904589114012201</v>
      </c>
      <c r="V136" s="7"/>
      <c r="W136" s="7"/>
      <c r="X136" s="7">
        <v>5.86426914160256E-2</v>
      </c>
      <c r="Y136" s="7">
        <v>-5.7522123894159401E-2</v>
      </c>
      <c r="Z136" s="7">
        <v>0.14447401774494201</v>
      </c>
      <c r="AA136" s="7">
        <v>-8.7987804879085196E-2</v>
      </c>
      <c r="AB136" s="7">
        <v>0.304392475267523</v>
      </c>
      <c r="AC136" s="7">
        <v>-0.139531210474233</v>
      </c>
      <c r="AD136" s="26">
        <v>9</v>
      </c>
      <c r="AE136" s="7"/>
      <c r="AF136" s="9"/>
      <c r="AG136" s="10">
        <v>-0.124339219460808</v>
      </c>
      <c r="AH136" s="10">
        <v>-0.15650096324270599</v>
      </c>
    </row>
    <row r="137" spans="1:34" ht="15" x14ac:dyDescent="0.25">
      <c r="A137" s="4"/>
      <c r="B137" t="s">
        <v>318</v>
      </c>
      <c r="C137" s="4" t="s">
        <v>769</v>
      </c>
      <c r="D137" s="4" t="s">
        <v>1084</v>
      </c>
      <c r="E137" s="12">
        <v>44049</v>
      </c>
      <c r="F137" s="37">
        <v>110</v>
      </c>
      <c r="G137" s="37">
        <v>1192.32916666754</v>
      </c>
      <c r="H137" s="11"/>
      <c r="I137" s="12">
        <v>43902</v>
      </c>
      <c r="J137" s="14">
        <v>3663.6666086578398</v>
      </c>
      <c r="L137" s="6">
        <v>2.8037383177434101E-2</v>
      </c>
      <c r="M137" s="6">
        <v>-6.8585944114602199E-2</v>
      </c>
      <c r="N137" s="6">
        <v>-0.240611192931246</v>
      </c>
      <c r="O137" s="6">
        <v>-0.35729866206296701</v>
      </c>
      <c r="P137" s="6"/>
      <c r="Q137" s="6"/>
      <c r="R137" s="6"/>
      <c r="S137" s="6"/>
      <c r="T137" s="6">
        <v>0.26195028680551302</v>
      </c>
      <c r="V137" s="7"/>
      <c r="W137" s="7"/>
      <c r="X137" s="7">
        <v>0.666374012293527</v>
      </c>
      <c r="Y137" s="7">
        <v>-0.53635477847070401</v>
      </c>
      <c r="Z137" s="7">
        <v>0.97322984838858295</v>
      </c>
      <c r="AA137" s="7">
        <v>-0.71750000000116398</v>
      </c>
      <c r="AB137" s="7">
        <v>0.26195028680551302</v>
      </c>
      <c r="AC137" s="7">
        <v>0.26195028680551302</v>
      </c>
      <c r="AD137" s="26">
        <v>5</v>
      </c>
      <c r="AE137" s="7"/>
      <c r="AF137" s="9"/>
      <c r="AG137" s="10"/>
      <c r="AH137" s="10"/>
    </row>
    <row r="138" spans="1:34" ht="15" x14ac:dyDescent="0.25">
      <c r="A138" s="4"/>
      <c r="B138" t="s">
        <v>319</v>
      </c>
      <c r="C138" s="4" t="s">
        <v>770</v>
      </c>
      <c r="D138" s="4" t="s">
        <v>1085</v>
      </c>
      <c r="E138" s="12">
        <v>44047</v>
      </c>
      <c r="F138" s="37"/>
      <c r="G138" s="37">
        <v>4197.75</v>
      </c>
      <c r="H138" s="11"/>
      <c r="I138" s="12">
        <v>44035</v>
      </c>
      <c r="J138" s="14">
        <v>2527.49040127945</v>
      </c>
      <c r="L138" s="6"/>
      <c r="M138" s="6">
        <v>-2.12276214833764E-2</v>
      </c>
      <c r="N138" s="6">
        <v>0.36192170818510899</v>
      </c>
      <c r="O138" s="6">
        <v>0.44415094339638</v>
      </c>
      <c r="P138" s="6">
        <v>0.37085912425594902</v>
      </c>
      <c r="Q138" s="6"/>
      <c r="R138" s="6"/>
      <c r="S138" s="6"/>
      <c r="T138" s="6">
        <v>0.37017199650639698</v>
      </c>
      <c r="V138" s="7"/>
      <c r="W138" s="7"/>
      <c r="X138" s="7">
        <v>4.1522491348587202E-2</v>
      </c>
      <c r="Y138" s="7">
        <v>-3.1088082901987901E-2</v>
      </c>
      <c r="Z138" s="7">
        <v>0.209117938553391</v>
      </c>
      <c r="AA138" s="7">
        <v>-6.6207424416497795E-2</v>
      </c>
      <c r="AB138" s="7">
        <v>0.37017199650639698</v>
      </c>
      <c r="AC138" s="7">
        <v>-6.1497326205426396E-3</v>
      </c>
      <c r="AD138" s="26">
        <v>9</v>
      </c>
      <c r="AE138" s="7"/>
      <c r="AF138" s="9"/>
      <c r="AG138" s="10"/>
      <c r="AH138" s="10"/>
    </row>
    <row r="139" spans="1:34" ht="15" x14ac:dyDescent="0.25">
      <c r="A139" s="4"/>
      <c r="B139" t="s">
        <v>320</v>
      </c>
      <c r="C139" s="4" t="s">
        <v>771</v>
      </c>
      <c r="D139" s="4" t="s">
        <v>1086</v>
      </c>
      <c r="E139" s="12">
        <v>44046</v>
      </c>
      <c r="F139" s="37"/>
      <c r="G139" s="37">
        <v>763.91479319799703</v>
      </c>
      <c r="H139" s="11"/>
      <c r="I139" s="12">
        <v>43929</v>
      </c>
      <c r="J139" s="14">
        <v>15967.3460376434</v>
      </c>
      <c r="L139" s="6"/>
      <c r="M139" s="6">
        <v>1.68855046395038E-2</v>
      </c>
      <c r="N139" s="6"/>
      <c r="O139" s="6">
        <v>0.21330547223275101</v>
      </c>
      <c r="P139" s="6"/>
      <c r="Q139" s="6"/>
      <c r="R139" s="6"/>
      <c r="S139" s="6"/>
      <c r="T139" s="6"/>
      <c r="V139" s="7"/>
      <c r="W139" s="7"/>
      <c r="X139" s="7">
        <v>4.9027364744688398E-2</v>
      </c>
      <c r="Y139" s="7">
        <v>-2.1690300930458799E-2</v>
      </c>
      <c r="Z139" s="7">
        <v>0.18942830419487999</v>
      </c>
      <c r="AA139" s="7">
        <v>-8.6978883978154106E-2</v>
      </c>
      <c r="AB139" s="7">
        <v>0.23822731862135699</v>
      </c>
      <c r="AC139" s="7">
        <v>0.23822731862135699</v>
      </c>
      <c r="AD139" s="26">
        <v>6</v>
      </c>
      <c r="AE139" s="7"/>
      <c r="AF139" s="9"/>
      <c r="AG139" s="10"/>
      <c r="AH139" s="10"/>
    </row>
    <row r="140" spans="1:34" ht="15" x14ac:dyDescent="0.25">
      <c r="A140" s="4"/>
      <c r="B140" t="s">
        <v>321</v>
      </c>
      <c r="C140" s="4" t="s">
        <v>772</v>
      </c>
      <c r="D140" s="4" t="s">
        <v>1087</v>
      </c>
      <c r="E140" s="12">
        <v>44047</v>
      </c>
      <c r="F140" s="37"/>
      <c r="G140" s="37">
        <v>631</v>
      </c>
      <c r="H140" s="11"/>
      <c r="I140" s="12">
        <v>44047</v>
      </c>
      <c r="J140" s="14">
        <v>1674.5893227424599</v>
      </c>
      <c r="L140" s="6"/>
      <c r="M140" s="6">
        <v>7.7895456097394303E-2</v>
      </c>
      <c r="N140" s="6">
        <v>0.13829166690819</v>
      </c>
      <c r="O140" s="6">
        <v>0.19846499109728</v>
      </c>
      <c r="P140" s="6">
        <v>0.22236064674681999</v>
      </c>
      <c r="Q140" s="6">
        <v>0.36266382771078498</v>
      </c>
      <c r="R140" s="6">
        <v>0.461436300043715</v>
      </c>
      <c r="S140" s="6">
        <v>0.68588849393418105</v>
      </c>
      <c r="T140" s="6">
        <v>0.127459997645929</v>
      </c>
      <c r="V140" s="7"/>
      <c r="W140" s="7"/>
      <c r="X140" s="7">
        <v>5.2518860096824903E-2</v>
      </c>
      <c r="Y140" s="7">
        <v>-0.11286573146295301</v>
      </c>
      <c r="Z140" s="7">
        <v>0.133400355736812</v>
      </c>
      <c r="AA140" s="7">
        <v>-4.2709077912149999E-2</v>
      </c>
      <c r="AB140" s="7">
        <v>0.49121483868278998</v>
      </c>
      <c r="AC140" s="7">
        <v>-0.174625763749646</v>
      </c>
      <c r="AD140" s="26">
        <v>6</v>
      </c>
      <c r="AE140" s="7"/>
      <c r="AF140" s="9"/>
      <c r="AG140" s="10">
        <v>0.25583029379504302</v>
      </c>
      <c r="AH140" s="10">
        <v>0.27791992090351397</v>
      </c>
    </row>
    <row r="141" spans="1:34" ht="15" x14ac:dyDescent="0.25">
      <c r="A141" s="4"/>
      <c r="B141" t="s">
        <v>322</v>
      </c>
      <c r="C141" s="4" t="s">
        <v>773</v>
      </c>
      <c r="D141" s="4" t="s">
        <v>1088</v>
      </c>
      <c r="E141" s="12">
        <v>44043</v>
      </c>
      <c r="F141" s="37"/>
      <c r="G141" s="37">
        <v>842.97304640989796</v>
      </c>
      <c r="H141" s="11"/>
      <c r="I141" s="12">
        <v>43851</v>
      </c>
      <c r="J141" s="14">
        <v>2818.9030613822902</v>
      </c>
      <c r="L141" s="6"/>
      <c r="M141" s="6">
        <v>1.83040032425197E-4</v>
      </c>
      <c r="N141" s="6">
        <v>-2.7288268719530599E-2</v>
      </c>
      <c r="O141" s="6">
        <v>0.11181617759401</v>
      </c>
      <c r="P141" s="6">
        <v>0.329859409311903</v>
      </c>
      <c r="Q141" s="6">
        <v>0.67475333806592996</v>
      </c>
      <c r="R141" s="6">
        <v>2.68241445486434</v>
      </c>
      <c r="S141" s="6"/>
      <c r="T141" s="6">
        <v>-4.0640398695395603E-2</v>
      </c>
      <c r="V141" s="7"/>
      <c r="W141" s="7"/>
      <c r="X141" s="7">
        <v>0.10298969072391601</v>
      </c>
      <c r="Y141" s="7">
        <v>-0.165495684092166</v>
      </c>
      <c r="Z141" s="7">
        <v>0.16858273358782799</v>
      </c>
      <c r="AA141" s="7">
        <v>-0.100765306121466</v>
      </c>
      <c r="AB141" s="7">
        <v>0.40861404608760499</v>
      </c>
      <c r="AC141" s="7">
        <v>-4.0640398695395603E-2</v>
      </c>
      <c r="AD141" s="26"/>
      <c r="AE141" s="7"/>
      <c r="AF141" s="9"/>
      <c r="AG141" s="10">
        <v>-7.1134202308030595E-2</v>
      </c>
      <c r="AH141" s="10">
        <v>-3.27651117517576E-2</v>
      </c>
    </row>
    <row r="142" spans="1:34" ht="15" x14ac:dyDescent="0.25">
      <c r="A142" s="4"/>
      <c r="B142" t="s">
        <v>323</v>
      </c>
      <c r="C142" s="4" t="s">
        <v>774</v>
      </c>
      <c r="D142" s="4" t="s">
        <v>1089</v>
      </c>
      <c r="E142" s="12">
        <v>44049</v>
      </c>
      <c r="F142" s="37">
        <v>518.92999999970198</v>
      </c>
      <c r="G142" s="37">
        <v>646.47385372593999</v>
      </c>
      <c r="H142" s="11"/>
      <c r="I142" s="12">
        <v>43832</v>
      </c>
      <c r="J142" s="14">
        <v>984.48563098907505</v>
      </c>
      <c r="L142" s="6"/>
      <c r="M142" s="6">
        <v>2.55533596828172E-2</v>
      </c>
      <c r="N142" s="6">
        <v>-0.12134446981232</v>
      </c>
      <c r="O142" s="6">
        <v>-0.12116484594938801</v>
      </c>
      <c r="P142" s="6">
        <v>-0.205753578949079</v>
      </c>
      <c r="Q142" s="6">
        <v>-4.46407923736842E-2</v>
      </c>
      <c r="R142" s="6">
        <v>8.4157141556788703E-2</v>
      </c>
      <c r="S142" s="6"/>
      <c r="T142" s="6">
        <v>-0.145918250494142</v>
      </c>
      <c r="V142" s="7"/>
      <c r="W142" s="7"/>
      <c r="X142" s="7">
        <v>8.1033052956627202E-2</v>
      </c>
      <c r="Y142" s="7">
        <v>-0.14977327287313499</v>
      </c>
      <c r="Z142" s="7">
        <v>9.1780542152264402E-2</v>
      </c>
      <c r="AA142" s="7">
        <v>-0.23549822063971099</v>
      </c>
      <c r="AB142" s="7">
        <v>0.49599596552608999</v>
      </c>
      <c r="AC142" s="7">
        <v>-0.180752000481298</v>
      </c>
      <c r="AD142" s="26">
        <v>7</v>
      </c>
      <c r="AE142" s="7"/>
      <c r="AF142" s="9"/>
      <c r="AG142" s="10">
        <v>0.45575111998732598</v>
      </c>
      <c r="AH142" s="10">
        <v>0.82231209432939101</v>
      </c>
    </row>
    <row r="143" spans="1:34" ht="15" x14ac:dyDescent="0.25">
      <c r="A143" s="4"/>
      <c r="B143" t="s">
        <v>324</v>
      </c>
      <c r="C143" s="4" t="s">
        <v>26</v>
      </c>
      <c r="D143" s="4" t="s">
        <v>107</v>
      </c>
      <c r="E143" s="12">
        <v>44040</v>
      </c>
      <c r="F143" s="37"/>
      <c r="G143" s="37">
        <v>2703.7311424873801</v>
      </c>
      <c r="H143" s="11"/>
      <c r="I143" s="12">
        <v>43944</v>
      </c>
      <c r="J143" s="14">
        <v>2192.6073624610899</v>
      </c>
      <c r="L143" s="6"/>
      <c r="M143" s="6"/>
      <c r="N143" s="6"/>
      <c r="O143" s="6"/>
      <c r="P143" s="6"/>
      <c r="Q143" s="6"/>
      <c r="R143" s="6"/>
      <c r="S143" s="6"/>
      <c r="T143" s="6"/>
      <c r="V143" s="7"/>
      <c r="W143" s="7"/>
      <c r="X143" s="7">
        <v>5.5560162130859701E-2</v>
      </c>
      <c r="Y143" s="7">
        <v>-2.1704484219298999E-2</v>
      </c>
      <c r="Z143" s="7">
        <v>0.21193980822863501</v>
      </c>
      <c r="AA143" s="7">
        <v>-9.1070976370247095E-2</v>
      </c>
      <c r="AB143" s="7">
        <v>0.26236930222337801</v>
      </c>
      <c r="AC143" s="7">
        <v>-2.66038493891756E-2</v>
      </c>
      <c r="AD143" s="26"/>
      <c r="AE143" s="7"/>
      <c r="AF143" s="9"/>
      <c r="AG143" s="10">
        <v>-0.56682214013380905</v>
      </c>
      <c r="AH143" s="10">
        <v>-0.58232841822155001</v>
      </c>
    </row>
    <row r="144" spans="1:34" ht="15" x14ac:dyDescent="0.25">
      <c r="A144" s="4"/>
      <c r="B144" t="s">
        <v>325</v>
      </c>
      <c r="C144" s="4" t="s">
        <v>36</v>
      </c>
      <c r="D144" s="4" t="s">
        <v>117</v>
      </c>
      <c r="E144" s="12">
        <v>44049</v>
      </c>
      <c r="F144" s="37">
        <v>1053.33000000007</v>
      </c>
      <c r="G144" s="37">
        <v>1053.33000000007</v>
      </c>
      <c r="H144" s="11"/>
      <c r="I144" s="12">
        <v>44049</v>
      </c>
      <c r="J144" s="14">
        <v>3215.8242298317</v>
      </c>
      <c r="L144" s="6"/>
      <c r="M144" s="6">
        <v>0.140683545949287</v>
      </c>
      <c r="N144" s="6">
        <v>0.41208408182894302</v>
      </c>
      <c r="O144" s="6">
        <v>0.62893816719762996</v>
      </c>
      <c r="P144" s="6">
        <v>0.59960212479927599</v>
      </c>
      <c r="Q144" s="6">
        <v>0.72643639377201896</v>
      </c>
      <c r="R144" s="6">
        <v>1.0329086983948901</v>
      </c>
      <c r="S144" s="6">
        <v>1.5968784768367199</v>
      </c>
      <c r="T144" s="6">
        <v>0.35738402061921098</v>
      </c>
      <c r="V144" s="7"/>
      <c r="W144" s="7"/>
      <c r="X144" s="7">
        <v>4.5751633986583301E-2</v>
      </c>
      <c r="Y144" s="7">
        <v>-4.0253841015364701E-2</v>
      </c>
      <c r="Z144" s="7">
        <v>0.11929696969673401</v>
      </c>
      <c r="AA144" s="7">
        <v>-7.9896907216607402E-2</v>
      </c>
      <c r="AB144" s="7">
        <v>0.39647712068282998</v>
      </c>
      <c r="AC144" s="7">
        <v>-0.129883728732239</v>
      </c>
      <c r="AD144" s="26">
        <v>10</v>
      </c>
      <c r="AE144" s="7"/>
      <c r="AF144" s="9"/>
      <c r="AG144" s="10">
        <v>-6.6959382946151905E-2</v>
      </c>
      <c r="AH144" s="10">
        <v>-7.6758437243370295E-2</v>
      </c>
    </row>
    <row r="145" spans="1:35" ht="15" x14ac:dyDescent="0.25">
      <c r="A145" s="4"/>
      <c r="B145" t="s">
        <v>326</v>
      </c>
      <c r="C145" s="4" t="s">
        <v>775</v>
      </c>
      <c r="D145" s="4" t="s">
        <v>1090</v>
      </c>
      <c r="E145" s="12">
        <v>44049</v>
      </c>
      <c r="F145" s="37">
        <v>333.10000000009302</v>
      </c>
      <c r="G145" s="37">
        <v>1883.8812614977401</v>
      </c>
      <c r="H145" s="11"/>
      <c r="I145" s="12">
        <v>43913</v>
      </c>
      <c r="J145" s="14">
        <v>6297.2177670822102</v>
      </c>
      <c r="L145" s="6">
        <v>3.61554685150622E-3</v>
      </c>
      <c r="M145" s="6">
        <v>-0.121502228551399</v>
      </c>
      <c r="N145" s="6">
        <v>-0.293860570635879</v>
      </c>
      <c r="O145" s="6">
        <v>-0.563771899095736</v>
      </c>
      <c r="P145" s="6">
        <v>-0.61881101836683206</v>
      </c>
      <c r="Q145" s="6">
        <v>-0.75507715321727997</v>
      </c>
      <c r="R145" s="6">
        <v>-0.88778784988098802</v>
      </c>
      <c r="S145" s="6">
        <v>-0.90036811527446803</v>
      </c>
      <c r="T145" s="6">
        <v>-0.36785621496557702</v>
      </c>
      <c r="V145" s="7">
        <v>1.2043008488067399</v>
      </c>
      <c r="W145" s="7">
        <v>0.124348158881185</v>
      </c>
      <c r="X145" s="7">
        <v>0.35478260869625999</v>
      </c>
      <c r="Y145" s="7">
        <v>-0.336518693855614</v>
      </c>
      <c r="Z145" s="7">
        <v>0.39018488411442398</v>
      </c>
      <c r="AA145" s="7">
        <v>-0.36277777777751902</v>
      </c>
      <c r="AB145" s="7">
        <v>3.5181301878532398</v>
      </c>
      <c r="AC145" s="7">
        <v>-0.63877551020414103</v>
      </c>
      <c r="AD145" s="26">
        <v>3</v>
      </c>
      <c r="AE145" s="7"/>
      <c r="AF145" s="9"/>
      <c r="AG145" s="10">
        <v>-0.45436682389663502</v>
      </c>
      <c r="AH145" s="10">
        <v>-1.50420250772004</v>
      </c>
    </row>
    <row r="146" spans="1:35" ht="15" x14ac:dyDescent="0.25">
      <c r="A146" s="4"/>
      <c r="B146" t="s">
        <v>327</v>
      </c>
      <c r="C146" s="4" t="s">
        <v>776</v>
      </c>
      <c r="D146" s="4" t="s">
        <v>1091</v>
      </c>
      <c r="E146" s="12">
        <v>44049</v>
      </c>
      <c r="F146" s="37">
        <v>592</v>
      </c>
      <c r="G146" s="37">
        <v>605</v>
      </c>
      <c r="H146" s="11"/>
      <c r="I146" s="12">
        <v>44048</v>
      </c>
      <c r="J146" s="14">
        <v>1494.37898940277</v>
      </c>
      <c r="L146" s="6">
        <v>-2.1487603306013601E-2</v>
      </c>
      <c r="M146" s="6">
        <v>5.7142857142025598E-2</v>
      </c>
      <c r="N146" s="6">
        <v>0.40833053523616403</v>
      </c>
      <c r="O146" s="6">
        <v>0.67928248020354698</v>
      </c>
      <c r="P146" s="6"/>
      <c r="Q146" s="6"/>
      <c r="R146" s="6"/>
      <c r="S146" s="6"/>
      <c r="T146" s="6"/>
      <c r="V146" s="7"/>
      <c r="W146" s="7"/>
      <c r="X146" s="7">
        <v>0.111321587046405</v>
      </c>
      <c r="Y146" s="7">
        <v>-0.12550761421429299</v>
      </c>
      <c r="Z146" s="7">
        <v>0.15840375586965799</v>
      </c>
      <c r="AA146" s="7">
        <v>-5.79710144920682E-2</v>
      </c>
      <c r="AB146" s="7">
        <v>0.41848998315807001</v>
      </c>
      <c r="AC146" s="7">
        <v>0.41848998315807001</v>
      </c>
      <c r="AD146" s="26">
        <v>10</v>
      </c>
      <c r="AE146" s="7"/>
      <c r="AF146" s="9"/>
      <c r="AG146" s="10"/>
      <c r="AH146" s="10"/>
    </row>
    <row r="147" spans="1:35" ht="15" x14ac:dyDescent="0.25">
      <c r="A147" s="4"/>
      <c r="B147" t="s">
        <v>328</v>
      </c>
      <c r="C147" s="4" t="s">
        <v>777</v>
      </c>
      <c r="D147" s="4" t="s">
        <v>1092</v>
      </c>
      <c r="E147" s="12">
        <v>44049</v>
      </c>
      <c r="F147" s="37">
        <v>2888.9699999988102</v>
      </c>
      <c r="G147" s="37">
        <v>2888.9699999988102</v>
      </c>
      <c r="H147" s="11"/>
      <c r="I147" s="12">
        <v>44049</v>
      </c>
      <c r="J147" s="14">
        <v>845.20482527732804</v>
      </c>
      <c r="L147" s="6"/>
      <c r="M147" s="6"/>
      <c r="N147" s="6"/>
      <c r="O147" s="6"/>
      <c r="P147" s="6">
        <v>0.33741549805912702</v>
      </c>
      <c r="Q147" s="6"/>
      <c r="R147" s="6"/>
      <c r="S147" s="6"/>
      <c r="T147" s="6"/>
      <c r="V147" s="7"/>
      <c r="W147" s="7"/>
      <c r="X147" s="7">
        <v>2.35540561388916E-2</v>
      </c>
      <c r="Y147" s="7">
        <v>2.35540561388916E-2</v>
      </c>
      <c r="Z147" s="7">
        <v>8.1849161175341606E-2</v>
      </c>
      <c r="AA147" s="7">
        <v>-4.6788230420133897E-3</v>
      </c>
      <c r="AB147" s="7">
        <v>0.31315530095162097</v>
      </c>
      <c r="AC147" s="7">
        <v>-1.1253700218731E-2</v>
      </c>
      <c r="AD147" s="26"/>
      <c r="AE147" s="7"/>
      <c r="AF147" s="9"/>
      <c r="AG147" s="10"/>
      <c r="AH147" s="10"/>
    </row>
    <row r="148" spans="1:35" ht="15" x14ac:dyDescent="0.25">
      <c r="A148" s="4"/>
      <c r="B148" t="s">
        <v>329</v>
      </c>
      <c r="C148" s="4" t="s">
        <v>778</v>
      </c>
      <c r="D148" s="4" t="s">
        <v>1093</v>
      </c>
      <c r="E148" s="12">
        <v>44049</v>
      </c>
      <c r="F148" s="37">
        <v>1889</v>
      </c>
      <c r="G148" s="37">
        <v>1983.7681767567999</v>
      </c>
      <c r="H148" s="11"/>
      <c r="I148" s="12">
        <v>43948</v>
      </c>
      <c r="J148" s="14">
        <v>1215.5608201160401</v>
      </c>
      <c r="L148" s="6"/>
      <c r="M148" s="6">
        <v>3.33698030626692E-2</v>
      </c>
      <c r="N148" s="6">
        <v>9.1472141455596997E-2</v>
      </c>
      <c r="O148" s="6">
        <v>9.0211574604909403E-2</v>
      </c>
      <c r="P148" s="6">
        <v>0.24253721344954099</v>
      </c>
      <c r="Q148" s="6"/>
      <c r="R148" s="6">
        <v>0.41195149818668098</v>
      </c>
      <c r="S148" s="6">
        <v>0.87746055964962599</v>
      </c>
      <c r="T148" s="6">
        <v>4.15495939778339E-2</v>
      </c>
      <c r="V148" s="7"/>
      <c r="W148" s="7"/>
      <c r="X148" s="7">
        <v>2.1241830065264401E-2</v>
      </c>
      <c r="Y148" s="7">
        <v>-4.1271402128622903E-2</v>
      </c>
      <c r="Z148" s="7">
        <v>0.17090479006408699</v>
      </c>
      <c r="AA148" s="7">
        <v>-6.5483003400004194E-2</v>
      </c>
      <c r="AB148" s="7">
        <v>0.411047131430823</v>
      </c>
      <c r="AC148" s="7">
        <v>8.1930687811109203E-3</v>
      </c>
      <c r="AD148" s="26"/>
      <c r="AE148" s="7"/>
      <c r="AF148" s="9"/>
      <c r="AG148" s="10">
        <v>9.2765891293566903E-3</v>
      </c>
      <c r="AH148" s="10">
        <v>4.46834702199794E-3</v>
      </c>
    </row>
    <row r="149" spans="1:35" ht="15" x14ac:dyDescent="0.25">
      <c r="A149" s="4"/>
      <c r="B149" t="s">
        <v>330</v>
      </c>
      <c r="C149" s="4" t="s">
        <v>58</v>
      </c>
      <c r="D149" s="4" t="s">
        <v>139</v>
      </c>
      <c r="E149" s="12">
        <v>44048</v>
      </c>
      <c r="F149" s="37"/>
      <c r="G149" s="37">
        <v>1888.3736631535</v>
      </c>
      <c r="H149" s="11"/>
      <c r="I149" s="12">
        <v>43725</v>
      </c>
      <c r="J149" s="14">
        <v>3955.3649279708902</v>
      </c>
      <c r="L149" s="6"/>
      <c r="M149" s="6">
        <v>4.1810344828263603E-2</v>
      </c>
      <c r="N149" s="6">
        <v>-0.16830299440160201</v>
      </c>
      <c r="O149" s="6">
        <v>-0.31440729432506498</v>
      </c>
      <c r="P149" s="6">
        <v>-0.60228937095496804</v>
      </c>
      <c r="Q149" s="6">
        <v>-0.43222829945734698</v>
      </c>
      <c r="R149" s="6">
        <v>-0.51571803635568403</v>
      </c>
      <c r="S149" s="6">
        <v>-0.46474202382087199</v>
      </c>
      <c r="T149" s="6">
        <v>-0.31238938391732501</v>
      </c>
      <c r="V149" s="7"/>
      <c r="W149" s="7"/>
      <c r="X149" s="7">
        <v>0.13027214891553701</v>
      </c>
      <c r="Y149" s="7">
        <v>-0.17441860465070899</v>
      </c>
      <c r="Z149" s="7">
        <v>0.681434271206381</v>
      </c>
      <c r="AA149" s="7">
        <v>-0.331293099417235</v>
      </c>
      <c r="AB149" s="7">
        <v>0.65855164611828498</v>
      </c>
      <c r="AC149" s="7">
        <v>-0.31238938391732501</v>
      </c>
      <c r="AD149" s="26">
        <v>5</v>
      </c>
      <c r="AE149" s="7"/>
      <c r="AF149" s="9"/>
      <c r="AG149" s="10">
        <v>0.39207896894595301</v>
      </c>
      <c r="AH149" s="10">
        <v>1.3712869331939099</v>
      </c>
    </row>
    <row r="150" spans="1:35" ht="15" x14ac:dyDescent="0.25">
      <c r="A150" s="4"/>
      <c r="B150" t="s">
        <v>331</v>
      </c>
      <c r="C150" s="4" t="s">
        <v>779</v>
      </c>
      <c r="D150" s="4" t="s">
        <v>1094</v>
      </c>
      <c r="E150" s="12">
        <v>44048</v>
      </c>
      <c r="F150" s="37"/>
      <c r="G150" s="37">
        <v>415.89909273059999</v>
      </c>
      <c r="H150" s="11"/>
      <c r="I150" s="12">
        <v>43780</v>
      </c>
      <c r="J150" s="14">
        <v>1256.7894586124401</v>
      </c>
      <c r="L150" s="6"/>
      <c r="M150" s="6">
        <v>6.8901595259376294E-2</v>
      </c>
      <c r="N150" s="6">
        <v>8.1827094940381401E-2</v>
      </c>
      <c r="O150" s="6"/>
      <c r="P150" s="6">
        <v>-3.7140541780900101E-2</v>
      </c>
      <c r="Q150" s="6">
        <v>-5.60417882934416E-2</v>
      </c>
      <c r="R150" s="6">
        <v>0.31097875326493502</v>
      </c>
      <c r="S150" s="6"/>
      <c r="T150" s="6">
        <v>3.3927302025404102E-2</v>
      </c>
      <c r="V150" s="7"/>
      <c r="W150" s="7"/>
      <c r="X150" s="7">
        <v>1.9448901675787101E-2</v>
      </c>
      <c r="Y150" s="7">
        <v>-7.3509091907908398E-3</v>
      </c>
      <c r="Z150" s="7">
        <v>7.9532974916219204E-2</v>
      </c>
      <c r="AA150" s="7">
        <v>-0.153601459816855</v>
      </c>
      <c r="AB150" s="7">
        <v>0.46830699639045598</v>
      </c>
      <c r="AC150" s="7">
        <v>-0.120911481269141</v>
      </c>
      <c r="AD150" s="26">
        <v>7</v>
      </c>
      <c r="AE150" s="7"/>
      <c r="AF150" s="9"/>
      <c r="AG150" s="10">
        <v>0.25317924698583699</v>
      </c>
      <c r="AH150" s="10">
        <v>0.334445109856915</v>
      </c>
    </row>
    <row r="151" spans="1:35" ht="15" x14ac:dyDescent="0.25">
      <c r="A151" s="4"/>
      <c r="B151" t="s">
        <v>332</v>
      </c>
      <c r="C151" s="4" t="s">
        <v>780</v>
      </c>
      <c r="D151" s="4" t="s">
        <v>1095</v>
      </c>
      <c r="E151" s="12">
        <v>44049</v>
      </c>
      <c r="F151" s="37">
        <v>2578.5500000007501</v>
      </c>
      <c r="G151" s="37">
        <v>2652.6019561104499</v>
      </c>
      <c r="H151" s="11"/>
      <c r="I151" s="12">
        <v>43990</v>
      </c>
      <c r="J151" s="14">
        <v>1693.5687667407999</v>
      </c>
      <c r="L151" s="6">
        <v>6.45979703404009E-3</v>
      </c>
      <c r="M151" s="6">
        <v>3.7228479484838303E-2</v>
      </c>
      <c r="N151" s="6">
        <v>1.03788469423307E-2</v>
      </c>
      <c r="O151" s="6">
        <v>8.5800787284824806E-2</v>
      </c>
      <c r="P151" s="6">
        <v>0.17897098763031</v>
      </c>
      <c r="Q151" s="6">
        <v>0.38031414858764001</v>
      </c>
      <c r="R151" s="6">
        <v>0.65151763029629395</v>
      </c>
      <c r="S151" s="6">
        <v>0.869407657128759</v>
      </c>
      <c r="T151" s="6"/>
      <c r="V151" s="7"/>
      <c r="W151" s="7"/>
      <c r="X151" s="7">
        <v>4.3928571429205497E-2</v>
      </c>
      <c r="Y151" s="7">
        <v>-4.2972656250640298E-2</v>
      </c>
      <c r="Z151" s="7">
        <v>0.12842332613407101</v>
      </c>
      <c r="AA151" s="7">
        <v>-7.5985373363437206E-2</v>
      </c>
      <c r="AB151" s="7">
        <v>0.37569221312529399</v>
      </c>
      <c r="AC151" s="7">
        <v>-0.10258204516329</v>
      </c>
      <c r="AD151" s="26">
        <v>6</v>
      </c>
      <c r="AE151" s="7"/>
      <c r="AF151" s="9"/>
      <c r="AG151" s="10">
        <v>3.6544018789754801E-2</v>
      </c>
      <c r="AH151" s="10">
        <v>4.7250103333737997E-2</v>
      </c>
    </row>
    <row r="152" spans="1:35" ht="15" x14ac:dyDescent="0.25">
      <c r="A152" s="4"/>
      <c r="B152" t="s">
        <v>333</v>
      </c>
      <c r="C152" s="4" t="s">
        <v>15</v>
      </c>
      <c r="D152" s="4" t="s">
        <v>96</v>
      </c>
      <c r="E152" s="12">
        <v>44048</v>
      </c>
      <c r="F152" s="37"/>
      <c r="G152" s="37">
        <v>1351.2200000006701</v>
      </c>
      <c r="H152" s="11"/>
      <c r="I152" s="12">
        <v>44048</v>
      </c>
      <c r="J152" s="14">
        <v>34844.354358764598</v>
      </c>
      <c r="L152" s="6"/>
      <c r="M152" s="6">
        <v>2.6997035800377499E-2</v>
      </c>
      <c r="N152" s="6">
        <v>0.123030176562752</v>
      </c>
      <c r="O152" s="6">
        <v>0.21216591902717499</v>
      </c>
      <c r="P152" s="6">
        <v>0.20874714487232299</v>
      </c>
      <c r="Q152" s="6">
        <v>0.261357036273694</v>
      </c>
      <c r="R152" s="6"/>
      <c r="S152" s="6"/>
      <c r="T152" s="6">
        <v>0.112010589031415</v>
      </c>
      <c r="V152" s="7"/>
      <c r="W152" s="7"/>
      <c r="X152" s="7">
        <v>3.5708117444301003E-2</v>
      </c>
      <c r="Y152" s="7">
        <v>-1.9005469502189998E-2</v>
      </c>
      <c r="Z152" s="7">
        <v>9.6946125035174205E-2</v>
      </c>
      <c r="AA152" s="7">
        <v>-4.42234943584481E-2</v>
      </c>
      <c r="AB152" s="7">
        <v>0.174418048631342</v>
      </c>
      <c r="AC152" s="7">
        <v>-0.110329602084676</v>
      </c>
      <c r="AD152" s="26">
        <v>8</v>
      </c>
      <c r="AE152" s="7"/>
      <c r="AF152" s="9"/>
      <c r="AG152" s="10"/>
      <c r="AH152" s="10"/>
    </row>
    <row r="153" spans="1:35" ht="15" x14ac:dyDescent="0.25">
      <c r="B153" t="s">
        <v>334</v>
      </c>
      <c r="C153" t="s">
        <v>8</v>
      </c>
      <c r="D153" s="4" t="s">
        <v>89</v>
      </c>
      <c r="E153" s="45">
        <v>44049</v>
      </c>
      <c r="F153" s="12">
        <v>740.82000000029802</v>
      </c>
      <c r="G153" s="37">
        <v>1449.4148517772601</v>
      </c>
      <c r="H153" s="37"/>
      <c r="I153" s="11">
        <v>43846</v>
      </c>
      <c r="J153" s="14">
        <v>933.05033563518498</v>
      </c>
      <c r="K153" s="14"/>
      <c r="L153" s="6">
        <v>1.4821917808149E-2</v>
      </c>
      <c r="M153" s="6">
        <v>0.198446978887659</v>
      </c>
      <c r="N153" s="6">
        <v>-0.43400100887927701</v>
      </c>
      <c r="O153" s="6">
        <v>-0.27912871928041599</v>
      </c>
      <c r="P153" s="6">
        <v>-0.52824238330242201</v>
      </c>
      <c r="Q153" s="6"/>
      <c r="R153" s="6"/>
      <c r="S153" s="6"/>
      <c r="T153" s="6">
        <v>-0.45304865020327301</v>
      </c>
      <c r="U153" s="6"/>
      <c r="W153" s="7"/>
      <c r="X153" s="7">
        <v>0.187904967602808</v>
      </c>
      <c r="Y153" s="7">
        <v>-0.18347597302461499</v>
      </c>
      <c r="Z153" s="7">
        <v>0.318840579711832</v>
      </c>
      <c r="AA153" s="7">
        <v>-0.64</v>
      </c>
      <c r="AB153" s="7">
        <v>0.88017493970808602</v>
      </c>
      <c r="AC153" s="7">
        <v>-0.45304865020327301</v>
      </c>
      <c r="AD153" s="7">
        <v>8</v>
      </c>
      <c r="AE153" s="26"/>
      <c r="AF153" s="7"/>
      <c r="AG153" s="9"/>
      <c r="AH153" s="10"/>
      <c r="AI153" s="10"/>
    </row>
    <row r="154" spans="1:35" ht="15" x14ac:dyDescent="0.25">
      <c r="A154" s="4"/>
      <c r="B154" t="s">
        <v>335</v>
      </c>
      <c r="C154" s="4" t="s">
        <v>781</v>
      </c>
      <c r="D154" s="4" t="s">
        <v>1096</v>
      </c>
      <c r="E154" s="12">
        <v>44049</v>
      </c>
      <c r="F154" s="37">
        <v>1130</v>
      </c>
      <c r="G154" s="37">
        <v>1130</v>
      </c>
      <c r="H154" s="11"/>
      <c r="I154" s="12">
        <v>44049</v>
      </c>
      <c r="J154" s="14">
        <v>1902.33150155258</v>
      </c>
      <c r="L154" s="6">
        <v>4.82277529899875E-2</v>
      </c>
      <c r="M154" s="6">
        <v>0.112204724409821</v>
      </c>
      <c r="N154" s="6">
        <v>0.41633216845395499</v>
      </c>
      <c r="O154" s="6">
        <v>0.585217279150966</v>
      </c>
      <c r="P154" s="6">
        <v>0.72517725068377303</v>
      </c>
      <c r="Q154" s="6"/>
      <c r="R154" s="6"/>
      <c r="S154" s="6">
        <v>1.40147495872574</v>
      </c>
      <c r="T154" s="6">
        <v>0.48841004346672001</v>
      </c>
      <c r="V154" s="7"/>
      <c r="W154" s="7"/>
      <c r="X154" s="7">
        <v>6.8796068795563797E-2</v>
      </c>
      <c r="Y154" s="7">
        <v>-5.0485436892849997E-2</v>
      </c>
      <c r="Z154" s="7">
        <v>0.164150472446636</v>
      </c>
      <c r="AA154" s="7">
        <v>-5.96511696667585E-2</v>
      </c>
      <c r="AB154" s="7">
        <v>0.48841004346672001</v>
      </c>
      <c r="AC154" s="7">
        <v>1.01791608030908E-2</v>
      </c>
      <c r="AD154" s="26">
        <v>8</v>
      </c>
      <c r="AE154" s="7"/>
      <c r="AF154" s="9"/>
      <c r="AG154" s="10"/>
      <c r="AH154" s="10"/>
    </row>
    <row r="155" spans="1:35" ht="15" x14ac:dyDescent="0.25">
      <c r="A155" s="4"/>
      <c r="B155" t="s">
        <v>336</v>
      </c>
      <c r="C155" s="4" t="s">
        <v>782</v>
      </c>
      <c r="D155" s="4" t="s">
        <v>1097</v>
      </c>
      <c r="E155" s="12">
        <v>44049</v>
      </c>
      <c r="F155" s="37">
        <v>6.9100000000034898</v>
      </c>
      <c r="G155" s="37">
        <v>8.1600000000034907</v>
      </c>
      <c r="H155" s="11"/>
      <c r="I155" s="12">
        <v>43879</v>
      </c>
      <c r="J155" s="14">
        <v>5258.0891188354499</v>
      </c>
      <c r="L155" s="6">
        <v>4.3604651164059803E-3</v>
      </c>
      <c r="M155" s="6">
        <v>7.2886297384684396E-3</v>
      </c>
      <c r="N155" s="6">
        <v>-0.13495242864242801</v>
      </c>
      <c r="O155" s="6">
        <v>-5.6010928960895399E-2</v>
      </c>
      <c r="P155" s="6">
        <v>1.45353105272079E-2</v>
      </c>
      <c r="Q155" s="6">
        <v>0.13464696223498299</v>
      </c>
      <c r="R155" s="6">
        <v>0.28032299267593802</v>
      </c>
      <c r="S155" s="6">
        <v>0.13746150377119201</v>
      </c>
      <c r="T155" s="6"/>
      <c r="V155" s="7"/>
      <c r="W155" s="7"/>
      <c r="X155" s="7">
        <v>5.84518167452188E-2</v>
      </c>
      <c r="Y155" s="7">
        <v>-4.8829527502675801E-2</v>
      </c>
      <c r="Z155" s="7">
        <v>8.2278481011599097E-2</v>
      </c>
      <c r="AA155" s="7">
        <v>-0.16449086161912399</v>
      </c>
      <c r="AB155" s="7">
        <v>0.18725304301915499</v>
      </c>
      <c r="AC155" s="7">
        <v>-0.136986301369761</v>
      </c>
      <c r="AD155" s="26">
        <v>6</v>
      </c>
      <c r="AE155" s="7"/>
      <c r="AF155" s="9"/>
      <c r="AG155" s="10">
        <v>0.52684984310599203</v>
      </c>
      <c r="AH155" s="10">
        <v>0.56422052735433703</v>
      </c>
    </row>
    <row r="156" spans="1:35" ht="15" x14ac:dyDescent="0.25">
      <c r="A156" s="4"/>
      <c r="B156" t="s">
        <v>337</v>
      </c>
      <c r="C156" s="4" t="s">
        <v>783</v>
      </c>
      <c r="D156" s="4" t="s">
        <v>1098</v>
      </c>
      <c r="E156" s="12">
        <v>44039</v>
      </c>
      <c r="F156" s="37"/>
      <c r="G156" s="37">
        <v>726.35994692985003</v>
      </c>
      <c r="H156" s="11"/>
      <c r="I156" s="12">
        <v>43942</v>
      </c>
      <c r="J156" s="14">
        <v>6415.5780688247696</v>
      </c>
      <c r="L156" s="6"/>
      <c r="M156" s="6"/>
      <c r="N156" s="6"/>
      <c r="O156" s="6"/>
      <c r="P156" s="6"/>
      <c r="Q156" s="6"/>
      <c r="R156" s="6"/>
      <c r="S156" s="6"/>
      <c r="T156" s="6"/>
      <c r="V156" s="7"/>
      <c r="W156" s="7"/>
      <c r="X156" s="7">
        <v>7.1373752878571395E-2</v>
      </c>
      <c r="Y156" s="7">
        <v>-1.0212765958385699E-2</v>
      </c>
      <c r="Z156" s="7">
        <v>0.199818441355019</v>
      </c>
      <c r="AA156" s="7">
        <v>-4.6959925642149798E-2</v>
      </c>
      <c r="AB156" s="7">
        <v>0.16272458340797999</v>
      </c>
      <c r="AC156" s="7">
        <v>0.16272458340797999</v>
      </c>
      <c r="AD156" s="26"/>
      <c r="AE156" s="7"/>
      <c r="AF156" s="9"/>
      <c r="AG156" s="10"/>
      <c r="AH156" s="10"/>
    </row>
    <row r="157" spans="1:35" ht="15" x14ac:dyDescent="0.25">
      <c r="A157" s="4"/>
      <c r="B157" t="s">
        <v>338</v>
      </c>
      <c r="C157" s="4" t="s">
        <v>784</v>
      </c>
      <c r="D157" s="4" t="s">
        <v>1099</v>
      </c>
      <c r="E157" s="12">
        <v>44049</v>
      </c>
      <c r="F157" s="37">
        <v>1363.9499999992499</v>
      </c>
      <c r="G157" s="37">
        <v>1421.5</v>
      </c>
      <c r="H157" s="11"/>
      <c r="I157" s="12">
        <v>44027</v>
      </c>
      <c r="J157" s="14">
        <v>9488.8396074066204</v>
      </c>
      <c r="L157" s="6"/>
      <c r="M157" s="6">
        <v>-1.30607814762698E-2</v>
      </c>
      <c r="N157" s="6">
        <v>6.0432709055021398E-2</v>
      </c>
      <c r="O157" s="6">
        <v>0.117308489925636</v>
      </c>
      <c r="P157" s="6">
        <v>0.16402078493585601</v>
      </c>
      <c r="Q157" s="6">
        <v>0.28126535287825399</v>
      </c>
      <c r="R157" s="6">
        <v>0.498712107375613</v>
      </c>
      <c r="S157" s="6">
        <v>0.40219878716045099</v>
      </c>
      <c r="T157" s="6">
        <v>4.21562847077439E-2</v>
      </c>
      <c r="V157" s="7"/>
      <c r="W157" s="7"/>
      <c r="X157" s="7">
        <v>8.4407894737523706E-2</v>
      </c>
      <c r="Y157" s="7">
        <v>-7.6824983733822599E-2</v>
      </c>
      <c r="Z157" s="7">
        <v>0.12999168053283899</v>
      </c>
      <c r="AA157" s="7">
        <v>-4.9644763482356198E-2</v>
      </c>
      <c r="AB157" s="7">
        <v>0.27983059506746899</v>
      </c>
      <c r="AC157" s="7">
        <v>-9.0123884368949803E-2</v>
      </c>
      <c r="AD157" s="26">
        <v>5</v>
      </c>
      <c r="AE157" s="7"/>
      <c r="AF157" s="9"/>
      <c r="AG157" s="10">
        <v>0.14402138322770999</v>
      </c>
      <c r="AH157" s="10">
        <v>0.154081526460004</v>
      </c>
    </row>
    <row r="158" spans="1:35" ht="15" x14ac:dyDescent="0.25">
      <c r="A158" s="4"/>
      <c r="B158" t="s">
        <v>339</v>
      </c>
      <c r="C158" s="4" t="s">
        <v>785</v>
      </c>
      <c r="D158" s="4" t="s">
        <v>1100</v>
      </c>
      <c r="E158" s="12">
        <v>44049</v>
      </c>
      <c r="F158" s="37">
        <v>350.06000000005599</v>
      </c>
      <c r="G158" s="37">
        <v>350.06000000005599</v>
      </c>
      <c r="H158" s="11"/>
      <c r="I158" s="12">
        <v>44049</v>
      </c>
      <c r="J158" s="14">
        <v>953.61091257953603</v>
      </c>
      <c r="L158" s="6">
        <v>4.1881812958308702E-3</v>
      </c>
      <c r="M158" s="6">
        <v>0.16861959606117999</v>
      </c>
      <c r="N158" s="6">
        <v>0.52861962365743198</v>
      </c>
      <c r="O158" s="6">
        <v>0.71264445895212702</v>
      </c>
      <c r="P158" s="6"/>
      <c r="Q158" s="6"/>
      <c r="R158" s="6"/>
      <c r="S158" s="6"/>
      <c r="T158" s="6">
        <v>0.60035738286387597</v>
      </c>
      <c r="V158" s="7"/>
      <c r="W158" s="7"/>
      <c r="X158" s="7">
        <v>5.51836734684912E-2</v>
      </c>
      <c r="Y158" s="7">
        <v>-7.4193548387484001E-2</v>
      </c>
      <c r="Z158" s="7">
        <v>0.142850877193268</v>
      </c>
      <c r="AA158" s="7">
        <v>-6.5573770491973896E-2</v>
      </c>
      <c r="AB158" s="7">
        <v>0.60035738286387597</v>
      </c>
      <c r="AC158" s="7">
        <v>-1.4251092647100399E-2</v>
      </c>
      <c r="AD158" s="26">
        <v>8</v>
      </c>
      <c r="AE158" s="7"/>
      <c r="AF158" s="9"/>
      <c r="AG158" s="10"/>
      <c r="AH158" s="10"/>
    </row>
    <row r="159" spans="1:35" ht="15" x14ac:dyDescent="0.25">
      <c r="A159" s="4"/>
      <c r="B159" t="s">
        <v>340</v>
      </c>
      <c r="C159" s="4" t="s">
        <v>67</v>
      </c>
      <c r="D159" s="4" t="s">
        <v>148</v>
      </c>
      <c r="E159" s="12">
        <v>44049</v>
      </c>
      <c r="F159" s="37">
        <v>2801.2199999988102</v>
      </c>
      <c r="G159" s="37">
        <v>2825</v>
      </c>
      <c r="H159" s="11"/>
      <c r="I159" s="12">
        <v>44046</v>
      </c>
      <c r="J159" s="14">
        <v>5603.4849545745801</v>
      </c>
      <c r="L159" s="6">
        <v>4.3571428614086499E-4</v>
      </c>
      <c r="M159" s="6">
        <v>3.7588804847473498E-2</v>
      </c>
      <c r="N159" s="6">
        <v>0.171178603157459</v>
      </c>
      <c r="O159" s="6">
        <v>0.28770492327195801</v>
      </c>
      <c r="P159" s="6">
        <v>0.47434170899039602</v>
      </c>
      <c r="Q159" s="6">
        <v>0.78945635685115101</v>
      </c>
      <c r="R159" s="6">
        <v>0.89344020322663698</v>
      </c>
      <c r="S159" s="6">
        <v>1.39196947754361</v>
      </c>
      <c r="T159" s="6">
        <v>0.19080184239457601</v>
      </c>
      <c r="V159" s="7"/>
      <c r="W159" s="7"/>
      <c r="X159" s="7">
        <v>4.1566990579667597E-2</v>
      </c>
      <c r="Y159" s="7">
        <v>-2.89855072460341E-2</v>
      </c>
      <c r="Z159" s="7">
        <v>0.138462151795538</v>
      </c>
      <c r="AA159" s="7">
        <v>-6.8374175049975797E-2</v>
      </c>
      <c r="AB159" s="7">
        <v>0.350737220153096</v>
      </c>
      <c r="AC159" s="7">
        <v>2.9361798953686999E-2</v>
      </c>
      <c r="AD159" s="26">
        <v>7</v>
      </c>
      <c r="AE159" s="7"/>
      <c r="AF159" s="9"/>
      <c r="AG159" s="10">
        <v>-0.12816417664680599</v>
      </c>
      <c r="AH159" s="10">
        <v>-0.130408087521801</v>
      </c>
    </row>
    <row r="160" spans="1:35" ht="15" x14ac:dyDescent="0.25">
      <c r="A160" s="4"/>
      <c r="B160" t="s">
        <v>341</v>
      </c>
      <c r="C160" s="4" t="s">
        <v>57</v>
      </c>
      <c r="D160" s="4" t="s">
        <v>138</v>
      </c>
      <c r="E160" s="12">
        <v>44049</v>
      </c>
      <c r="F160" s="37">
        <v>2543</v>
      </c>
      <c r="G160" s="37">
        <v>2705</v>
      </c>
      <c r="H160" s="11"/>
      <c r="I160" s="12">
        <v>44033</v>
      </c>
      <c r="J160" s="14">
        <v>594.73099281787904</v>
      </c>
      <c r="L160" s="6"/>
      <c r="M160" s="6">
        <v>-2.3800383876732702E-2</v>
      </c>
      <c r="N160" s="6">
        <v>0.42089668808330299</v>
      </c>
      <c r="O160" s="6">
        <v>0.54612309059302799</v>
      </c>
      <c r="P160" s="6">
        <v>0.42120416296878799</v>
      </c>
      <c r="Q160" s="6">
        <v>0.88283455239958097</v>
      </c>
      <c r="R160" s="6">
        <v>1.1230133555980899</v>
      </c>
      <c r="S160" s="6"/>
      <c r="T160" s="6">
        <v>0.41859840017219502</v>
      </c>
      <c r="V160" s="7"/>
      <c r="W160" s="7"/>
      <c r="X160" s="7">
        <v>5.0217777776197202E-2</v>
      </c>
      <c r="Y160" s="7">
        <v>-9.7744360901706406E-2</v>
      </c>
      <c r="Z160" s="7">
        <v>0.23119537183811201</v>
      </c>
      <c r="AA160" s="7">
        <v>-4.9115913556306602E-2</v>
      </c>
      <c r="AB160" s="7">
        <v>1.0586088451126101</v>
      </c>
      <c r="AC160" s="7">
        <v>-0.16694670414843099</v>
      </c>
      <c r="AD160" s="26">
        <v>8</v>
      </c>
      <c r="AE160" s="7"/>
      <c r="AF160" s="9"/>
      <c r="AG160" s="10">
        <v>6.6109684037769498E-2</v>
      </c>
      <c r="AH160" s="10">
        <v>0.11524293589889099</v>
      </c>
    </row>
    <row r="161" spans="1:34" ht="15" x14ac:dyDescent="0.25">
      <c r="A161" s="4"/>
      <c r="B161" t="s">
        <v>342</v>
      </c>
      <c r="C161" s="4" t="s">
        <v>39</v>
      </c>
      <c r="D161" s="4" t="s">
        <v>120</v>
      </c>
      <c r="E161" s="12">
        <v>44048</v>
      </c>
      <c r="F161" s="37"/>
      <c r="G161" s="37">
        <v>3430</v>
      </c>
      <c r="H161" s="11"/>
      <c r="I161" s="12">
        <v>44048</v>
      </c>
      <c r="J161" s="14">
        <v>3329.4879466285702</v>
      </c>
      <c r="L161" s="6"/>
      <c r="M161" s="6">
        <v>6.7870485678213299E-2</v>
      </c>
      <c r="N161" s="6">
        <v>0.111109535175347</v>
      </c>
      <c r="O161" s="6">
        <v>0.202611820954189</v>
      </c>
      <c r="P161" s="6">
        <v>0.139644257220498</v>
      </c>
      <c r="Q161" s="6">
        <v>0.41738468778377902</v>
      </c>
      <c r="R161" s="6">
        <v>0.57594316104601595</v>
      </c>
      <c r="S161" s="6">
        <v>0.86053857910912501</v>
      </c>
      <c r="T161" s="6"/>
      <c r="V161" s="7"/>
      <c r="W161" s="7"/>
      <c r="X161" s="7">
        <v>9.3617021277168505E-2</v>
      </c>
      <c r="Y161" s="7">
        <v>-5.4690036737156299E-2</v>
      </c>
      <c r="Z161" s="7">
        <v>0.180584843950928</v>
      </c>
      <c r="AA161" s="7">
        <v>-7.3410344827643706E-2</v>
      </c>
      <c r="AB161" s="7">
        <v>0.443288233968196</v>
      </c>
      <c r="AC161" s="7">
        <v>-0.12987747627456001</v>
      </c>
      <c r="AD161" s="26">
        <v>5</v>
      </c>
      <c r="AE161" s="7"/>
      <c r="AF161" s="9"/>
      <c r="AG161" s="10">
        <v>0.14794525415368301</v>
      </c>
      <c r="AH161" s="10">
        <v>0.20372221293951001</v>
      </c>
    </row>
    <row r="162" spans="1:34" ht="15" x14ac:dyDescent="0.25">
      <c r="A162" s="4"/>
      <c r="B162" t="s">
        <v>343</v>
      </c>
      <c r="C162" s="4" t="s">
        <v>786</v>
      </c>
      <c r="D162" s="4" t="s">
        <v>1101</v>
      </c>
      <c r="E162" s="12">
        <v>44049</v>
      </c>
      <c r="F162" s="37">
        <v>2029.9900000002201</v>
      </c>
      <c r="G162" s="37">
        <v>25132.0223812759</v>
      </c>
      <c r="H162" s="11"/>
      <c r="I162" s="12">
        <v>43829</v>
      </c>
      <c r="J162" s="14">
        <v>5039.4248884582503</v>
      </c>
      <c r="L162" s="6"/>
      <c r="M162" s="6">
        <v>0.112323287670733</v>
      </c>
      <c r="N162" s="6">
        <v>-0.89726235376554497</v>
      </c>
      <c r="O162" s="6">
        <v>-0.90110878020408602</v>
      </c>
      <c r="P162" s="6">
        <v>-0.88361144658061697</v>
      </c>
      <c r="Q162" s="6"/>
      <c r="R162" s="6"/>
      <c r="S162" s="6"/>
      <c r="T162" s="6">
        <v>-0.91922695399494803</v>
      </c>
      <c r="V162" s="7"/>
      <c r="W162" s="7"/>
      <c r="X162" s="7">
        <v>0.32661870503739898</v>
      </c>
      <c r="Y162" s="7">
        <v>-0.504191189585254</v>
      </c>
      <c r="Z162" s="7">
        <v>0.37705905968847198</v>
      </c>
      <c r="AA162" s="7">
        <v>-0.89576178274583096</v>
      </c>
      <c r="AB162" s="7">
        <v>0.47994994917477002</v>
      </c>
      <c r="AC162" s="7">
        <v>-0.91922695399494803</v>
      </c>
      <c r="AD162" s="26">
        <v>7</v>
      </c>
      <c r="AE162" s="7"/>
      <c r="AF162" s="9"/>
      <c r="AG162" s="10"/>
      <c r="AH162" s="10"/>
    </row>
    <row r="163" spans="1:34" ht="15" x14ac:dyDescent="0.25">
      <c r="A163" s="4"/>
      <c r="B163" t="s">
        <v>344</v>
      </c>
      <c r="C163" s="4" t="s">
        <v>787</v>
      </c>
      <c r="D163" s="4" t="s">
        <v>1102</v>
      </c>
      <c r="E163" s="12">
        <v>44049</v>
      </c>
      <c r="F163" s="37">
        <v>350.77000000001902</v>
      </c>
      <c r="G163" s="37">
        <v>457.35369928693399</v>
      </c>
      <c r="H163" s="11"/>
      <c r="I163" s="12">
        <v>43843</v>
      </c>
      <c r="J163" s="14">
        <v>2799.22422849655</v>
      </c>
      <c r="L163" s="6">
        <v>-1.28887012806445E-2</v>
      </c>
      <c r="M163" s="6">
        <v>-0.164833333333372</v>
      </c>
      <c r="N163" s="6">
        <v>2.2715774484822798E-3</v>
      </c>
      <c r="O163" s="6">
        <v>0.171743913835671</v>
      </c>
      <c r="P163" s="6">
        <v>-0.14917037135455799</v>
      </c>
      <c r="Q163" s="6"/>
      <c r="R163" s="6"/>
      <c r="S163" s="6"/>
      <c r="T163" s="6">
        <v>-0.145763691859465</v>
      </c>
      <c r="V163" s="7"/>
      <c r="W163" s="7"/>
      <c r="X163" s="7">
        <v>0.129032258064399</v>
      </c>
      <c r="Y163" s="7">
        <v>-0.162717219589395</v>
      </c>
      <c r="Z163" s="7">
        <v>0.209198385155178</v>
      </c>
      <c r="AA163" s="7">
        <v>-0.25665859564120203</v>
      </c>
      <c r="AB163" s="7">
        <v>0.19334676115628099</v>
      </c>
      <c r="AC163" s="7">
        <v>-0.46019941672682801</v>
      </c>
      <c r="AD163" s="26">
        <v>9</v>
      </c>
      <c r="AE163" s="7"/>
      <c r="AF163" s="9"/>
      <c r="AG163" s="10"/>
      <c r="AH163" s="10"/>
    </row>
    <row r="164" spans="1:34" ht="15" x14ac:dyDescent="0.25">
      <c r="A164" s="4"/>
      <c r="B164" t="s">
        <v>345</v>
      </c>
      <c r="C164" s="4" t="s">
        <v>788</v>
      </c>
      <c r="D164" s="4" t="s">
        <v>1103</v>
      </c>
      <c r="E164" s="12">
        <v>44049</v>
      </c>
      <c r="F164" s="37">
        <v>13.7200000000012</v>
      </c>
      <c r="G164" s="37">
        <v>16.0599999999977</v>
      </c>
      <c r="H164" s="11"/>
      <c r="I164" s="12">
        <v>43913</v>
      </c>
      <c r="J164" s="14">
        <v>2590.14208055878</v>
      </c>
      <c r="L164" s="6">
        <v>2.1913805703661598E-3</v>
      </c>
      <c r="M164" s="6">
        <v>5.8651026392908499E-3</v>
      </c>
      <c r="N164" s="6">
        <v>8.11662726555369E-2</v>
      </c>
      <c r="O164" s="6">
        <v>-2.9069767433611599E-3</v>
      </c>
      <c r="P164" s="6">
        <v>0.176672384219419</v>
      </c>
      <c r="Q164" s="6">
        <v>0.21523472099215701</v>
      </c>
      <c r="R164" s="6">
        <v>9.2356687899155104E-2</v>
      </c>
      <c r="S164" s="6">
        <v>-3.8542396636330502E-2</v>
      </c>
      <c r="T164" s="6">
        <v>5.7825751735435901E-2</v>
      </c>
      <c r="V164" s="7">
        <v>0.23946195032127399</v>
      </c>
      <c r="W164" s="7">
        <v>2.4755156065693899E-2</v>
      </c>
      <c r="X164" s="7">
        <v>5.7342657342815101E-2</v>
      </c>
      <c r="Y164" s="7">
        <v>-6.1643835615541299E-2</v>
      </c>
      <c r="Z164" s="7">
        <v>6.3231850117517793E-2</v>
      </c>
      <c r="AA164" s="7">
        <v>-6.6713483146522798E-2</v>
      </c>
      <c r="AB164" s="7">
        <v>0.107993197280011</v>
      </c>
      <c r="AC164" s="7">
        <v>-0.172972972974239</v>
      </c>
      <c r="AD164" s="26">
        <v>6</v>
      </c>
      <c r="AE164" s="7"/>
      <c r="AF164" s="9"/>
      <c r="AG164" s="10">
        <v>-0.87841941599435802</v>
      </c>
      <c r="AH164" s="10">
        <v>-0.749979613300638</v>
      </c>
    </row>
    <row r="165" spans="1:34" ht="15" x14ac:dyDescent="0.25">
      <c r="A165" s="4"/>
      <c r="B165" t="s">
        <v>346</v>
      </c>
      <c r="C165" s="4" t="s">
        <v>789</v>
      </c>
      <c r="D165" s="4" t="s">
        <v>1104</v>
      </c>
      <c r="E165" s="12">
        <v>44049</v>
      </c>
      <c r="F165" s="37">
        <v>1243.63000000082</v>
      </c>
      <c r="G165" s="37">
        <v>1501.8130753282501</v>
      </c>
      <c r="H165" s="11"/>
      <c r="I165" s="12">
        <v>43846</v>
      </c>
      <c r="J165" s="14">
        <v>1249.01746761703</v>
      </c>
      <c r="L165" s="6">
        <v>-1.1004016059814601E-3</v>
      </c>
      <c r="M165" s="6">
        <v>0.13656552732762101</v>
      </c>
      <c r="N165" s="6">
        <v>-0.13756712216403699</v>
      </c>
      <c r="O165" s="6">
        <v>-1.7355565528305299E-2</v>
      </c>
      <c r="P165" s="6"/>
      <c r="Q165" s="6">
        <v>0.19222291863843599</v>
      </c>
      <c r="R165" s="6">
        <v>0.45575267201813402</v>
      </c>
      <c r="S165" s="6">
        <v>0.69464214077219399</v>
      </c>
      <c r="T165" s="6">
        <v>-0.14135918545798601</v>
      </c>
      <c r="V165" s="7"/>
      <c r="W165" s="7"/>
      <c r="X165" s="7">
        <v>0.119047619047778</v>
      </c>
      <c r="Y165" s="7">
        <v>-0.20811096992751099</v>
      </c>
      <c r="Z165" s="7">
        <v>0.44741891892044799</v>
      </c>
      <c r="AA165" s="7">
        <v>-0.37486969774006901</v>
      </c>
      <c r="AB165" s="7">
        <v>0.89914529914502095</v>
      </c>
      <c r="AC165" s="7">
        <v>-0.31806980420049502</v>
      </c>
      <c r="AD165" s="26">
        <v>7</v>
      </c>
      <c r="AE165" s="7"/>
      <c r="AF165" s="9"/>
      <c r="AG165" s="10">
        <v>0.33412717567853201</v>
      </c>
      <c r="AH165" s="10">
        <v>1.1597318539825201</v>
      </c>
    </row>
    <row r="166" spans="1:34" ht="15" x14ac:dyDescent="0.25">
      <c r="A166" s="4"/>
      <c r="B166" t="s">
        <v>347</v>
      </c>
      <c r="C166" s="4" t="s">
        <v>77</v>
      </c>
      <c r="D166" s="4" t="s">
        <v>158</v>
      </c>
      <c r="E166" s="12">
        <v>44047</v>
      </c>
      <c r="F166" s="37"/>
      <c r="G166" s="37">
        <v>3526.6499999985099</v>
      </c>
      <c r="H166" s="11"/>
      <c r="I166" s="12">
        <v>44047</v>
      </c>
      <c r="J166" s="14">
        <v>698.974780199051</v>
      </c>
      <c r="L166" s="6"/>
      <c r="M166" s="6">
        <v>6.3836526365776095E-2</v>
      </c>
      <c r="N166" s="6">
        <v>0.14005018168070801</v>
      </c>
      <c r="O166" s="6">
        <v>0.21656384860776601</v>
      </c>
      <c r="P166" s="6">
        <v>0.23497834622510699</v>
      </c>
      <c r="Q166" s="6"/>
      <c r="R166" s="6"/>
      <c r="S166" s="6">
        <v>0.93766948131262295</v>
      </c>
      <c r="T166" s="6">
        <v>0.13414431926692499</v>
      </c>
      <c r="V166" s="7"/>
      <c r="W166" s="7"/>
      <c r="X166" s="7">
        <v>3.4114534702894203E-2</v>
      </c>
      <c r="Y166" s="7">
        <v>-3.1297233503210002E-2</v>
      </c>
      <c r="Z166" s="7">
        <v>0.1365024599545</v>
      </c>
      <c r="AA166" s="7">
        <v>-0.13870195177150901</v>
      </c>
      <c r="AB166" s="7">
        <v>0.41163690762710797</v>
      </c>
      <c r="AC166" s="7">
        <v>-5.4881946958630599E-2</v>
      </c>
      <c r="AD166" s="26">
        <v>8</v>
      </c>
      <c r="AE166" s="7"/>
      <c r="AF166" s="9"/>
      <c r="AG166" s="10"/>
      <c r="AH166" s="10"/>
    </row>
    <row r="167" spans="1:34" ht="15" x14ac:dyDescent="0.25">
      <c r="B167" t="s">
        <v>348</v>
      </c>
      <c r="C167" s="4" t="s">
        <v>790</v>
      </c>
      <c r="D167" s="4" t="s">
        <v>1105</v>
      </c>
      <c r="E167" s="12">
        <v>44049</v>
      </c>
      <c r="F167" s="37">
        <v>1379.75</v>
      </c>
      <c r="G167" s="37"/>
      <c r="H167" s="11"/>
      <c r="I167" s="12"/>
      <c r="L167" s="6">
        <v>3.5848348348736202E-2</v>
      </c>
      <c r="M167" s="6">
        <v>9.5039682539208997E-2</v>
      </c>
      <c r="N167" s="6"/>
      <c r="O167" s="6"/>
      <c r="P167" s="6"/>
      <c r="Q167" s="6"/>
      <c r="R167" s="6"/>
      <c r="S167" s="6"/>
      <c r="T167" s="6"/>
      <c r="V167" s="7"/>
      <c r="W167" s="7"/>
      <c r="X167" s="7">
        <v>6.1007957559922901E-2</v>
      </c>
      <c r="Y167" s="7">
        <v>-4.0704070406718501E-2</v>
      </c>
      <c r="Z167" s="7">
        <v>0.122018348623969</v>
      </c>
      <c r="AA167" s="7">
        <v>-4.6606704824662303E-2</v>
      </c>
      <c r="AB167" s="7">
        <v>0.339339257914689</v>
      </c>
      <c r="AC167" s="7">
        <v>0.339339257914689</v>
      </c>
      <c r="AD167" s="26"/>
      <c r="AE167" s="7"/>
      <c r="AF167" s="9"/>
      <c r="AG167" s="10"/>
      <c r="AH167" s="10"/>
    </row>
    <row r="168" spans="1:34" ht="15" x14ac:dyDescent="0.25">
      <c r="B168" t="s">
        <v>349</v>
      </c>
      <c r="C168" s="4" t="s">
        <v>54</v>
      </c>
      <c r="D168" s="4" t="s">
        <v>135</v>
      </c>
      <c r="E168" s="12">
        <v>44049</v>
      </c>
      <c r="F168" s="37">
        <v>805.90000000037298</v>
      </c>
      <c r="G168" s="37">
        <v>821.82005211804096</v>
      </c>
      <c r="H168" s="11"/>
      <c r="I168" s="12">
        <v>43944</v>
      </c>
      <c r="J168" s="14">
        <v>2714.3481179809601</v>
      </c>
      <c r="L168" s="6">
        <v>4.2367601254227304E-3</v>
      </c>
      <c r="M168" s="6"/>
      <c r="N168" s="6">
        <v>0.10523256042870301</v>
      </c>
      <c r="O168" s="6"/>
      <c r="P168" s="6">
        <v>0.39090335617423999</v>
      </c>
      <c r="Q168" s="6">
        <v>0.55990285570616805</v>
      </c>
      <c r="R168" s="6"/>
      <c r="S168" s="6"/>
      <c r="T168" s="6">
        <v>0.124813033287937</v>
      </c>
      <c r="V168" s="7"/>
      <c r="W168" s="7"/>
      <c r="X168" s="7">
        <v>5.8805970149478498E-2</v>
      </c>
      <c r="Y168" s="7">
        <v>-6.4823424256246695E-2</v>
      </c>
      <c r="Z168" s="7">
        <v>6.0890547327289803E-2</v>
      </c>
      <c r="AA168" s="7">
        <v>-5.0013050124107401E-2</v>
      </c>
      <c r="AB168" s="7">
        <v>0.24000763169897299</v>
      </c>
      <c r="AC168" s="7">
        <v>1.1648012887235401E-2</v>
      </c>
      <c r="AD168" s="26">
        <v>7</v>
      </c>
      <c r="AE168" s="7"/>
      <c r="AF168" s="9"/>
      <c r="AG168" s="10"/>
      <c r="AH168" s="10"/>
    </row>
    <row r="169" spans="1:34" ht="15" x14ac:dyDescent="0.25">
      <c r="B169" t="s">
        <v>350</v>
      </c>
      <c r="C169" s="4" t="s">
        <v>791</v>
      </c>
      <c r="D169" s="4" t="s">
        <v>1106</v>
      </c>
      <c r="E169" s="12">
        <v>44048</v>
      </c>
      <c r="F169" s="37"/>
      <c r="G169" s="37">
        <v>561.62468549516097</v>
      </c>
      <c r="H169" s="11"/>
      <c r="I169" s="12">
        <v>43853</v>
      </c>
      <c r="J169" s="14">
        <v>567.85049559497804</v>
      </c>
      <c r="L169" s="6"/>
      <c r="M169" s="6">
        <v>2.11130660136405E-3</v>
      </c>
      <c r="N169" s="6"/>
      <c r="O169" s="6">
        <v>4.4578284461749697E-2</v>
      </c>
      <c r="P169" s="6"/>
      <c r="Q169" s="6">
        <v>0.223865801841312</v>
      </c>
      <c r="R169" s="6"/>
      <c r="S169" s="6"/>
      <c r="T169" s="6"/>
      <c r="V169" s="7"/>
      <c r="W169" s="7"/>
      <c r="X169" s="7">
        <v>2.7142421469761799E-2</v>
      </c>
      <c r="Y169" s="7">
        <v>-8.9276516882819102E-4</v>
      </c>
      <c r="Z169" s="7">
        <v>5.2012750538779101E-2</v>
      </c>
      <c r="AA169" s="7">
        <v>-1.5130467430935801E-2</v>
      </c>
      <c r="AB169" s="7">
        <v>0.23383580787427499</v>
      </c>
      <c r="AC169" s="7">
        <v>-7.4401850246431395E-2</v>
      </c>
      <c r="AD169" s="26"/>
      <c r="AE169" s="7"/>
      <c r="AF169" s="9"/>
      <c r="AG169" s="10"/>
      <c r="AH169" s="10"/>
    </row>
    <row r="170" spans="1:34" ht="15" x14ac:dyDescent="0.25">
      <c r="B170" t="s">
        <v>351</v>
      </c>
      <c r="C170" s="4" t="s">
        <v>44</v>
      </c>
      <c r="D170" s="4" t="s">
        <v>125</v>
      </c>
      <c r="E170" s="12">
        <v>44048</v>
      </c>
      <c r="F170" s="37"/>
      <c r="G170" s="37">
        <v>1856.0019443649801</v>
      </c>
      <c r="H170" s="11"/>
      <c r="I170" s="12">
        <v>43990</v>
      </c>
      <c r="J170" s="14">
        <v>1797.05687138748</v>
      </c>
      <c r="L170" s="6"/>
      <c r="M170" s="6">
        <v>1.15709169131151E-2</v>
      </c>
      <c r="N170" s="6">
        <v>4.0369289084992502E-2</v>
      </c>
      <c r="O170" s="6">
        <v>9.6469217764097295E-2</v>
      </c>
      <c r="P170" s="6">
        <v>0.28854870795476001</v>
      </c>
      <c r="Q170" s="6">
        <v>0.44354910731257402</v>
      </c>
      <c r="R170" s="6"/>
      <c r="S170" s="6"/>
      <c r="T170" s="6">
        <v>7.8490345902537201E-2</v>
      </c>
      <c r="V170" s="7"/>
      <c r="W170" s="7"/>
      <c r="X170" s="7">
        <v>7.5244059680699096E-2</v>
      </c>
      <c r="Y170" s="7">
        <v>-8.0769702170073301E-2</v>
      </c>
      <c r="Z170" s="7">
        <v>6.5301775148327607E-2</v>
      </c>
      <c r="AA170" s="7">
        <v>-4.8406328193814303E-2</v>
      </c>
      <c r="AB170" s="7">
        <v>0.38427379405242401</v>
      </c>
      <c r="AC170" s="7">
        <v>-5.0148061578511302E-2</v>
      </c>
      <c r="AD170" s="26">
        <v>5</v>
      </c>
      <c r="AE170" s="7"/>
      <c r="AF170" s="9"/>
      <c r="AG170" s="10">
        <v>6.0876289700218002E-3</v>
      </c>
      <c r="AH170" s="10">
        <v>-7.6189776226875895E-4</v>
      </c>
    </row>
    <row r="171" spans="1:34" ht="15" x14ac:dyDescent="0.25">
      <c r="B171" t="s">
        <v>352</v>
      </c>
      <c r="C171" s="4" t="s">
        <v>792</v>
      </c>
      <c r="D171" s="4" t="s">
        <v>1107</v>
      </c>
      <c r="E171" s="12">
        <v>44047</v>
      </c>
      <c r="F171" s="37"/>
      <c r="G171" s="37">
        <v>4892.94318256527</v>
      </c>
      <c r="H171" s="11"/>
      <c r="I171" s="12">
        <v>43725</v>
      </c>
      <c r="J171" s="14">
        <v>556.08498555564904</v>
      </c>
      <c r="L171" s="6"/>
      <c r="M171" s="6">
        <v>-1.7712281045533001E-2</v>
      </c>
      <c r="N171" s="6">
        <v>-0.56452104141237203</v>
      </c>
      <c r="O171" s="6">
        <v>-0.63056509496353097</v>
      </c>
      <c r="P171" s="6">
        <v>-0.78538786618039003</v>
      </c>
      <c r="Q171" s="6">
        <v>-0.69924891338683703</v>
      </c>
      <c r="R171" s="6">
        <v>-0.73770584737649203</v>
      </c>
      <c r="S171" s="6">
        <v>-0.72011617436539399</v>
      </c>
      <c r="T171" s="6"/>
      <c r="V171" s="7"/>
      <c r="W171" s="7"/>
      <c r="X171" s="7">
        <v>0.19118457300297501</v>
      </c>
      <c r="Y171" s="7">
        <v>-0.32916666666744299</v>
      </c>
      <c r="Z171" s="7">
        <v>0.64374140302650595</v>
      </c>
      <c r="AA171" s="7">
        <v>-0.57708525966794699</v>
      </c>
      <c r="AB171" s="7">
        <v>0.75197255896637205</v>
      </c>
      <c r="AC171" s="7">
        <v>-0.66197151322383396</v>
      </c>
      <c r="AD171" s="26">
        <v>5</v>
      </c>
      <c r="AE171" s="7"/>
      <c r="AF171" s="9"/>
      <c r="AG171" s="10">
        <v>0.52833175253272202</v>
      </c>
      <c r="AH171" s="10">
        <v>2.5700014932444901</v>
      </c>
    </row>
    <row r="172" spans="1:34" ht="15" x14ac:dyDescent="0.25">
      <c r="B172" t="s">
        <v>353</v>
      </c>
      <c r="C172" s="4" t="s">
        <v>37</v>
      </c>
      <c r="D172" s="4" t="s">
        <v>118</v>
      </c>
      <c r="E172" s="12">
        <v>44049</v>
      </c>
      <c r="F172" s="37">
        <v>4732.7000000029802</v>
      </c>
      <c r="G172" s="37">
        <v>4732.7000000029802</v>
      </c>
      <c r="H172" s="11"/>
      <c r="I172" s="12">
        <v>44049</v>
      </c>
      <c r="J172" s="14">
        <v>1583.2261736125899</v>
      </c>
      <c r="L172" s="6"/>
      <c r="M172" s="6"/>
      <c r="N172" s="6">
        <v>0.36938820254523302</v>
      </c>
      <c r="O172" s="6">
        <v>0.56317858742666405</v>
      </c>
      <c r="P172" s="6">
        <v>0.73358956703101297</v>
      </c>
      <c r="Q172" s="6">
        <v>1.2444959784776399</v>
      </c>
      <c r="R172" s="6">
        <v>1.5073482601228201</v>
      </c>
      <c r="S172" s="6"/>
      <c r="T172" s="6"/>
      <c r="V172" s="7"/>
      <c r="W172" s="7"/>
      <c r="X172" s="7">
        <v>2.4656638805026901E-2</v>
      </c>
      <c r="Y172" s="7">
        <v>-2.7645559312077201E-2</v>
      </c>
      <c r="Z172" s="7">
        <v>0.17471590909001</v>
      </c>
      <c r="AA172" s="7">
        <v>-1.6831922612254899E-2</v>
      </c>
      <c r="AB172" s="7">
        <v>0.43018119538668498</v>
      </c>
      <c r="AC172" s="7">
        <v>-9.1286325186956701E-5</v>
      </c>
      <c r="AD172" s="26">
        <v>8</v>
      </c>
      <c r="AE172" s="7"/>
      <c r="AF172" s="9"/>
      <c r="AG172" s="10">
        <v>8.6558848889012593E-2</v>
      </c>
      <c r="AH172" s="10">
        <v>0.100150261965609</v>
      </c>
    </row>
    <row r="173" spans="1:34" ht="15" x14ac:dyDescent="0.25">
      <c r="B173" t="s">
        <v>354</v>
      </c>
      <c r="C173" s="4" t="s">
        <v>74</v>
      </c>
      <c r="D173" s="4" t="s">
        <v>155</v>
      </c>
      <c r="E173" s="12">
        <v>44049</v>
      </c>
      <c r="F173" s="37">
        <v>1819.0600000005199</v>
      </c>
      <c r="G173" s="37">
        <v>1856.7031948491899</v>
      </c>
      <c r="H173" s="11"/>
      <c r="I173" s="12">
        <v>43878</v>
      </c>
      <c r="J173" s="14">
        <v>887.89092405033102</v>
      </c>
      <c r="L173" s="6">
        <v>5.5610834715480503E-3</v>
      </c>
      <c r="M173" s="6">
        <v>2.10260440053389E-2</v>
      </c>
      <c r="N173" s="6">
        <v>4.83986743602145E-2</v>
      </c>
      <c r="O173" s="6">
        <v>8.8531334729923403E-2</v>
      </c>
      <c r="P173" s="6">
        <v>0.27978298873145802</v>
      </c>
      <c r="Q173" s="6"/>
      <c r="R173" s="6">
        <v>0.26827269731438702</v>
      </c>
      <c r="S173" s="6">
        <v>0.75403317110380197</v>
      </c>
      <c r="T173" s="6">
        <v>6.2243565582320998E-2</v>
      </c>
      <c r="V173" s="7"/>
      <c r="W173" s="7"/>
      <c r="X173" s="7">
        <v>8.3612040132720694E-2</v>
      </c>
      <c r="Y173" s="7">
        <v>-0.11522985074596399</v>
      </c>
      <c r="Z173" s="7">
        <v>7.5493612079299097E-2</v>
      </c>
      <c r="AA173" s="7">
        <v>-6.2327213822791203E-2</v>
      </c>
      <c r="AB173" s="7">
        <v>0.48831884104060003</v>
      </c>
      <c r="AC173" s="7">
        <v>-4.7008425545791398E-2</v>
      </c>
      <c r="AD173" s="26">
        <v>7</v>
      </c>
      <c r="AE173" s="7"/>
      <c r="AF173" s="9"/>
      <c r="AG173" s="10">
        <v>-2.7794686296744E-2</v>
      </c>
      <c r="AH173" s="10">
        <v>-3.9019124100093401E-2</v>
      </c>
    </row>
    <row r="174" spans="1:34" ht="15" x14ac:dyDescent="0.25">
      <c r="B174" t="s">
        <v>355</v>
      </c>
      <c r="C174" s="4" t="s">
        <v>793</v>
      </c>
      <c r="D174" s="4" t="s">
        <v>1108</v>
      </c>
      <c r="E174" s="12">
        <v>44049</v>
      </c>
      <c r="F174" s="37">
        <v>600</v>
      </c>
      <c r="G174" s="37">
        <v>737.74262058269198</v>
      </c>
      <c r="H174" s="11"/>
      <c r="I174" s="12">
        <v>43749</v>
      </c>
      <c r="J174" s="14">
        <v>2551.35380492783</v>
      </c>
      <c r="L174" s="6">
        <v>-9.8846515620607499E-3</v>
      </c>
      <c r="M174" s="6">
        <v>-3.8476947484923599E-2</v>
      </c>
      <c r="N174" s="6">
        <v>2.2077924875702599E-2</v>
      </c>
      <c r="O174" s="6">
        <v>-0.13254326069552899</v>
      </c>
      <c r="P174" s="6">
        <v>-0.27864011994010102</v>
      </c>
      <c r="Q174" s="6"/>
      <c r="R174" s="6">
        <v>-0.100974583066127</v>
      </c>
      <c r="S174" s="6"/>
      <c r="T174" s="6">
        <v>-2.77097819871415E-2</v>
      </c>
      <c r="V174" s="7"/>
      <c r="W174" s="7"/>
      <c r="X174" s="7">
        <v>0.10252490552928099</v>
      </c>
      <c r="Y174" s="7">
        <v>-4.4677419354266001E-2</v>
      </c>
      <c r="Z174" s="7">
        <v>0.20155038759548899</v>
      </c>
      <c r="AA174" s="7">
        <v>-0.150000000000582</v>
      </c>
      <c r="AB174" s="7">
        <v>0.40621910549467399</v>
      </c>
      <c r="AC174" s="7">
        <v>-0.24023083334206599</v>
      </c>
      <c r="AD174" s="26">
        <v>5</v>
      </c>
      <c r="AE174" s="7"/>
      <c r="AF174" s="9"/>
      <c r="AG174" s="10">
        <v>0.35007224885794103</v>
      </c>
      <c r="AH174" s="10">
        <v>0.55061587057025496</v>
      </c>
    </row>
    <row r="175" spans="1:34" ht="15" x14ac:dyDescent="0.25">
      <c r="B175" t="s">
        <v>356</v>
      </c>
      <c r="C175" s="4" t="s">
        <v>794</v>
      </c>
      <c r="D175" s="4" t="s">
        <v>1109</v>
      </c>
      <c r="E175" s="12">
        <v>44048</v>
      </c>
      <c r="F175" s="37"/>
      <c r="G175" s="37">
        <v>2554</v>
      </c>
      <c r="H175" s="11"/>
      <c r="I175" s="12">
        <v>43913</v>
      </c>
      <c r="J175" s="14">
        <v>1357.44577916718</v>
      </c>
      <c r="L175" s="6"/>
      <c r="M175" s="6">
        <v>1.2500000000727599E-2</v>
      </c>
      <c r="N175" s="6">
        <v>0.29432989690772998</v>
      </c>
      <c r="O175" s="6">
        <v>0.210703953713237</v>
      </c>
      <c r="P175" s="6">
        <v>0.21774975751759501</v>
      </c>
      <c r="Q175" s="6">
        <v>0.234695382800128</v>
      </c>
      <c r="R175" s="6"/>
      <c r="S175" s="6"/>
      <c r="T175" s="6">
        <v>0.25549999999930201</v>
      </c>
      <c r="V175" s="7"/>
      <c r="W175" s="7"/>
      <c r="X175" s="7">
        <v>5.8854359926044701E-2</v>
      </c>
      <c r="Y175" s="7">
        <v>-2.0277164089748102E-2</v>
      </c>
      <c r="Z175" s="7">
        <v>0.199181554253446</v>
      </c>
      <c r="AA175" s="7">
        <v>-7.9960513327023405E-2</v>
      </c>
      <c r="AB175" s="7">
        <v>0.25549999999930201</v>
      </c>
      <c r="AC175" s="7">
        <v>-8.8296585435309702E-2</v>
      </c>
      <c r="AD175" s="26">
        <v>7</v>
      </c>
      <c r="AE175" s="7"/>
      <c r="AF175" s="9"/>
      <c r="AG175" s="10">
        <v>-0.41151078228995203</v>
      </c>
      <c r="AH175" s="10">
        <v>-0.393944975778595</v>
      </c>
    </row>
    <row r="176" spans="1:34" ht="15" x14ac:dyDescent="0.25">
      <c r="B176" t="s">
        <v>357</v>
      </c>
      <c r="C176" s="4" t="s">
        <v>795</v>
      </c>
      <c r="D176" s="4" t="s">
        <v>1110</v>
      </c>
      <c r="E176" s="12">
        <v>44040</v>
      </c>
      <c r="F176" s="37"/>
      <c r="G176" s="37">
        <v>2205.21000000089</v>
      </c>
      <c r="H176" s="11"/>
      <c r="I176" s="12">
        <v>43945</v>
      </c>
      <c r="J176" s="14">
        <v>711.92666472339602</v>
      </c>
      <c r="L176" s="6"/>
      <c r="M176" s="6"/>
      <c r="N176" s="6"/>
      <c r="O176" s="6"/>
      <c r="P176" s="6"/>
      <c r="Q176" s="6"/>
      <c r="R176" s="6"/>
      <c r="S176" s="6"/>
      <c r="T176" s="6"/>
      <c r="V176" s="7"/>
      <c r="W176" s="7"/>
      <c r="X176" s="7">
        <v>2.9859165793823202E-2</v>
      </c>
      <c r="Y176" s="7">
        <v>-2.2518691589539199E-2</v>
      </c>
      <c r="Z176" s="7">
        <v>0.24839275277569001</v>
      </c>
      <c r="AA176" s="7">
        <v>-0.114823531545844</v>
      </c>
      <c r="AB176" s="7">
        <v>0.34309288507211</v>
      </c>
      <c r="AC176" s="7">
        <v>-5.5309238841800799E-2</v>
      </c>
      <c r="AD176" s="26"/>
      <c r="AE176" s="7"/>
      <c r="AF176" s="9"/>
      <c r="AG176" s="10"/>
      <c r="AH176" s="10"/>
    </row>
    <row r="177" spans="2:34" ht="15" x14ac:dyDescent="0.25">
      <c r="B177" t="s">
        <v>358</v>
      </c>
      <c r="C177" s="4" t="s">
        <v>64</v>
      </c>
      <c r="D177" s="4" t="s">
        <v>145</v>
      </c>
      <c r="E177" s="12">
        <v>44049</v>
      </c>
      <c r="F177" s="37">
        <v>1420</v>
      </c>
      <c r="G177" s="37">
        <v>1435</v>
      </c>
      <c r="H177" s="11"/>
      <c r="I177" s="12">
        <v>44048</v>
      </c>
      <c r="J177" s="14">
        <v>3943.92822428513</v>
      </c>
      <c r="L177" s="6">
        <v>-1.0452961672854101E-2</v>
      </c>
      <c r="M177" s="6">
        <v>0.26087728645157798</v>
      </c>
      <c r="N177" s="6">
        <v>0.85620915032690403</v>
      </c>
      <c r="O177" s="6">
        <v>0.87438445210689697</v>
      </c>
      <c r="P177" s="6"/>
      <c r="Q177" s="6">
        <v>1.3858883006870699</v>
      </c>
      <c r="R177" s="6">
        <v>0.65803631362738102</v>
      </c>
      <c r="S177" s="6">
        <v>4.0180749207502204</v>
      </c>
      <c r="T177" s="6">
        <v>0.83225806451635398</v>
      </c>
      <c r="V177" s="7"/>
      <c r="W177" s="7"/>
      <c r="X177" s="7">
        <v>0.52148926053836497</v>
      </c>
      <c r="Y177" s="7">
        <v>-0.17770812696748201</v>
      </c>
      <c r="Z177" s="7">
        <v>0.221776952399523</v>
      </c>
      <c r="AA177" s="7">
        <v>-0.130651071367611</v>
      </c>
      <c r="AB177" s="7">
        <v>1.1161079488124199</v>
      </c>
      <c r="AC177" s="7">
        <v>-0.59372924890776602</v>
      </c>
      <c r="AD177" s="26">
        <v>10</v>
      </c>
      <c r="AE177" s="7"/>
      <c r="AF177" s="9"/>
      <c r="AG177" s="10">
        <v>3.4624578321938798E-2</v>
      </c>
      <c r="AH177" s="10">
        <v>5.3846307229150597E-2</v>
      </c>
    </row>
    <row r="178" spans="2:34" ht="15" x14ac:dyDescent="0.25">
      <c r="B178" t="s">
        <v>359</v>
      </c>
      <c r="C178" s="4" t="s">
        <v>796</v>
      </c>
      <c r="D178" s="4" t="s">
        <v>1111</v>
      </c>
      <c r="E178" s="12">
        <v>44049</v>
      </c>
      <c r="F178" s="37">
        <v>2118</v>
      </c>
      <c r="G178" s="37">
        <v>2164.8235324956499</v>
      </c>
      <c r="H178" s="11"/>
      <c r="I178" s="12">
        <v>43945</v>
      </c>
      <c r="J178" s="14">
        <v>528.98395932674396</v>
      </c>
      <c r="L178" s="6"/>
      <c r="M178" s="6"/>
      <c r="N178" s="6">
        <v>0.161673069329408</v>
      </c>
      <c r="O178" s="6">
        <v>0.14309569830409599</v>
      </c>
      <c r="P178" s="6">
        <v>0.25234948910831001</v>
      </c>
      <c r="Q178" s="6">
        <v>0.35216736952657801</v>
      </c>
      <c r="R178" s="6">
        <v>0.40308767881302598</v>
      </c>
      <c r="S178" s="6"/>
      <c r="T178" s="6">
        <v>0.160414887646912</v>
      </c>
      <c r="V178" s="7"/>
      <c r="W178" s="7"/>
      <c r="X178" s="7">
        <v>0</v>
      </c>
      <c r="Y178" s="7">
        <v>-7.3037753309108701E-3</v>
      </c>
      <c r="Z178" s="7">
        <v>0.115094210150419</v>
      </c>
      <c r="AA178" s="7">
        <v>-3.0086678177212899E-2</v>
      </c>
      <c r="AB178" s="7">
        <v>0.160414887646912</v>
      </c>
      <c r="AC178" s="7">
        <v>-3.2295508522111001E-2</v>
      </c>
      <c r="AD178" s="26"/>
      <c r="AE178" s="7"/>
      <c r="AF178" s="9"/>
      <c r="AG178" s="10"/>
      <c r="AH178" s="10"/>
    </row>
    <row r="179" spans="2:34" ht="15" x14ac:dyDescent="0.25">
      <c r="B179" t="s">
        <v>360</v>
      </c>
      <c r="C179" s="4" t="s">
        <v>2</v>
      </c>
      <c r="D179" s="4" t="s">
        <v>83</v>
      </c>
      <c r="E179" s="12">
        <v>44048</v>
      </c>
      <c r="F179" s="37"/>
      <c r="G179" s="37">
        <v>787</v>
      </c>
      <c r="H179" s="11"/>
      <c r="I179" s="12">
        <v>44048</v>
      </c>
      <c r="J179" s="14">
        <v>389.564010278225</v>
      </c>
      <c r="L179" s="6"/>
      <c r="M179" s="6">
        <v>1.54838709677279E-2</v>
      </c>
      <c r="N179" s="6"/>
      <c r="O179" s="6">
        <v>0.61886676354333803</v>
      </c>
      <c r="P179" s="6"/>
      <c r="Q179" s="6"/>
      <c r="R179" s="6"/>
      <c r="S179" s="6"/>
      <c r="T179" s="6"/>
      <c r="V179" s="7"/>
      <c r="W179" s="7"/>
      <c r="X179" s="7">
        <v>2.80529595020198E-2</v>
      </c>
      <c r="Y179" s="7">
        <v>-2.1742286752669301E-2</v>
      </c>
      <c r="Z179" s="7">
        <v>0.138686261254479</v>
      </c>
      <c r="AA179" s="7">
        <v>-5.1130182520864799E-2</v>
      </c>
      <c r="AB179" s="7">
        <v>0.434769926348818</v>
      </c>
      <c r="AC179" s="7">
        <v>0.434769926348818</v>
      </c>
      <c r="AD179" s="26">
        <v>10</v>
      </c>
      <c r="AE179" s="7"/>
      <c r="AF179" s="9"/>
      <c r="AG179" s="10"/>
      <c r="AH179" s="10"/>
    </row>
    <row r="180" spans="2:34" ht="15" x14ac:dyDescent="0.25">
      <c r="B180" t="s">
        <v>361</v>
      </c>
      <c r="C180" s="4" t="s">
        <v>797</v>
      </c>
      <c r="D180" s="4" t="s">
        <v>1112</v>
      </c>
      <c r="E180" s="12">
        <v>44049</v>
      </c>
      <c r="F180" s="37">
        <v>444</v>
      </c>
      <c r="G180" s="37">
        <v>597.50293544773001</v>
      </c>
      <c r="H180" s="11"/>
      <c r="I180" s="12">
        <v>43728</v>
      </c>
      <c r="J180" s="14">
        <v>418.89547333335901</v>
      </c>
      <c r="L180" s="6"/>
      <c r="M180" s="6"/>
      <c r="N180" s="6">
        <v>-0.15480882686286401</v>
      </c>
      <c r="O180" s="6"/>
      <c r="P180" s="6">
        <v>-0.36158197287004401</v>
      </c>
      <c r="Q180" s="6">
        <v>-0.19996288568916501</v>
      </c>
      <c r="R180" s="6">
        <v>-0.26036701554956398</v>
      </c>
      <c r="S180" s="6"/>
      <c r="T180" s="6"/>
      <c r="V180" s="7"/>
      <c r="W180" s="7"/>
      <c r="X180" s="7">
        <v>3.75494071140565E-2</v>
      </c>
      <c r="Y180" s="7">
        <v>-3.0444964871094299E-2</v>
      </c>
      <c r="Z180" s="7">
        <v>0.33174515235470597</v>
      </c>
      <c r="AA180" s="7">
        <v>-0.31951154233596801</v>
      </c>
      <c r="AB180" s="7">
        <v>0.50611909239727504</v>
      </c>
      <c r="AC180" s="7">
        <v>-0.23361113572987999</v>
      </c>
      <c r="AD180" s="26"/>
      <c r="AE180" s="7"/>
      <c r="AF180" s="9"/>
      <c r="AG180" s="10">
        <v>0.32940026170126702</v>
      </c>
      <c r="AH180" s="10">
        <v>0.76886311086946102</v>
      </c>
    </row>
    <row r="181" spans="2:34" ht="15" x14ac:dyDescent="0.25">
      <c r="B181" t="s">
        <v>362</v>
      </c>
      <c r="C181" s="4" t="s">
        <v>798</v>
      </c>
      <c r="D181" s="4" t="s">
        <v>1113</v>
      </c>
      <c r="E181" s="12">
        <v>44047</v>
      </c>
      <c r="F181" s="37"/>
      <c r="G181" s="37">
        <v>823</v>
      </c>
      <c r="H181" s="11"/>
      <c r="I181" s="12">
        <v>44047</v>
      </c>
      <c r="J181" s="14">
        <v>529.39636746025099</v>
      </c>
      <c r="L181" s="6"/>
      <c r="M181" s="6"/>
      <c r="N181" s="6"/>
      <c r="O181" s="6"/>
      <c r="P181" s="6"/>
      <c r="Q181" s="6"/>
      <c r="R181" s="6">
        <v>0.71076912424876404</v>
      </c>
      <c r="S181" s="6"/>
      <c r="T181" s="6"/>
      <c r="V181" s="7"/>
      <c r="W181" s="7"/>
      <c r="X181" s="7">
        <v>4.5013015047516099E-2</v>
      </c>
      <c r="Y181" s="7">
        <v>-6.2803149606261294E-2</v>
      </c>
      <c r="Z181" s="7">
        <v>0.40692640692577697</v>
      </c>
      <c r="AA181" s="7">
        <v>-4.0569230769542601E-2</v>
      </c>
      <c r="AB181" s="7">
        <v>0.94617394206579797</v>
      </c>
      <c r="AC181" s="7">
        <v>-0.19787184313725401</v>
      </c>
      <c r="AD181" s="26"/>
      <c r="AE181" s="7"/>
      <c r="AF181" s="9"/>
      <c r="AG181" s="10"/>
      <c r="AH181" s="10"/>
    </row>
    <row r="182" spans="2:34" ht="15" x14ac:dyDescent="0.25">
      <c r="B182" t="s">
        <v>363</v>
      </c>
      <c r="C182" s="4" t="s">
        <v>799</v>
      </c>
      <c r="D182" s="4" t="s">
        <v>1114</v>
      </c>
      <c r="E182" s="12">
        <v>44019</v>
      </c>
      <c r="F182" s="37"/>
      <c r="G182" s="37"/>
      <c r="H182" s="11"/>
      <c r="I182" s="12"/>
      <c r="L182" s="6"/>
      <c r="M182" s="6"/>
      <c r="N182" s="6"/>
      <c r="O182" s="6"/>
      <c r="P182" s="6"/>
      <c r="Q182" s="6"/>
      <c r="R182" s="6"/>
      <c r="S182" s="6"/>
      <c r="T182" s="6"/>
      <c r="V182" s="7"/>
      <c r="W182" s="7"/>
      <c r="X182" s="7">
        <v>3.3336805918224902E-3</v>
      </c>
      <c r="Y182" s="7">
        <v>-3.53851631825819E-3</v>
      </c>
      <c r="Z182" s="7">
        <v>2.3096249802620199E-2</v>
      </c>
      <c r="AA182" s="7">
        <v>-2.3182834604995199E-2</v>
      </c>
      <c r="AB182" s="7">
        <v>0.15479511263954901</v>
      </c>
      <c r="AC182" s="7">
        <v>0.15479511263954901</v>
      </c>
      <c r="AD182" s="26"/>
      <c r="AE182" s="7"/>
      <c r="AF182" s="9"/>
      <c r="AG182" s="10"/>
      <c r="AH182" s="10"/>
    </row>
    <row r="183" spans="2:34" ht="15" x14ac:dyDescent="0.25">
      <c r="B183" t="s">
        <v>364</v>
      </c>
      <c r="C183" s="4" t="s">
        <v>800</v>
      </c>
      <c r="D183" s="4" t="s">
        <v>1115</v>
      </c>
      <c r="E183" s="12">
        <v>44046</v>
      </c>
      <c r="F183" s="37"/>
      <c r="G183" s="37">
        <v>2597.8618785329199</v>
      </c>
      <c r="H183" s="11"/>
      <c r="I183" s="12">
        <v>43798</v>
      </c>
      <c r="J183" s="14">
        <v>341.16191011905698</v>
      </c>
      <c r="L183" s="6"/>
      <c r="M183" s="6"/>
      <c r="N183" s="6"/>
      <c r="O183" s="6"/>
      <c r="P183" s="6"/>
      <c r="Q183" s="6"/>
      <c r="R183" s="6"/>
      <c r="S183" s="6"/>
      <c r="T183" s="6"/>
      <c r="V183" s="7"/>
      <c r="W183" s="7"/>
      <c r="X183" s="7">
        <v>1.66071053172345E-2</v>
      </c>
      <c r="Y183" s="7">
        <v>-1.46137787050975E-2</v>
      </c>
      <c r="Z183" s="7">
        <v>1.62641042861651E-2</v>
      </c>
      <c r="AA183" s="7">
        <v>-2.0849128128247699E-2</v>
      </c>
      <c r="AB183" s="7">
        <v>0.53121389071224301</v>
      </c>
      <c r="AC183" s="7">
        <v>-6.8920100789910094E-2</v>
      </c>
      <c r="AD183" s="26"/>
      <c r="AE183" s="7"/>
      <c r="AF183" s="9"/>
      <c r="AG183" s="10"/>
      <c r="AH183" s="10"/>
    </row>
    <row r="184" spans="2:34" ht="15" x14ac:dyDescent="0.25">
      <c r="B184" t="s">
        <v>365</v>
      </c>
      <c r="C184" s="4" t="s">
        <v>801</v>
      </c>
      <c r="D184" s="4" t="s">
        <v>1116</v>
      </c>
      <c r="E184" s="12">
        <v>44049</v>
      </c>
      <c r="F184" s="37">
        <v>170.57000000006499</v>
      </c>
      <c r="G184" s="37">
        <v>196.41324672591901</v>
      </c>
      <c r="H184" s="11"/>
      <c r="I184" s="12">
        <v>43796</v>
      </c>
      <c r="J184" s="14">
        <v>672.69180071449296</v>
      </c>
      <c r="L184" s="6">
        <v>-2.9304888084880098E-4</v>
      </c>
      <c r="M184" s="6">
        <v>7.6830808082377203E-2</v>
      </c>
      <c r="N184" s="6"/>
      <c r="O184" s="6"/>
      <c r="P184" s="6"/>
      <c r="Q184" s="6"/>
      <c r="R184" s="6">
        <v>0.13590730885160199</v>
      </c>
      <c r="S184" s="6">
        <v>-9.24451913806843E-2</v>
      </c>
      <c r="T184" s="6"/>
      <c r="V184" s="7"/>
      <c r="W184" s="7"/>
      <c r="X184" s="7">
        <v>9.0909090909990498E-2</v>
      </c>
      <c r="Y184" s="7">
        <v>-8.8978697171114604E-2</v>
      </c>
      <c r="Z184" s="7">
        <v>0.16825852782669201</v>
      </c>
      <c r="AA184" s="7">
        <v>-0.125</v>
      </c>
      <c r="AB184" s="7">
        <v>0.24203821656003099</v>
      </c>
      <c r="AC184" s="7">
        <v>-0.331914893616922</v>
      </c>
      <c r="AD184" s="26"/>
      <c r="AE184" s="7"/>
      <c r="AF184" s="9"/>
      <c r="AG184" s="10"/>
      <c r="AH184" s="10"/>
    </row>
    <row r="185" spans="2:34" ht="15" x14ac:dyDescent="0.25">
      <c r="B185" t="s">
        <v>366</v>
      </c>
      <c r="C185" s="4" t="s">
        <v>802</v>
      </c>
      <c r="D185" s="4" t="s">
        <v>1117</v>
      </c>
      <c r="E185" s="12">
        <v>44049</v>
      </c>
      <c r="F185" s="37">
        <v>520</v>
      </c>
      <c r="G185" s="37">
        <v>544.82117998413696</v>
      </c>
      <c r="H185" s="11"/>
      <c r="I185" s="12">
        <v>43836</v>
      </c>
      <c r="J185" s="14">
        <v>1623.4159694805101</v>
      </c>
      <c r="L185" s="6"/>
      <c r="M185" s="6">
        <v>-3.4495975469326398E-3</v>
      </c>
      <c r="N185" s="6">
        <v>-2.06289528468915E-2</v>
      </c>
      <c r="O185" s="6">
        <v>2.0286861832573801E-2</v>
      </c>
      <c r="P185" s="6">
        <v>-3.4411345261105501E-2</v>
      </c>
      <c r="Q185" s="6">
        <v>-7.4864438703152694E-2</v>
      </c>
      <c r="R185" s="6">
        <v>0.22858622332569201</v>
      </c>
      <c r="S185" s="6">
        <v>0.106631242513686</v>
      </c>
      <c r="T185" s="6">
        <v>-3.1470698755583698E-2</v>
      </c>
      <c r="V185" s="7"/>
      <c r="W185" s="7"/>
      <c r="X185" s="7">
        <v>5.3191489361779497E-2</v>
      </c>
      <c r="Y185" s="7">
        <v>-0.11922708532889401</v>
      </c>
      <c r="Z185" s="7">
        <v>7.2207748422442805E-2</v>
      </c>
      <c r="AA185" s="7">
        <v>-7.3786407767329407E-2</v>
      </c>
      <c r="AB185" s="7">
        <v>0.36971507285838001</v>
      </c>
      <c r="AC185" s="7">
        <v>-0.15691348791457099</v>
      </c>
      <c r="AD185" s="26">
        <v>7</v>
      </c>
      <c r="AE185" s="7"/>
      <c r="AF185" s="9"/>
      <c r="AG185" s="10">
        <v>0.47599742530019301</v>
      </c>
      <c r="AH185" s="10">
        <v>0.52934390587324698</v>
      </c>
    </row>
    <row r="186" spans="2:34" ht="15" x14ac:dyDescent="0.25">
      <c r="B186" t="s">
        <v>367</v>
      </c>
      <c r="C186" s="4" t="s">
        <v>803</v>
      </c>
      <c r="D186" s="4" t="s">
        <v>1118</v>
      </c>
      <c r="E186" s="12">
        <v>44027</v>
      </c>
      <c r="F186" s="37"/>
      <c r="G186" s="37">
        <v>2918.1851081550099</v>
      </c>
      <c r="H186" s="11"/>
      <c r="I186" s="12">
        <v>43872</v>
      </c>
      <c r="J186" s="14">
        <v>761.64067182540896</v>
      </c>
      <c r="L186" s="6"/>
      <c r="M186" s="6"/>
      <c r="N186" s="6"/>
      <c r="O186" s="6"/>
      <c r="P186" s="6"/>
      <c r="Q186" s="6"/>
      <c r="R186" s="6"/>
      <c r="S186" s="6"/>
      <c r="T186" s="6"/>
      <c r="V186" s="7"/>
      <c r="W186" s="7"/>
      <c r="X186" s="7">
        <v>5.05429837976408E-2</v>
      </c>
      <c r="Y186" s="7">
        <v>-5.4319024907308597E-2</v>
      </c>
      <c r="Z186" s="7">
        <v>0.13246116107984601</v>
      </c>
      <c r="AA186" s="7">
        <v>-9.1892427888524295E-2</v>
      </c>
      <c r="AB186" s="7">
        <v>0.51025250419683299</v>
      </c>
      <c r="AC186" s="7">
        <v>-0.152009035618976</v>
      </c>
      <c r="AD186" s="26"/>
      <c r="AE186" s="7"/>
      <c r="AF186" s="9"/>
      <c r="AG186" s="10">
        <v>9.3821950634833201E-2</v>
      </c>
      <c r="AH186" s="10">
        <v>0.16238099570887199</v>
      </c>
    </row>
    <row r="187" spans="2:34" ht="15" x14ac:dyDescent="0.25">
      <c r="B187" t="s">
        <v>368</v>
      </c>
      <c r="C187" s="4" t="s">
        <v>79</v>
      </c>
      <c r="D187" s="4" t="s">
        <v>160</v>
      </c>
      <c r="E187" s="12">
        <v>44049</v>
      </c>
      <c r="F187" s="37">
        <v>3800</v>
      </c>
      <c r="G187" s="37">
        <v>3810.01000000164</v>
      </c>
      <c r="H187" s="11"/>
      <c r="I187" s="12">
        <v>44047</v>
      </c>
      <c r="J187" s="14">
        <v>1900.9981954002401</v>
      </c>
      <c r="L187" s="6">
        <v>6.0868252930958997E-3</v>
      </c>
      <c r="M187" s="6">
        <v>5.5555555554747102E-2</v>
      </c>
      <c r="N187" s="6">
        <v>0.21001419259846399</v>
      </c>
      <c r="O187" s="6">
        <v>0.345504854249302</v>
      </c>
      <c r="P187" s="6">
        <v>0.46713601922965597</v>
      </c>
      <c r="Q187" s="6"/>
      <c r="R187" s="6">
        <v>0.95565283399424505</v>
      </c>
      <c r="S187" s="6">
        <v>1.37793721886817</v>
      </c>
      <c r="T187" s="6">
        <v>0.24369599096651701</v>
      </c>
      <c r="V187" s="7"/>
      <c r="W187" s="7"/>
      <c r="X187" s="7">
        <v>0.101179605078942</v>
      </c>
      <c r="Y187" s="7">
        <v>-7.4486157319406596E-2</v>
      </c>
      <c r="Z187" s="7">
        <v>0.14273746490289299</v>
      </c>
      <c r="AA187" s="7">
        <v>-6.3684853157610605E-2</v>
      </c>
      <c r="AB187" s="7">
        <v>0.35576480324729298</v>
      </c>
      <c r="AC187" s="7">
        <v>-6.5375679134376696E-2</v>
      </c>
      <c r="AD187" s="26">
        <v>8</v>
      </c>
      <c r="AE187" s="7"/>
      <c r="AF187" s="9"/>
      <c r="AG187" s="10">
        <v>2.0847500632584101E-2</v>
      </c>
      <c r="AH187" s="10">
        <v>1.4559139108456499E-2</v>
      </c>
    </row>
    <row r="188" spans="2:34" ht="15" x14ac:dyDescent="0.25">
      <c r="B188" t="s">
        <v>369</v>
      </c>
      <c r="C188" s="4" t="s">
        <v>804</v>
      </c>
      <c r="D188" s="4" t="s">
        <v>1119</v>
      </c>
      <c r="E188" s="12">
        <v>44047</v>
      </c>
      <c r="F188" s="37"/>
      <c r="G188" s="37">
        <v>1345.68478569947</v>
      </c>
      <c r="H188" s="11"/>
      <c r="I188" s="12">
        <v>43945</v>
      </c>
      <c r="J188" s="14">
        <v>1654.3974865894299</v>
      </c>
      <c r="L188" s="6"/>
      <c r="M188" s="6"/>
      <c r="N188" s="6">
        <v>0.25305705302540399</v>
      </c>
      <c r="O188" s="6">
        <v>0.22126195692369899</v>
      </c>
      <c r="P188" s="6">
        <v>0.37595614009478601</v>
      </c>
      <c r="Q188" s="6"/>
      <c r="R188" s="6"/>
      <c r="S188" s="6"/>
      <c r="T188" s="6">
        <v>0.24710747220699</v>
      </c>
      <c r="V188" s="7"/>
      <c r="W188" s="7"/>
      <c r="X188" s="7">
        <v>6.8770743751883898E-2</v>
      </c>
      <c r="Y188" s="7">
        <v>-2.8419524650416899E-2</v>
      </c>
      <c r="Z188" s="7">
        <v>0.221636285478016</v>
      </c>
      <c r="AA188" s="7">
        <v>-0.10307626998750501</v>
      </c>
      <c r="AB188" s="7">
        <v>0.24710747220699</v>
      </c>
      <c r="AC188" s="7">
        <v>2.3939573457028001E-2</v>
      </c>
      <c r="AD188" s="26">
        <v>7</v>
      </c>
      <c r="AE188" s="7"/>
      <c r="AF188" s="9"/>
      <c r="AG188" s="10"/>
      <c r="AH188" s="10"/>
    </row>
    <row r="189" spans="2:34" ht="15" x14ac:dyDescent="0.25">
      <c r="B189" t="s">
        <v>370</v>
      </c>
      <c r="C189" s="4" t="s">
        <v>805</v>
      </c>
      <c r="D189" s="4" t="s">
        <v>1120</v>
      </c>
      <c r="E189" s="12">
        <v>44048</v>
      </c>
      <c r="F189" s="37"/>
      <c r="G189" s="37">
        <v>583.75210876762901</v>
      </c>
      <c r="H189" s="11"/>
      <c r="I189" s="12">
        <v>43913</v>
      </c>
      <c r="J189" s="14">
        <v>1845.87046251678</v>
      </c>
      <c r="L189" s="6"/>
      <c r="M189" s="6">
        <v>-9.3298291721148396E-2</v>
      </c>
      <c r="N189" s="6">
        <v>-0.67838371249264995</v>
      </c>
      <c r="O189" s="6">
        <v>-0.83588174982927699</v>
      </c>
      <c r="P189" s="6"/>
      <c r="Q189" s="6"/>
      <c r="R189" s="6"/>
      <c r="S189" s="6"/>
      <c r="T189" s="6">
        <v>-0.70411852026474697</v>
      </c>
      <c r="V189" s="7"/>
      <c r="W189" s="7"/>
      <c r="X189" s="7">
        <v>0.32894736842019501</v>
      </c>
      <c r="Y189" s="7">
        <v>-0.29335838575294498</v>
      </c>
      <c r="Z189" s="7">
        <v>0.21903146922355499</v>
      </c>
      <c r="AA189" s="7">
        <v>-0.51909949164837599</v>
      </c>
      <c r="AB189" s="7">
        <v>-0.70411852026474697</v>
      </c>
      <c r="AC189" s="7">
        <v>-0.70411852026474697</v>
      </c>
      <c r="AD189" s="26">
        <v>4</v>
      </c>
      <c r="AE189" s="7"/>
      <c r="AF189" s="9"/>
      <c r="AG189" s="10"/>
      <c r="AH189" s="10"/>
    </row>
    <row r="190" spans="2:34" ht="15" x14ac:dyDescent="0.25">
      <c r="B190" t="s">
        <v>371</v>
      </c>
      <c r="C190" s="4" t="s">
        <v>806</v>
      </c>
      <c r="D190" s="4" t="s">
        <v>1121</v>
      </c>
      <c r="E190" s="12">
        <v>44049</v>
      </c>
      <c r="F190" s="37">
        <v>102.30000000004701</v>
      </c>
      <c r="G190" s="37">
        <v>102.709999999963</v>
      </c>
      <c r="H190" s="11"/>
      <c r="I190" s="12">
        <v>44046</v>
      </c>
      <c r="J190" s="14">
        <v>3380.31929069138</v>
      </c>
      <c r="L190" s="6"/>
      <c r="M190" s="6">
        <v>6.9295170760597102E-5</v>
      </c>
      <c r="N190" s="6">
        <v>9.6743893440434506E-2</v>
      </c>
      <c r="O190" s="6">
        <v>0.17612311578152001</v>
      </c>
      <c r="P190" s="6">
        <v>0.24823016308073401</v>
      </c>
      <c r="Q190" s="6">
        <v>1.0481667226960401</v>
      </c>
      <c r="R190" s="6">
        <v>0.94064223459339702</v>
      </c>
      <c r="S190" s="6">
        <v>1.06073116907617</v>
      </c>
      <c r="T190" s="6">
        <v>0.113181427599629</v>
      </c>
      <c r="V190" s="7"/>
      <c r="W190" s="7"/>
      <c r="X190" s="7">
        <v>2.55709758494049E-2</v>
      </c>
      <c r="Y190" s="7">
        <v>-3.1291954971493403E-2</v>
      </c>
      <c r="Z190" s="7">
        <v>4.7580608010321199E-2</v>
      </c>
      <c r="AA190" s="7">
        <v>-1.4101220916018099E-2</v>
      </c>
      <c r="AB190" s="7">
        <v>0.65875241635832904</v>
      </c>
      <c r="AC190" s="7">
        <v>-2.6480337927751001E-2</v>
      </c>
      <c r="AD190" s="26">
        <v>8</v>
      </c>
      <c r="AE190" s="7"/>
      <c r="AF190" s="9"/>
      <c r="AG190" s="10">
        <v>-1.2069222492001999E-2</v>
      </c>
      <c r="AH190" s="10">
        <v>2.4955205277279902E-2</v>
      </c>
    </row>
    <row r="191" spans="2:34" ht="15" x14ac:dyDescent="0.25">
      <c r="B191" t="s">
        <v>372</v>
      </c>
      <c r="C191" s="4" t="s">
        <v>807</v>
      </c>
      <c r="D191" s="4" t="s">
        <v>1122</v>
      </c>
      <c r="E191" s="12">
        <v>44049</v>
      </c>
      <c r="F191" s="37">
        <v>561</v>
      </c>
      <c r="G191" s="37">
        <v>667.79999999981396</v>
      </c>
      <c r="H191" s="11"/>
      <c r="I191" s="12">
        <v>43943</v>
      </c>
      <c r="J191" s="14">
        <v>700.30923246002203</v>
      </c>
      <c r="L191" s="6">
        <v>8.9206065968028302E-4</v>
      </c>
      <c r="M191" s="6"/>
      <c r="N191" s="6"/>
      <c r="O191" s="6">
        <v>0.11352617439304601</v>
      </c>
      <c r="P191" s="6">
        <v>0.240471376744681</v>
      </c>
      <c r="Q191" s="6">
        <v>0.34557967235392401</v>
      </c>
      <c r="R191" s="6">
        <v>0.24063195417518701</v>
      </c>
      <c r="S191" s="6">
        <v>0.398557809212361</v>
      </c>
      <c r="T191" s="6"/>
      <c r="V191" s="7"/>
      <c r="W191" s="7"/>
      <c r="X191" s="7">
        <v>6.9918699187837802E-2</v>
      </c>
      <c r="Y191" s="7">
        <v>-4.4361873990055797E-2</v>
      </c>
      <c r="Z191" s="7">
        <v>0.27625364285078802</v>
      </c>
      <c r="AA191" s="7">
        <v>-7.8598130840909997E-2</v>
      </c>
      <c r="AB191" s="7">
        <v>0.39999999999941799</v>
      </c>
      <c r="AC191" s="7">
        <v>-0.12863236291930699</v>
      </c>
      <c r="AD191" s="26">
        <v>6</v>
      </c>
      <c r="AE191" s="7"/>
      <c r="AF191" s="9"/>
      <c r="AG191" s="10">
        <v>-0.60615385339497196</v>
      </c>
      <c r="AH191" s="10">
        <v>-0.76713180770366296</v>
      </c>
    </row>
    <row r="192" spans="2:34" ht="15" x14ac:dyDescent="0.25">
      <c r="B192" t="s">
        <v>373</v>
      </c>
      <c r="C192" s="4" t="s">
        <v>46</v>
      </c>
      <c r="D192" s="4" t="s">
        <v>127</v>
      </c>
      <c r="E192" s="12">
        <v>44039</v>
      </c>
      <c r="F192" s="37"/>
      <c r="G192" s="37">
        <v>3051</v>
      </c>
      <c r="H192" s="11"/>
      <c r="I192" s="12">
        <v>44025</v>
      </c>
      <c r="J192" s="14">
        <v>2261.12344630814</v>
      </c>
      <c r="L192" s="6"/>
      <c r="M192" s="6"/>
      <c r="N192" s="6"/>
      <c r="O192" s="6"/>
      <c r="P192" s="6"/>
      <c r="Q192" s="6"/>
      <c r="R192" s="6"/>
      <c r="S192" s="6"/>
      <c r="T192" s="6"/>
      <c r="V192" s="7"/>
      <c r="W192" s="7"/>
      <c r="X192" s="7">
        <v>9.8292570371995694E-2</v>
      </c>
      <c r="Y192" s="7">
        <v>-4.1186147186672302E-2</v>
      </c>
      <c r="Z192" s="7">
        <v>0.19599148936133101</v>
      </c>
      <c r="AA192" s="7">
        <v>-6.4275454161397697E-2</v>
      </c>
      <c r="AB192" s="7">
        <v>0.47249035429384101</v>
      </c>
      <c r="AC192" s="7">
        <v>-4.1215376650143298E-3</v>
      </c>
      <c r="AD192" s="26"/>
      <c r="AE192" s="7"/>
      <c r="AF192" s="9"/>
      <c r="AG192" s="10">
        <v>0.101466691717178</v>
      </c>
      <c r="AH192" s="10">
        <v>0.104899392467473</v>
      </c>
    </row>
    <row r="193" spans="2:34" ht="15" x14ac:dyDescent="0.25">
      <c r="B193" t="s">
        <v>374</v>
      </c>
      <c r="C193" s="4" t="s">
        <v>38</v>
      </c>
      <c r="D193" s="4" t="s">
        <v>119</v>
      </c>
      <c r="E193" s="12">
        <v>44036</v>
      </c>
      <c r="F193" s="37"/>
      <c r="G193" s="37">
        <v>2665</v>
      </c>
      <c r="H193" s="11"/>
      <c r="I193" s="12">
        <v>44035</v>
      </c>
      <c r="J193" s="14">
        <v>341.16004357147199</v>
      </c>
      <c r="L193" s="6"/>
      <c r="M193" s="6"/>
      <c r="N193" s="6"/>
      <c r="O193" s="6"/>
      <c r="P193" s="6"/>
      <c r="Q193" s="6"/>
      <c r="R193" s="6"/>
      <c r="S193" s="6"/>
      <c r="T193" s="6"/>
      <c r="V193" s="7"/>
      <c r="W193" s="7"/>
      <c r="X193" s="7">
        <v>-1.12570356468495E-2</v>
      </c>
      <c r="Y193" s="7">
        <v>-1.12570356468495E-2</v>
      </c>
      <c r="Z193" s="7">
        <v>2.4060565312538501E-2</v>
      </c>
      <c r="AA193" s="7">
        <v>-3.21907134994035E-2</v>
      </c>
      <c r="AB193" s="7">
        <v>0.20681022127799201</v>
      </c>
      <c r="AC193" s="7">
        <v>-2.2865756631290399E-2</v>
      </c>
      <c r="AD193" s="26"/>
      <c r="AE193" s="7"/>
      <c r="AF193" s="9"/>
      <c r="AG193" s="10"/>
      <c r="AH193" s="10"/>
    </row>
    <row r="194" spans="2:34" ht="15" x14ac:dyDescent="0.25">
      <c r="B194" t="s">
        <v>375</v>
      </c>
      <c r="C194" s="4" t="s">
        <v>808</v>
      </c>
      <c r="D194" s="4" t="s">
        <v>1123</v>
      </c>
      <c r="E194" s="12">
        <v>44008</v>
      </c>
      <c r="F194" s="37"/>
      <c r="G194" s="37">
        <v>1271.85715184174</v>
      </c>
      <c r="H194" s="11"/>
      <c r="I194" s="12">
        <v>43846</v>
      </c>
      <c r="J194" s="14">
        <v>620.58365011978196</v>
      </c>
      <c r="L194" s="6"/>
      <c r="M194" s="6"/>
      <c r="N194" s="6"/>
      <c r="O194" s="6"/>
      <c r="P194" s="6"/>
      <c r="Q194" s="6"/>
      <c r="R194" s="6"/>
      <c r="S194" s="6"/>
      <c r="T194" s="6"/>
      <c r="V194" s="7"/>
      <c r="W194" s="7"/>
      <c r="X194" s="7"/>
      <c r="Y194" s="7"/>
      <c r="Z194" s="7">
        <v>3.1922919228236403E-2</v>
      </c>
      <c r="AA194" s="7">
        <v>3.1922919228236403E-2</v>
      </c>
      <c r="AB194" s="7">
        <v>0.35506691322370898</v>
      </c>
      <c r="AC194" s="7">
        <v>-8.7955987723107698E-2</v>
      </c>
      <c r="AD194" s="26"/>
      <c r="AE194" s="7"/>
      <c r="AF194" s="9"/>
      <c r="AG194" s="10"/>
      <c r="AH194" s="10"/>
    </row>
    <row r="195" spans="2:34" ht="15" x14ac:dyDescent="0.25">
      <c r="B195" t="s">
        <v>376</v>
      </c>
      <c r="C195" s="4" t="s">
        <v>809</v>
      </c>
      <c r="D195" s="4" t="s">
        <v>1124</v>
      </c>
      <c r="E195" s="12">
        <v>44049</v>
      </c>
      <c r="F195" s="37">
        <v>11.369999999995301</v>
      </c>
      <c r="G195" s="37">
        <v>18.480000000010499</v>
      </c>
      <c r="H195" s="11"/>
      <c r="I195" s="12">
        <v>43850</v>
      </c>
      <c r="J195" s="14">
        <v>1264.4985397243499</v>
      </c>
      <c r="L195" s="6">
        <v>8.8028169011522604E-4</v>
      </c>
      <c r="M195" s="6">
        <v>-9.5818815334496304E-3</v>
      </c>
      <c r="N195" s="6">
        <v>-0.34277456647425403</v>
      </c>
      <c r="O195" s="6">
        <v>-0.21096460791159199</v>
      </c>
      <c r="P195" s="6">
        <v>-0.53132728771772197</v>
      </c>
      <c r="Q195" s="6">
        <v>-0.61168032786925297</v>
      </c>
      <c r="R195" s="6">
        <v>-0.57748049052432204</v>
      </c>
      <c r="S195" s="6">
        <v>-0.57779428147128797</v>
      </c>
      <c r="T195" s="6">
        <v>-0.31793641271826301</v>
      </c>
      <c r="V195" s="7">
        <v>0.46775620180240401</v>
      </c>
      <c r="W195" s="7">
        <v>4.7780673579764003E-2</v>
      </c>
      <c r="X195" s="7">
        <v>9.2750533049256803E-2</v>
      </c>
      <c r="Y195" s="7">
        <v>-0.11796246648736999</v>
      </c>
      <c r="Z195" s="7">
        <v>9.27536231884733E-2</v>
      </c>
      <c r="AA195" s="7">
        <v>-0.312793034159695</v>
      </c>
      <c r="AB195" s="7">
        <v>0.28565737051772899</v>
      </c>
      <c r="AC195" s="7">
        <v>-0.38077069820603399</v>
      </c>
      <c r="AD195" s="26">
        <v>7</v>
      </c>
      <c r="AE195" s="7">
        <v>0.45634920634911402</v>
      </c>
      <c r="AF195" s="9"/>
      <c r="AG195" s="10">
        <v>0.987724123559929</v>
      </c>
      <c r="AH195" s="10">
        <v>1.97814742359697</v>
      </c>
    </row>
    <row r="196" spans="2:34" ht="15" x14ac:dyDescent="0.25">
      <c r="B196" t="s">
        <v>377</v>
      </c>
      <c r="C196" s="4" t="s">
        <v>810</v>
      </c>
      <c r="D196" s="4" t="s">
        <v>1125</v>
      </c>
      <c r="E196" s="12">
        <v>44036</v>
      </c>
      <c r="F196" s="37"/>
      <c r="G196" s="37">
        <v>702.01877615973399</v>
      </c>
      <c r="H196" s="11"/>
      <c r="I196" s="12">
        <v>44036</v>
      </c>
      <c r="J196" s="14">
        <v>1159.8434828167001</v>
      </c>
      <c r="L196" s="6"/>
      <c r="M196" s="6"/>
      <c r="N196" s="6"/>
      <c r="O196" s="6"/>
      <c r="P196" s="6"/>
      <c r="Q196" s="6"/>
      <c r="R196" s="6"/>
      <c r="S196" s="6"/>
      <c r="T196" s="6"/>
      <c r="V196" s="7"/>
      <c r="W196" s="7"/>
      <c r="X196" s="7">
        <v>1.3846153846316199E-2</v>
      </c>
      <c r="Y196" s="7">
        <v>-3.3310039599200501E-2</v>
      </c>
      <c r="Z196" s="7">
        <v>6.4235852512865704E-2</v>
      </c>
      <c r="AA196" s="7">
        <v>-2.91428571426877E-2</v>
      </c>
      <c r="AB196" s="7">
        <v>0.25410395632032301</v>
      </c>
      <c r="AC196" s="7">
        <v>-7.7822760419658202E-2</v>
      </c>
      <c r="AD196" s="26"/>
      <c r="AE196" s="7"/>
      <c r="AF196" s="9"/>
      <c r="AG196" s="10"/>
      <c r="AH196" s="10"/>
    </row>
    <row r="197" spans="2:34" ht="15" x14ac:dyDescent="0.25">
      <c r="B197" t="s">
        <v>378</v>
      </c>
      <c r="C197" s="4" t="s">
        <v>811</v>
      </c>
      <c r="D197" s="4" t="s">
        <v>1126</v>
      </c>
      <c r="E197" s="12">
        <v>44041</v>
      </c>
      <c r="F197" s="37"/>
      <c r="G197" s="37"/>
      <c r="H197" s="11"/>
      <c r="I197" s="12"/>
      <c r="L197" s="6"/>
      <c r="M197" s="6"/>
      <c r="N197" s="6"/>
      <c r="O197" s="6"/>
      <c r="P197" s="6"/>
      <c r="Q197" s="6"/>
      <c r="R197" s="6"/>
      <c r="S197" s="6"/>
      <c r="T197" s="6"/>
      <c r="V197" s="7"/>
      <c r="W197" s="7"/>
      <c r="X197" s="7">
        <v>4.9371102988516199E-2</v>
      </c>
      <c r="Y197" s="7">
        <v>-2.8234482198968201E-2</v>
      </c>
      <c r="Z197" s="7">
        <v>0.18050160214625099</v>
      </c>
      <c r="AA197" s="7">
        <v>-3.8404946107220901E-2</v>
      </c>
      <c r="AB197" s="7">
        <v>0.20926548748684601</v>
      </c>
      <c r="AC197" s="7">
        <v>0.20926548748684601</v>
      </c>
      <c r="AD197" s="26"/>
      <c r="AE197" s="7"/>
      <c r="AF197" s="9"/>
      <c r="AG197" s="10"/>
      <c r="AH197" s="10"/>
    </row>
    <row r="198" spans="2:34" ht="15" x14ac:dyDescent="0.25">
      <c r="B198" t="s">
        <v>379</v>
      </c>
      <c r="C198" s="4" t="s">
        <v>812</v>
      </c>
      <c r="D198" s="4" t="s">
        <v>1127</v>
      </c>
      <c r="E198" s="12">
        <v>44049</v>
      </c>
      <c r="F198" s="37">
        <v>2070</v>
      </c>
      <c r="G198" s="37"/>
      <c r="H198" s="11"/>
      <c r="I198" s="12"/>
      <c r="L198" s="6"/>
      <c r="M198" s="6"/>
      <c r="N198" s="6">
        <v>-3.40059401987673E-2</v>
      </c>
      <c r="O198" s="6"/>
      <c r="P198" s="6"/>
      <c r="Q198" s="6"/>
      <c r="R198" s="6"/>
      <c r="S198" s="6"/>
      <c r="T198" s="6">
        <v>1.3871316410586599E-2</v>
      </c>
      <c r="V198" s="7"/>
      <c r="W198" s="7"/>
      <c r="X198" s="7">
        <v>7.5005617976785302E-2</v>
      </c>
      <c r="Y198" s="7">
        <v>-4.60151802663313E-2</v>
      </c>
      <c r="Z198" s="7">
        <v>6.60222841233917E-2</v>
      </c>
      <c r="AA198" s="7">
        <v>-0.16705646579532199</v>
      </c>
      <c r="AB198" s="7">
        <v>1.3871316410586599E-2</v>
      </c>
      <c r="AC198" s="7">
        <v>1.3871316410586599E-2</v>
      </c>
      <c r="AD198" s="26"/>
      <c r="AE198" s="7"/>
      <c r="AF198" s="9"/>
      <c r="AG198" s="10"/>
      <c r="AH198" s="10"/>
    </row>
    <row r="199" spans="2:34" ht="15" x14ac:dyDescent="0.25">
      <c r="B199" t="s">
        <v>380</v>
      </c>
      <c r="C199" s="4" t="s">
        <v>813</v>
      </c>
      <c r="D199" s="4" t="s">
        <v>1128</v>
      </c>
      <c r="E199" s="12">
        <v>44049</v>
      </c>
      <c r="F199" s="37">
        <v>216.010000000009</v>
      </c>
      <c r="G199" s="37">
        <v>15629.319939851801</v>
      </c>
      <c r="H199" s="11"/>
      <c r="I199" s="12">
        <v>43903</v>
      </c>
      <c r="J199" s="14">
        <v>3205.1177398986802</v>
      </c>
      <c r="L199" s="6">
        <v>1.17564402808057E-2</v>
      </c>
      <c r="M199" s="6">
        <v>-0.40980874316941501</v>
      </c>
      <c r="N199" s="6">
        <v>-0.95441300581092903</v>
      </c>
      <c r="O199" s="6">
        <v>-0.96925857723806996</v>
      </c>
      <c r="P199" s="6">
        <v>-0.99139928250457199</v>
      </c>
      <c r="Q199" s="6">
        <v>-0.99274784422595996</v>
      </c>
      <c r="R199" s="6"/>
      <c r="S199" s="6"/>
      <c r="T199" s="6">
        <v>-0.95252649315749305</v>
      </c>
      <c r="V199" s="7">
        <v>2.01242594352225</v>
      </c>
      <c r="W199" s="7">
        <v>0.18285444096138201</v>
      </c>
      <c r="X199" s="7">
        <v>0.64787298355135103</v>
      </c>
      <c r="Y199" s="7">
        <v>-0.63492063492070905</v>
      </c>
      <c r="Z199" s="7">
        <v>0.41390247836185201</v>
      </c>
      <c r="AA199" s="7">
        <v>-0.75492828880320295</v>
      </c>
      <c r="AB199" s="7">
        <v>2.3374109929136501E-2</v>
      </c>
      <c r="AC199" s="7">
        <v>-0.95252649315749305</v>
      </c>
      <c r="AD199" s="26">
        <v>4</v>
      </c>
      <c r="AE199" s="7"/>
      <c r="AF199" s="9"/>
      <c r="AG199" s="10"/>
      <c r="AH199" s="10"/>
    </row>
    <row r="200" spans="2:34" ht="15" x14ac:dyDescent="0.25">
      <c r="B200" t="s">
        <v>381</v>
      </c>
      <c r="C200" s="4" t="s">
        <v>814</v>
      </c>
      <c r="D200" s="4" t="s">
        <v>1129</v>
      </c>
      <c r="E200" s="12">
        <v>44047</v>
      </c>
      <c r="F200" s="37"/>
      <c r="G200" s="37">
        <v>1817</v>
      </c>
      <c r="H200" s="11"/>
      <c r="I200" s="12">
        <v>44047</v>
      </c>
      <c r="J200" s="14">
        <v>1331.2367053565999</v>
      </c>
      <c r="L200" s="6"/>
      <c r="M200" s="6">
        <v>5.9475218658917597E-2</v>
      </c>
      <c r="N200" s="6">
        <v>0.465917871539132</v>
      </c>
      <c r="O200" s="6">
        <v>0.61600602175341901</v>
      </c>
      <c r="P200" s="6"/>
      <c r="Q200" s="6"/>
      <c r="R200" s="6"/>
      <c r="S200" s="6"/>
      <c r="T200" s="6"/>
      <c r="V200" s="7"/>
      <c r="W200" s="7"/>
      <c r="X200" s="7">
        <v>8.0062019875185797E-2</v>
      </c>
      <c r="Y200" s="7">
        <v>-3.8146873578625701E-2</v>
      </c>
      <c r="Z200" s="7">
        <v>0.151557755600224</v>
      </c>
      <c r="AA200" s="7">
        <v>-4.6926229508244398E-2</v>
      </c>
      <c r="AB200" s="7">
        <v>0.64425837866612701</v>
      </c>
      <c r="AC200" s="7">
        <v>0.12837607606706999</v>
      </c>
      <c r="AD200" s="26">
        <v>7</v>
      </c>
      <c r="AE200" s="7"/>
      <c r="AF200" s="9"/>
      <c r="AG200" s="10"/>
      <c r="AH200" s="10"/>
    </row>
    <row r="201" spans="2:34" ht="15" x14ac:dyDescent="0.25">
      <c r="B201" t="s">
        <v>382</v>
      </c>
      <c r="C201" s="4" t="s">
        <v>815</v>
      </c>
      <c r="D201" s="4" t="s">
        <v>1130</v>
      </c>
      <c r="E201" s="12">
        <v>44049</v>
      </c>
      <c r="F201" s="37">
        <v>1130</v>
      </c>
      <c r="G201" s="37">
        <v>1132</v>
      </c>
      <c r="H201" s="11"/>
      <c r="I201" s="12">
        <v>44048</v>
      </c>
      <c r="J201" s="14">
        <v>324.65376154804198</v>
      </c>
      <c r="L201" s="6">
        <v>-1.7667844522293299E-3</v>
      </c>
      <c r="M201" s="6">
        <v>0.29438717067561798</v>
      </c>
      <c r="N201" s="6">
        <v>0.71732522796257403</v>
      </c>
      <c r="O201" s="6"/>
      <c r="P201" s="6"/>
      <c r="Q201" s="6">
        <v>2.0562633215170401</v>
      </c>
      <c r="R201" s="6"/>
      <c r="S201" s="6"/>
      <c r="T201" s="6"/>
      <c r="V201" s="7"/>
      <c r="W201" s="7"/>
      <c r="X201" s="7">
        <v>5.02625656408782E-2</v>
      </c>
      <c r="Y201" s="7">
        <v>-9.4265321191487603E-2</v>
      </c>
      <c r="Z201" s="7">
        <v>0.206310679612216</v>
      </c>
      <c r="AA201" s="7">
        <v>-0.121915820029244</v>
      </c>
      <c r="AB201" s="7">
        <v>0.915254237288609</v>
      </c>
      <c r="AC201" s="7">
        <v>-0.30013420384435502</v>
      </c>
      <c r="AD201" s="26"/>
      <c r="AE201" s="7"/>
      <c r="AF201" s="9"/>
      <c r="AG201" s="10"/>
      <c r="AH201" s="10"/>
    </row>
    <row r="202" spans="2:34" ht="15" x14ac:dyDescent="0.25">
      <c r="B202" t="s">
        <v>383</v>
      </c>
      <c r="C202" s="4" t="s">
        <v>70</v>
      </c>
      <c r="D202" s="4" t="s">
        <v>151</v>
      </c>
      <c r="E202" s="12">
        <v>44049</v>
      </c>
      <c r="F202" s="37">
        <v>926.99000000022397</v>
      </c>
      <c r="G202" s="37">
        <v>929</v>
      </c>
      <c r="H202" s="11"/>
      <c r="I202" s="12">
        <v>44047</v>
      </c>
      <c r="J202" s="14">
        <v>11682.961742233299</v>
      </c>
      <c r="L202" s="6"/>
      <c r="M202" s="6">
        <v>4.39076576585649E-2</v>
      </c>
      <c r="N202" s="6">
        <v>0.13573469208320599</v>
      </c>
      <c r="O202" s="6">
        <v>0.222969368693302</v>
      </c>
      <c r="P202" s="6">
        <v>0.211667973055155</v>
      </c>
      <c r="Q202" s="6">
        <v>0.32462330327311101</v>
      </c>
      <c r="R202" s="6">
        <v>0.51178531769604896</v>
      </c>
      <c r="S202" s="6">
        <v>0.61736522800289095</v>
      </c>
      <c r="T202" s="6">
        <v>0.127646251967235</v>
      </c>
      <c r="V202" s="7"/>
      <c r="W202" s="7"/>
      <c r="X202" s="7">
        <v>6.5397350994317094E-2</v>
      </c>
      <c r="Y202" s="7">
        <v>-8.7185263716528405E-2</v>
      </c>
      <c r="Z202" s="7">
        <v>9.414207288326E-2</v>
      </c>
      <c r="AA202" s="7">
        <v>-4.5061728395958199E-2</v>
      </c>
      <c r="AB202" s="7">
        <v>0.23654700507177001</v>
      </c>
      <c r="AC202" s="7">
        <v>-0.145662981921341</v>
      </c>
      <c r="AD202" s="26">
        <v>7</v>
      </c>
      <c r="AE202" s="7"/>
      <c r="AF202" s="9"/>
      <c r="AG202" s="10">
        <v>0.23160689075666599</v>
      </c>
      <c r="AH202" s="10">
        <v>0.20975139877691601</v>
      </c>
    </row>
    <row r="203" spans="2:34" ht="15" x14ac:dyDescent="0.25">
      <c r="B203" t="s">
        <v>384</v>
      </c>
      <c r="C203" s="4" t="s">
        <v>816</v>
      </c>
      <c r="D203" s="4" t="s">
        <v>1131</v>
      </c>
      <c r="E203" s="12">
        <v>44049</v>
      </c>
      <c r="F203" s="37">
        <v>1180</v>
      </c>
      <c r="G203" s="37">
        <v>1180</v>
      </c>
      <c r="H203" s="11"/>
      <c r="I203" s="12">
        <v>44049</v>
      </c>
      <c r="J203" s="14">
        <v>377.99537317466701</v>
      </c>
      <c r="L203" s="6"/>
      <c r="M203" s="6">
        <v>0.18783974229882</v>
      </c>
      <c r="N203" s="6">
        <v>0.30075506971654198</v>
      </c>
      <c r="O203" s="6">
        <v>0.57574930781614997</v>
      </c>
      <c r="P203" s="6">
        <v>0.71372803693171605</v>
      </c>
      <c r="Q203" s="6"/>
      <c r="R203" s="6">
        <v>1.2087460054177801</v>
      </c>
      <c r="S203" s="6">
        <v>1.7007931365585001</v>
      </c>
      <c r="T203" s="6"/>
      <c r="V203" s="7"/>
      <c r="W203" s="7"/>
      <c r="X203" s="7">
        <v>6.0091715800808701E-2</v>
      </c>
      <c r="Y203" s="7">
        <v>-5.84797249057738E-2</v>
      </c>
      <c r="Z203" s="7">
        <v>0.19562251044058901</v>
      </c>
      <c r="AA203" s="7">
        <v>-0.16055728728417301</v>
      </c>
      <c r="AB203" s="7">
        <v>0.64736848775413802</v>
      </c>
      <c r="AC203" s="7">
        <v>-0.21334971713338699</v>
      </c>
      <c r="AD203" s="26"/>
      <c r="AE203" s="7"/>
      <c r="AF203" s="9"/>
      <c r="AG203" s="10">
        <v>0.34969309081861899</v>
      </c>
      <c r="AH203" s="10">
        <v>0.57114523031850695</v>
      </c>
    </row>
    <row r="204" spans="2:34" ht="15" x14ac:dyDescent="0.25">
      <c r="B204" t="s">
        <v>385</v>
      </c>
      <c r="C204" s="4" t="s">
        <v>817</v>
      </c>
      <c r="D204" s="4" t="s">
        <v>1132</v>
      </c>
      <c r="E204" s="12">
        <v>43986</v>
      </c>
      <c r="F204" s="37"/>
      <c r="G204" s="37">
        <v>1592.2599999997799</v>
      </c>
      <c r="H204" s="11"/>
      <c r="I204" s="12">
        <v>43945</v>
      </c>
      <c r="J204" s="14">
        <v>510.355095238209</v>
      </c>
      <c r="L204" s="6"/>
      <c r="M204" s="6"/>
      <c r="N204" s="6"/>
      <c r="O204" s="6"/>
      <c r="P204" s="6"/>
      <c r="Q204" s="6"/>
      <c r="R204" s="6"/>
      <c r="S204" s="6"/>
      <c r="T204" s="6"/>
      <c r="V204" s="7"/>
      <c r="W204" s="7"/>
      <c r="X204" s="7"/>
      <c r="Y204" s="7"/>
      <c r="Z204" s="7">
        <v>6.42414188041585E-3</v>
      </c>
      <c r="AA204" s="7">
        <v>-2.0100097150134399E-2</v>
      </c>
      <c r="AB204" s="7">
        <v>0.202196482132422</v>
      </c>
      <c r="AC204" s="7">
        <v>-7.68014987525385E-2</v>
      </c>
      <c r="AD204" s="26"/>
      <c r="AE204" s="7"/>
      <c r="AF204" s="9"/>
      <c r="AG204" s="10"/>
      <c r="AH204" s="10"/>
    </row>
    <row r="205" spans="2:34" ht="15" x14ac:dyDescent="0.25">
      <c r="B205" t="s">
        <v>386</v>
      </c>
      <c r="C205" s="4" t="s">
        <v>818</v>
      </c>
      <c r="D205" s="4" t="s">
        <v>1133</v>
      </c>
      <c r="E205" s="12">
        <v>44049</v>
      </c>
      <c r="F205" s="37">
        <v>611.38999999966495</v>
      </c>
      <c r="G205" s="37">
        <v>622.5</v>
      </c>
      <c r="H205" s="11"/>
      <c r="I205" s="12">
        <v>44028</v>
      </c>
      <c r="J205" s="14">
        <v>493.07964773845703</v>
      </c>
      <c r="L205" s="6"/>
      <c r="M205" s="6"/>
      <c r="N205" s="6"/>
      <c r="O205" s="6">
        <v>0.17992359189898699</v>
      </c>
      <c r="P205" s="6">
        <v>0.19995915574138101</v>
      </c>
      <c r="Q205" s="6">
        <v>0.32983258442604002</v>
      </c>
      <c r="R205" s="6">
        <v>0.50855774093884998</v>
      </c>
      <c r="S205" s="6"/>
      <c r="T205" s="6"/>
      <c r="V205" s="7"/>
      <c r="W205" s="7"/>
      <c r="X205" s="7">
        <v>1.04338275668852E-2</v>
      </c>
      <c r="Y205" s="7">
        <v>-1.03270223753498E-2</v>
      </c>
      <c r="Z205" s="7">
        <v>0.18072411619883499</v>
      </c>
      <c r="AA205" s="7">
        <v>-6.7822626492707094E-2</v>
      </c>
      <c r="AB205" s="7">
        <v>0.220476427242975</v>
      </c>
      <c r="AC205" s="7">
        <v>-0.163969347945531</v>
      </c>
      <c r="AD205" s="26">
        <v>7</v>
      </c>
      <c r="AE205" s="7"/>
      <c r="AF205" s="9"/>
      <c r="AG205" s="10">
        <v>0.208850228929123</v>
      </c>
      <c r="AH205" s="10">
        <v>0.253791334918333</v>
      </c>
    </row>
    <row r="206" spans="2:34" ht="15" x14ac:dyDescent="0.25">
      <c r="B206" t="s">
        <v>387</v>
      </c>
      <c r="C206" s="4" t="s">
        <v>819</v>
      </c>
      <c r="D206" s="4" t="s">
        <v>1134</v>
      </c>
      <c r="E206" s="12">
        <v>44049</v>
      </c>
      <c r="F206" s="37">
        <v>335</v>
      </c>
      <c r="G206" s="37">
        <v>364.86920338962199</v>
      </c>
      <c r="H206" s="11"/>
      <c r="I206" s="12">
        <v>43871</v>
      </c>
      <c r="J206" s="14">
        <v>436.05254138898903</v>
      </c>
      <c r="L206" s="6"/>
      <c r="M206" s="6">
        <v>-1.7878426697279801E-3</v>
      </c>
      <c r="N206" s="6">
        <v>-3.9597245131517397E-2</v>
      </c>
      <c r="O206" s="6">
        <v>4.3722328191506697E-2</v>
      </c>
      <c r="P206" s="6"/>
      <c r="Q206" s="6"/>
      <c r="R206" s="6"/>
      <c r="S206" s="6"/>
      <c r="T206" s="6"/>
      <c r="V206" s="7"/>
      <c r="W206" s="7"/>
      <c r="X206" s="7">
        <v>2.9007922728851599E-2</v>
      </c>
      <c r="Y206" s="7">
        <v>-3.8922155689760998E-2</v>
      </c>
      <c r="Z206" s="7">
        <v>0.123494343961356</v>
      </c>
      <c r="AA206" s="7">
        <v>-0.162530157233123</v>
      </c>
      <c r="AB206" s="7">
        <v>-7.8744096553273302E-2</v>
      </c>
      <c r="AC206" s="7">
        <v>-7.8744096553273302E-2</v>
      </c>
      <c r="AD206" s="26"/>
      <c r="AE206" s="7"/>
      <c r="AF206" s="9"/>
      <c r="AG206" s="10"/>
      <c r="AH206" s="10"/>
    </row>
    <row r="207" spans="2:34" ht="15" x14ac:dyDescent="0.25">
      <c r="B207" t="s">
        <v>388</v>
      </c>
      <c r="C207" s="4" t="s">
        <v>820</v>
      </c>
      <c r="D207" s="4" t="s">
        <v>1135</v>
      </c>
      <c r="E207" s="12">
        <v>44012</v>
      </c>
      <c r="F207" s="37"/>
      <c r="G207" s="37">
        <v>914.58063704520498</v>
      </c>
      <c r="H207" s="11"/>
      <c r="I207" s="12">
        <v>43829</v>
      </c>
      <c r="J207" s="14">
        <v>1331.2145363883999</v>
      </c>
      <c r="L207" s="6"/>
      <c r="M207" s="6"/>
      <c r="N207" s="6"/>
      <c r="O207" s="6"/>
      <c r="P207" s="6"/>
      <c r="Q207" s="6"/>
      <c r="R207" s="6"/>
      <c r="S207" s="6"/>
      <c r="T207" s="6"/>
      <c r="V207" s="7"/>
      <c r="W207" s="7"/>
      <c r="X207" s="7">
        <v>8.9136490249074996E-2</v>
      </c>
      <c r="Y207" s="7">
        <v>-0.101230899830698</v>
      </c>
      <c r="Z207" s="7">
        <v>0.144982290437911</v>
      </c>
      <c r="AA207" s="7">
        <v>-0.19733899397309901</v>
      </c>
      <c r="AB207" s="7">
        <v>0.313904709884955</v>
      </c>
      <c r="AC207" s="7">
        <v>-0.17919931876997</v>
      </c>
      <c r="AD207" s="26"/>
      <c r="AE207" s="7"/>
      <c r="AF207" s="9"/>
      <c r="AG207" s="10">
        <v>0.307887401225798</v>
      </c>
      <c r="AH207" s="10">
        <v>0.540457192922986</v>
      </c>
    </row>
    <row r="208" spans="2:34" ht="15" x14ac:dyDescent="0.25">
      <c r="B208" t="s">
        <v>389</v>
      </c>
      <c r="C208" s="4" t="s">
        <v>821</v>
      </c>
      <c r="D208" s="4" t="s">
        <v>1136</v>
      </c>
      <c r="E208" s="12">
        <v>44049</v>
      </c>
      <c r="F208" s="37">
        <v>368.29999999981402</v>
      </c>
      <c r="G208" s="37">
        <v>7291.9690394848603</v>
      </c>
      <c r="H208" s="11"/>
      <c r="I208" s="12">
        <v>43903</v>
      </c>
      <c r="J208" s="14">
        <v>2958.93157464981</v>
      </c>
      <c r="L208" s="6">
        <v>3.7464788731085698E-2</v>
      </c>
      <c r="M208" s="6">
        <v>-0.37042735042748998</v>
      </c>
      <c r="N208" s="6">
        <v>-0.86796089881681804</v>
      </c>
      <c r="O208" s="6">
        <v>-0.89806652313913204</v>
      </c>
      <c r="P208" s="6"/>
      <c r="Q208" s="6"/>
      <c r="R208" s="6"/>
      <c r="S208" s="6"/>
      <c r="T208" s="6">
        <v>-0.85940107081900396</v>
      </c>
      <c r="V208" s="7"/>
      <c r="W208" s="7"/>
      <c r="X208" s="7">
        <v>0.443292383291991</v>
      </c>
      <c r="Y208" s="7">
        <v>-0.63814647100924005</v>
      </c>
      <c r="Z208" s="7">
        <v>0.32701421801000802</v>
      </c>
      <c r="AA208" s="7">
        <v>-0.54641498802637201</v>
      </c>
      <c r="AB208" s="7">
        <v>-0.85940107081900396</v>
      </c>
      <c r="AC208" s="7">
        <v>-0.85940107081900396</v>
      </c>
      <c r="AD208" s="26">
        <v>3</v>
      </c>
      <c r="AE208" s="7"/>
      <c r="AF208" s="9"/>
      <c r="AG208" s="10"/>
      <c r="AH208" s="10"/>
    </row>
    <row r="209" spans="2:34" ht="15" x14ac:dyDescent="0.25">
      <c r="B209" t="s">
        <v>390</v>
      </c>
      <c r="C209" s="4" t="s">
        <v>822</v>
      </c>
      <c r="D209" s="4" t="s">
        <v>1137</v>
      </c>
      <c r="E209" s="12">
        <v>44049</v>
      </c>
      <c r="F209" s="37">
        <v>933</v>
      </c>
      <c r="G209" s="37">
        <v>935.5</v>
      </c>
      <c r="H209" s="11"/>
      <c r="I209" s="12">
        <v>44047</v>
      </c>
      <c r="J209" s="14">
        <v>965.29609726524302</v>
      </c>
      <c r="L209" s="6">
        <v>-6.7478551409294596E-4</v>
      </c>
      <c r="M209" s="6">
        <v>9.4125283994799195E-3</v>
      </c>
      <c r="N209" s="6"/>
      <c r="O209" s="6">
        <v>0.12350190730838199</v>
      </c>
      <c r="P209" s="6">
        <v>0.18407875258155401</v>
      </c>
      <c r="Q209" s="6">
        <v>0.27454258900630502</v>
      </c>
      <c r="R209" s="6">
        <v>0.40863982702663598</v>
      </c>
      <c r="S209" s="6">
        <v>0.67059108522837096</v>
      </c>
      <c r="T209" s="6">
        <v>8.2055352650058894E-2</v>
      </c>
      <c r="V209" s="7"/>
      <c r="W209" s="7"/>
      <c r="X209" s="7">
        <v>0.105589275077364</v>
      </c>
      <c r="Y209" s="7">
        <v>-3.0057803468480401E-2</v>
      </c>
      <c r="Z209" s="7">
        <v>0.1318117268075</v>
      </c>
      <c r="AA209" s="7">
        <v>-6.8789592760367696E-2</v>
      </c>
      <c r="AB209" s="7">
        <v>0.280511496528634</v>
      </c>
      <c r="AC209" s="7">
        <v>-0.12222192434099299</v>
      </c>
      <c r="AD209" s="26">
        <v>4</v>
      </c>
      <c r="AE209" s="7"/>
      <c r="AF209" s="9"/>
      <c r="AG209" s="10">
        <v>0.199629406821032</v>
      </c>
      <c r="AH209" s="10">
        <v>0.21598273384620401</v>
      </c>
    </row>
    <row r="210" spans="2:34" ht="15" x14ac:dyDescent="0.25">
      <c r="B210" t="s">
        <v>391</v>
      </c>
      <c r="C210" s="4" t="s">
        <v>823</v>
      </c>
      <c r="D210" s="4" t="s">
        <v>1138</v>
      </c>
      <c r="E210" s="12">
        <v>44004</v>
      </c>
      <c r="F210" s="37"/>
      <c r="G210" s="37">
        <v>1229.41011080146</v>
      </c>
      <c r="H210" s="11"/>
      <c r="I210" s="12">
        <v>43731</v>
      </c>
      <c r="J210" s="14">
        <v>193.922628015995</v>
      </c>
      <c r="L210" s="6"/>
      <c r="M210" s="6"/>
      <c r="N210" s="6"/>
      <c r="O210" s="6"/>
      <c r="P210" s="6"/>
      <c r="Q210" s="6"/>
      <c r="R210" s="6"/>
      <c r="S210" s="6"/>
      <c r="T210" s="6"/>
      <c r="V210" s="7"/>
      <c r="W210" s="7"/>
      <c r="X210" s="7"/>
      <c r="Y210" s="7"/>
      <c r="Z210" s="7">
        <v>-6.3999999999432497E-2</v>
      </c>
      <c r="AA210" s="7">
        <v>-6.3999999999432497E-2</v>
      </c>
      <c r="AB210" s="7">
        <v>0.47987032309174499</v>
      </c>
      <c r="AC210" s="7">
        <v>-6.5453784178316696E-2</v>
      </c>
      <c r="AD210" s="26"/>
      <c r="AE210" s="7"/>
      <c r="AF210" s="9"/>
      <c r="AG210" s="10"/>
      <c r="AH210" s="10"/>
    </row>
    <row r="211" spans="2:34" ht="15" x14ac:dyDescent="0.25">
      <c r="B211" t="s">
        <v>392</v>
      </c>
      <c r="C211" s="4" t="s">
        <v>824</v>
      </c>
      <c r="D211" s="4" t="s">
        <v>1139</v>
      </c>
      <c r="E211" s="12">
        <v>44036</v>
      </c>
      <c r="F211" s="37"/>
      <c r="G211" s="37">
        <v>769.219999999739</v>
      </c>
      <c r="H211" s="11"/>
      <c r="I211" s="12">
        <v>44027</v>
      </c>
      <c r="J211" s="14">
        <v>306.85990638876001</v>
      </c>
      <c r="L211" s="6"/>
      <c r="M211" s="6"/>
      <c r="N211" s="6"/>
      <c r="O211" s="6"/>
      <c r="P211" s="6"/>
      <c r="Q211" s="6"/>
      <c r="R211" s="6"/>
      <c r="S211" s="6"/>
      <c r="T211" s="6"/>
      <c r="V211" s="7"/>
      <c r="W211" s="7"/>
      <c r="X211" s="7">
        <v>5.10347075105528E-2</v>
      </c>
      <c r="Y211" s="7">
        <v>-3.43818580822699E-2</v>
      </c>
      <c r="Z211" s="7">
        <v>0.146531148564536</v>
      </c>
      <c r="AA211" s="7">
        <v>-5.66037735853024E-2</v>
      </c>
      <c r="AB211" s="7">
        <v>0.49146489579288799</v>
      </c>
      <c r="AC211" s="7">
        <v>-9.4295197901374195E-2</v>
      </c>
      <c r="AD211" s="26"/>
      <c r="AE211" s="7"/>
      <c r="AF211" s="9"/>
      <c r="AG211" s="10"/>
      <c r="AH211" s="10"/>
    </row>
    <row r="212" spans="2:34" ht="15" x14ac:dyDescent="0.25">
      <c r="B212" t="s">
        <v>393</v>
      </c>
      <c r="C212" s="4" t="s">
        <v>825</v>
      </c>
      <c r="D212" s="4" t="s">
        <v>1140</v>
      </c>
      <c r="E212" s="12">
        <v>44047</v>
      </c>
      <c r="F212" s="37"/>
      <c r="G212" s="37">
        <v>6844.4500000029802</v>
      </c>
      <c r="H212" s="11"/>
      <c r="I212" s="12">
        <v>44047</v>
      </c>
      <c r="J212" s="14">
        <v>363.35975634908698</v>
      </c>
      <c r="L212" s="6"/>
      <c r="M212" s="6">
        <v>3.9629075499760802E-2</v>
      </c>
      <c r="N212" s="6"/>
      <c r="O212" s="6">
        <v>0.56968472225358702</v>
      </c>
      <c r="P212" s="6"/>
      <c r="Q212" s="6"/>
      <c r="R212" s="6"/>
      <c r="S212" s="6"/>
      <c r="T212" s="6">
        <v>0.568748130595777</v>
      </c>
      <c r="V212" s="7"/>
      <c r="W212" s="7"/>
      <c r="X212" s="7">
        <v>6.5306122449328499E-2</v>
      </c>
      <c r="Y212" s="7">
        <v>-3.2886334611248499E-2</v>
      </c>
      <c r="Z212" s="7">
        <v>0.15038945476233501</v>
      </c>
      <c r="AA212" s="7">
        <v>-5.8267108140207698E-2</v>
      </c>
      <c r="AB212" s="7">
        <v>0.568748130595777</v>
      </c>
      <c r="AC212" s="7">
        <v>0.26704172117402802</v>
      </c>
      <c r="AD212" s="26"/>
      <c r="AE212" s="7"/>
      <c r="AF212" s="9"/>
      <c r="AG212" s="10"/>
      <c r="AH212" s="10"/>
    </row>
    <row r="213" spans="2:34" ht="15" x14ac:dyDescent="0.25">
      <c r="B213" t="s">
        <v>394</v>
      </c>
      <c r="C213" s="4" t="s">
        <v>826</v>
      </c>
      <c r="D213" s="4" t="s">
        <v>1141</v>
      </c>
      <c r="E213" s="12">
        <v>44014</v>
      </c>
      <c r="F213" s="37"/>
      <c r="G213" s="37">
        <v>688.55852584913396</v>
      </c>
      <c r="H213" s="11"/>
      <c r="I213" s="12">
        <v>43832</v>
      </c>
      <c r="J213" s="14">
        <v>997.06096095180499</v>
      </c>
      <c r="L213" s="6"/>
      <c r="M213" s="6"/>
      <c r="N213" s="6"/>
      <c r="O213" s="6"/>
      <c r="P213" s="6"/>
      <c r="Q213" s="6"/>
      <c r="R213" s="6"/>
      <c r="S213" s="6"/>
      <c r="T213" s="6"/>
      <c r="V213" s="7"/>
      <c r="W213" s="7"/>
      <c r="X213" s="7">
        <v>3.6803364879233399E-2</v>
      </c>
      <c r="Y213" s="7">
        <v>-5.7419159857090597E-3</v>
      </c>
      <c r="Z213" s="7">
        <v>0.121187564460415</v>
      </c>
      <c r="AA213" s="7">
        <v>-0.14435199193118001</v>
      </c>
      <c r="AB213" s="7">
        <v>0.96471121536335003</v>
      </c>
      <c r="AC213" s="7">
        <v>-0.26055669145891402</v>
      </c>
      <c r="AD213" s="26"/>
      <c r="AE213" s="7"/>
      <c r="AF213" s="9"/>
      <c r="AG213" s="10"/>
      <c r="AH213" s="10"/>
    </row>
    <row r="214" spans="2:34" ht="15" x14ac:dyDescent="0.25">
      <c r="B214" t="s">
        <v>395</v>
      </c>
      <c r="C214" s="4" t="s">
        <v>827</v>
      </c>
      <c r="D214" s="4" t="s">
        <v>1142</v>
      </c>
      <c r="E214" s="12">
        <v>44049</v>
      </c>
      <c r="F214" s="37">
        <v>840</v>
      </c>
      <c r="G214" s="37">
        <v>852.59999999962702</v>
      </c>
      <c r="H214" s="11"/>
      <c r="I214" s="12">
        <v>44033</v>
      </c>
      <c r="J214" s="14">
        <v>790.95556932449301</v>
      </c>
      <c r="L214" s="6">
        <v>-4.2084049546247098E-3</v>
      </c>
      <c r="M214" s="6">
        <v>2.0656136088291501E-2</v>
      </c>
      <c r="N214" s="6">
        <v>0.147766047582991</v>
      </c>
      <c r="O214" s="6">
        <v>0.20319950992241501</v>
      </c>
      <c r="P214" s="6">
        <v>0.21262311566533801</v>
      </c>
      <c r="Q214" s="6">
        <v>0.26071744790911899</v>
      </c>
      <c r="R214" s="6">
        <v>0.55972559704270697</v>
      </c>
      <c r="S214" s="6">
        <v>0.49933273987495302</v>
      </c>
      <c r="T214" s="6"/>
      <c r="V214" s="7"/>
      <c r="W214" s="7"/>
      <c r="X214" s="7">
        <v>0.104323656578345</v>
      </c>
      <c r="Y214" s="7">
        <v>-0.10362686566993901</v>
      </c>
      <c r="Z214" s="7">
        <v>0.12175992345699301</v>
      </c>
      <c r="AA214" s="7">
        <v>-5.7112068966525799E-2</v>
      </c>
      <c r="AB214" s="7">
        <v>0.27586949256510701</v>
      </c>
      <c r="AC214" s="7">
        <v>-0.20478004305012301</v>
      </c>
      <c r="AD214" s="26">
        <v>6</v>
      </c>
      <c r="AE214" s="7"/>
      <c r="AF214" s="9"/>
      <c r="AG214" s="10">
        <v>0.256569921910341</v>
      </c>
      <c r="AH214" s="10">
        <v>0.25639200833165898</v>
      </c>
    </row>
    <row r="215" spans="2:34" ht="15" x14ac:dyDescent="0.25">
      <c r="B215" t="s">
        <v>396</v>
      </c>
      <c r="C215" s="4" t="s">
        <v>828</v>
      </c>
      <c r="D215" s="4" t="s">
        <v>1143</v>
      </c>
      <c r="E215" s="12">
        <v>44048</v>
      </c>
      <c r="F215" s="37"/>
      <c r="G215" s="37">
        <v>310.54999999981402</v>
      </c>
      <c r="H215" s="11"/>
      <c r="I215" s="12">
        <v>43825</v>
      </c>
      <c r="J215" s="14">
        <v>4557.0615203857396</v>
      </c>
      <c r="L215" s="6"/>
      <c r="M215" s="6">
        <v>4.0679668536540703E-2</v>
      </c>
      <c r="N215" s="6">
        <v>-7.29252106494096E-2</v>
      </c>
      <c r="O215" s="6">
        <v>-0.14678836124134301</v>
      </c>
      <c r="P215" s="6">
        <v>-0.217188729733753</v>
      </c>
      <c r="Q215" s="6">
        <v>-2.5665138513431902E-2</v>
      </c>
      <c r="R215" s="6">
        <v>-6.5609499474739999E-2</v>
      </c>
      <c r="S215" s="6">
        <v>-0.139882393636071</v>
      </c>
      <c r="T215" s="6">
        <v>-0.189240299968224</v>
      </c>
      <c r="V215" s="7"/>
      <c r="W215" s="7"/>
      <c r="X215" s="7">
        <v>6.4801444043041598E-2</v>
      </c>
      <c r="Y215" s="7">
        <v>-8.5769230769074098E-2</v>
      </c>
      <c r="Z215" s="7">
        <v>0.123414289082575</v>
      </c>
      <c r="AA215" s="7">
        <v>-0.154552410099277</v>
      </c>
      <c r="AB215" s="7">
        <v>0.32308636921690798</v>
      </c>
      <c r="AC215" s="7">
        <v>-0.25064120832132197</v>
      </c>
      <c r="AD215" s="26">
        <v>5</v>
      </c>
      <c r="AE215" s="7"/>
      <c r="AF215" s="9"/>
      <c r="AG215" s="10">
        <v>0.14431268464295499</v>
      </c>
      <c r="AH215" s="10">
        <v>0.23781799234939199</v>
      </c>
    </row>
    <row r="216" spans="2:34" ht="15" x14ac:dyDescent="0.25">
      <c r="B216" t="s">
        <v>397</v>
      </c>
      <c r="C216" s="4" t="s">
        <v>829</v>
      </c>
      <c r="D216" s="4" t="s">
        <v>1144</v>
      </c>
      <c r="E216" s="12">
        <v>44049</v>
      </c>
      <c r="F216" s="37">
        <v>593.82000000029802</v>
      </c>
      <c r="G216" s="37">
        <v>593.82000000029802</v>
      </c>
      <c r="H216" s="11"/>
      <c r="I216" s="12">
        <v>44049</v>
      </c>
      <c r="J216" s="14">
        <v>1123.39460555458</v>
      </c>
      <c r="L216" s="6"/>
      <c r="M216" s="6">
        <v>6.80215827342181E-2</v>
      </c>
      <c r="N216" s="6">
        <v>0.110972508820851</v>
      </c>
      <c r="O216" s="6"/>
      <c r="P216" s="6">
        <v>0.133141347192577</v>
      </c>
      <c r="Q216" s="6">
        <v>0.21111663127347099</v>
      </c>
      <c r="R216" s="6">
        <v>0.63482890932587899</v>
      </c>
      <c r="S216" s="6">
        <v>0.37331063107587398</v>
      </c>
      <c r="T216" s="6">
        <v>7.8381425730185597E-2</v>
      </c>
      <c r="V216" s="7"/>
      <c r="W216" s="7"/>
      <c r="X216" s="7">
        <v>5.1411290323812898E-2</v>
      </c>
      <c r="Y216" s="7">
        <v>-5.6528301886864897E-2</v>
      </c>
      <c r="Z216" s="7">
        <v>0.11747774636387499</v>
      </c>
      <c r="AA216" s="7">
        <v>-5.80306714400649E-2</v>
      </c>
      <c r="AB216" s="7">
        <v>0.248338073692285</v>
      </c>
      <c r="AC216" s="7">
        <v>-0.14812353006898801</v>
      </c>
      <c r="AD216" s="26">
        <v>6</v>
      </c>
      <c r="AE216" s="7"/>
      <c r="AF216" s="9"/>
      <c r="AG216" s="10">
        <v>0.38747353023973102</v>
      </c>
      <c r="AH216" s="10">
        <v>0.435154912239341</v>
      </c>
    </row>
    <row r="217" spans="2:34" ht="15" x14ac:dyDescent="0.25">
      <c r="B217" t="s">
        <v>398</v>
      </c>
      <c r="C217" s="4" t="s">
        <v>830</v>
      </c>
      <c r="D217" s="4" t="s">
        <v>1145</v>
      </c>
      <c r="E217" s="12">
        <v>44049</v>
      </c>
      <c r="F217" s="37">
        <v>744.70999999996297</v>
      </c>
      <c r="G217" s="37">
        <v>747</v>
      </c>
      <c r="H217" s="11"/>
      <c r="I217" s="12">
        <v>44047</v>
      </c>
      <c r="J217" s="14">
        <v>780.67310976219198</v>
      </c>
      <c r="L217" s="6">
        <v>-1.7292225202254501E-3</v>
      </c>
      <c r="M217" s="6">
        <v>5.63262411342293E-2</v>
      </c>
      <c r="N217" s="6"/>
      <c r="O217" s="6">
        <v>0.15451785288867501</v>
      </c>
      <c r="P217" s="6">
        <v>5.8896006259601598E-2</v>
      </c>
      <c r="Q217" s="6">
        <v>0.22092807977256601</v>
      </c>
      <c r="R217" s="6">
        <v>0.50205043877765998</v>
      </c>
      <c r="S217" s="6"/>
      <c r="T217" s="6"/>
      <c r="V217" s="7"/>
      <c r="W217" s="7"/>
      <c r="X217" s="7">
        <v>4.8689138577174197E-2</v>
      </c>
      <c r="Y217" s="7">
        <v>-1.6152055857674E-2</v>
      </c>
      <c r="Z217" s="7">
        <v>0.15254237288172601</v>
      </c>
      <c r="AA217" s="7">
        <v>-0.102722831604333</v>
      </c>
      <c r="AB217" s="7">
        <v>0.28872648176358801</v>
      </c>
      <c r="AC217" s="7">
        <v>-0.17759725872485399</v>
      </c>
      <c r="AD217" s="26"/>
      <c r="AE217" s="7"/>
      <c r="AF217" s="9"/>
      <c r="AG217" s="10"/>
      <c r="AH217" s="10"/>
    </row>
    <row r="218" spans="2:34" ht="15" x14ac:dyDescent="0.25">
      <c r="B218" t="s">
        <v>399</v>
      </c>
      <c r="C218" s="4" t="s">
        <v>831</v>
      </c>
      <c r="D218" s="4" t="s">
        <v>1146</v>
      </c>
      <c r="E218" s="12">
        <v>44049</v>
      </c>
      <c r="F218" s="37">
        <v>5870.92000000179</v>
      </c>
      <c r="G218" s="37">
        <v>5870.92000000179</v>
      </c>
      <c r="H218" s="11"/>
      <c r="I218" s="12">
        <v>44049</v>
      </c>
      <c r="J218" s="14">
        <v>681.97179670524599</v>
      </c>
      <c r="L218" s="6"/>
      <c r="M218" s="6">
        <v>8.4516200540820097E-2</v>
      </c>
      <c r="N218" s="6"/>
      <c r="O218" s="6">
        <v>0.72366888233460502</v>
      </c>
      <c r="P218" s="6">
        <v>0.89308867053827301</v>
      </c>
      <c r="Q218" s="6"/>
      <c r="R218" s="6">
        <v>2.10022465144284</v>
      </c>
      <c r="S218" s="6"/>
      <c r="T218" s="6"/>
      <c r="V218" s="7"/>
      <c r="W218" s="7"/>
      <c r="X218" s="7">
        <v>6.6759388040736695E-2</v>
      </c>
      <c r="Y218" s="7">
        <v>-3.3603969328396502E-2</v>
      </c>
      <c r="Z218" s="7">
        <v>0.16470588235271899</v>
      </c>
      <c r="AA218" s="7">
        <v>-4.8441573974778301E-2</v>
      </c>
      <c r="AB218" s="7">
        <v>0.52859524496831001</v>
      </c>
      <c r="AC218" s="7">
        <v>-1.8338142047468899E-2</v>
      </c>
      <c r="AD218" s="26">
        <v>8</v>
      </c>
      <c r="AE218" s="7"/>
      <c r="AF218" s="9"/>
      <c r="AG218" s="10">
        <v>2.9418669648663399E-2</v>
      </c>
      <c r="AH218" s="10">
        <v>5.0694748790078799E-2</v>
      </c>
    </row>
    <row r="219" spans="2:34" ht="15" x14ac:dyDescent="0.25">
      <c r="B219" t="s">
        <v>400</v>
      </c>
      <c r="C219" s="4" t="s">
        <v>832</v>
      </c>
      <c r="D219" s="4" t="s">
        <v>1147</v>
      </c>
      <c r="E219" s="12">
        <v>44049</v>
      </c>
      <c r="F219" s="37">
        <v>2487.5599999986598</v>
      </c>
      <c r="G219" s="37">
        <v>2487.5599999986598</v>
      </c>
      <c r="H219" s="11"/>
      <c r="I219" s="12">
        <v>44049</v>
      </c>
      <c r="J219" s="14">
        <v>295.99639845228199</v>
      </c>
      <c r="L219" s="6"/>
      <c r="M219" s="6">
        <v>8.9124343256116803E-2</v>
      </c>
      <c r="N219" s="6">
        <v>0.35677452726289599</v>
      </c>
      <c r="O219" s="6">
        <v>0.42865624750265902</v>
      </c>
      <c r="P219" s="6">
        <v>0.40712200744368598</v>
      </c>
      <c r="Q219" s="6">
        <v>0.50221969386096998</v>
      </c>
      <c r="R219" s="6">
        <v>0.81182556280284202</v>
      </c>
      <c r="S219" s="6"/>
      <c r="T219" s="6"/>
      <c r="V219" s="7"/>
      <c r="W219" s="7"/>
      <c r="X219" s="7">
        <v>-3.02399807060283E-3</v>
      </c>
      <c r="Y219" s="7">
        <v>-8.6021505376265798E-3</v>
      </c>
      <c r="Z219" s="7">
        <v>0.116752262980299</v>
      </c>
      <c r="AA219" s="7">
        <v>-5.10028144463286E-2</v>
      </c>
      <c r="AB219" s="7">
        <v>0.313565225897182</v>
      </c>
      <c r="AC219" s="7">
        <v>-8.6435794129065505E-2</v>
      </c>
      <c r="AD219" s="26">
        <v>9</v>
      </c>
      <c r="AE219" s="7"/>
      <c r="AF219" s="9"/>
      <c r="AG219" s="10"/>
      <c r="AH219" s="10"/>
    </row>
    <row r="220" spans="2:34" ht="15" x14ac:dyDescent="0.25">
      <c r="B220" t="s">
        <v>401</v>
      </c>
      <c r="C220" s="4" t="s">
        <v>833</v>
      </c>
      <c r="D220" s="4" t="s">
        <v>1148</v>
      </c>
      <c r="E220" s="12">
        <v>44049</v>
      </c>
      <c r="F220" s="37">
        <v>438</v>
      </c>
      <c r="G220" s="37">
        <v>542.22991280630197</v>
      </c>
      <c r="H220" s="11"/>
      <c r="I220" s="12">
        <v>43846</v>
      </c>
      <c r="J220" s="14">
        <v>336.06546087360402</v>
      </c>
      <c r="L220" s="6"/>
      <c r="M220" s="6"/>
      <c r="N220" s="6"/>
      <c r="O220" s="6">
        <v>-0.10802754743141101</v>
      </c>
      <c r="P220" s="6">
        <v>-8.2150290151767003E-2</v>
      </c>
      <c r="Q220" s="6">
        <v>-0.36144735282578</v>
      </c>
      <c r="R220" s="6">
        <v>-0.31494008076609997</v>
      </c>
      <c r="S220" s="6">
        <v>-0.27184332975768499</v>
      </c>
      <c r="T220" s="6">
        <v>-0.14181817796721599</v>
      </c>
      <c r="V220" s="7"/>
      <c r="W220" s="7"/>
      <c r="X220" s="7">
        <v>6.5475687104480998E-2</v>
      </c>
      <c r="Y220" s="7">
        <v>-1.5303289430448799E-2</v>
      </c>
      <c r="Z220" s="7">
        <v>9.0766467808862203E-2</v>
      </c>
      <c r="AA220" s="7">
        <v>-0.17280453257815701</v>
      </c>
      <c r="AB220" s="7">
        <v>0.55042668403999395</v>
      </c>
      <c r="AC220" s="7">
        <v>-0.34669587118318301</v>
      </c>
      <c r="AD220" s="26">
        <v>8</v>
      </c>
      <c r="AE220" s="7"/>
      <c r="AF220" s="9"/>
      <c r="AG220" s="10">
        <v>5.71043986315658E-2</v>
      </c>
      <c r="AH220" s="10">
        <v>0.110672957170891</v>
      </c>
    </row>
    <row r="221" spans="2:34" ht="15" x14ac:dyDescent="0.25">
      <c r="B221" t="s">
        <v>402</v>
      </c>
      <c r="C221" s="4" t="s">
        <v>834</v>
      </c>
      <c r="D221" s="4" t="s">
        <v>1149</v>
      </c>
      <c r="E221" s="12">
        <v>44049</v>
      </c>
      <c r="F221" s="37">
        <v>136.790000000037</v>
      </c>
      <c r="G221" s="37">
        <v>136.790000000037</v>
      </c>
      <c r="H221" s="11"/>
      <c r="I221" s="12">
        <v>44049</v>
      </c>
      <c r="J221" s="14">
        <v>2086.9172979354898</v>
      </c>
      <c r="L221" s="6">
        <v>1.7575979491084601E-3</v>
      </c>
      <c r="M221" s="6">
        <v>2.0945845632013502E-2</v>
      </c>
      <c r="N221" s="6">
        <v>8.4990569954243297E-2</v>
      </c>
      <c r="O221" s="6">
        <v>0.16242335664166599</v>
      </c>
      <c r="P221" s="6">
        <v>0.25122699906205498</v>
      </c>
      <c r="Q221" s="6">
        <v>0.31665585014707198</v>
      </c>
      <c r="R221" s="6">
        <v>0.38069207075051997</v>
      </c>
      <c r="S221" s="6">
        <v>0.49831328478117898</v>
      </c>
      <c r="T221" s="6">
        <v>0.10553748957318</v>
      </c>
      <c r="V221" s="7"/>
      <c r="W221" s="7"/>
      <c r="X221" s="7">
        <v>2.9881461969125701E-2</v>
      </c>
      <c r="Y221" s="7">
        <v>-4.9452269170651597E-2</v>
      </c>
      <c r="Z221" s="7">
        <v>6.93701604541275E-2</v>
      </c>
      <c r="AA221" s="7">
        <v>-3.6467895943133002E-2</v>
      </c>
      <c r="AB221" s="7">
        <v>0.17624490709742499</v>
      </c>
      <c r="AC221" s="7">
        <v>-3.8622198871962603E-2</v>
      </c>
      <c r="AD221" s="26">
        <v>10</v>
      </c>
      <c r="AE221" s="7"/>
      <c r="AF221" s="9"/>
      <c r="AG221" s="10">
        <v>0.51578898854768296</v>
      </c>
      <c r="AH221" s="10">
        <v>0.229997007785187</v>
      </c>
    </row>
    <row r="222" spans="2:34" ht="15" x14ac:dyDescent="0.25">
      <c r="B222" t="s">
        <v>403</v>
      </c>
      <c r="C222" s="4" t="s">
        <v>835</v>
      </c>
      <c r="D222" s="4" t="s">
        <v>1150</v>
      </c>
      <c r="E222" s="12">
        <v>44042</v>
      </c>
      <c r="F222" s="37"/>
      <c r="G222" s="37">
        <v>1208.25</v>
      </c>
      <c r="H222" s="11"/>
      <c r="I222" s="12">
        <v>44032</v>
      </c>
      <c r="J222" s="14">
        <v>1224.2839086895001</v>
      </c>
      <c r="L222" s="6"/>
      <c r="M222" s="6"/>
      <c r="N222" s="6"/>
      <c r="O222" s="6"/>
      <c r="P222" s="6"/>
      <c r="Q222" s="6"/>
      <c r="R222" s="6"/>
      <c r="S222" s="6"/>
      <c r="T222" s="6"/>
      <c r="V222" s="7"/>
      <c r="W222" s="7"/>
      <c r="X222" s="7">
        <v>3.6269430051106603E-2</v>
      </c>
      <c r="Y222" s="7">
        <v>-2.3913043478387401E-2</v>
      </c>
      <c r="Z222" s="7">
        <v>0.14388922336002</v>
      </c>
      <c r="AA222" s="7">
        <v>-6.4442009947961204E-2</v>
      </c>
      <c r="AB222" s="7">
        <v>0.18121107679704401</v>
      </c>
      <c r="AC222" s="7">
        <v>8.6429830476845396E-2</v>
      </c>
      <c r="AD222" s="26"/>
      <c r="AE222" s="7"/>
      <c r="AF222" s="9"/>
      <c r="AG222" s="10"/>
      <c r="AH222" s="10"/>
    </row>
    <row r="223" spans="2:34" ht="15" x14ac:dyDescent="0.25">
      <c r="B223" t="s">
        <v>404</v>
      </c>
      <c r="C223" s="4" t="s">
        <v>836</v>
      </c>
      <c r="D223" s="4" t="s">
        <v>1151</v>
      </c>
      <c r="E223" s="12">
        <v>44026</v>
      </c>
      <c r="F223" s="37"/>
      <c r="G223" s="37">
        <v>2489.2546419277801</v>
      </c>
      <c r="H223" s="11"/>
      <c r="I223" s="12">
        <v>43965</v>
      </c>
      <c r="J223" s="14">
        <v>2675.1702131042498</v>
      </c>
      <c r="L223" s="6"/>
      <c r="M223" s="6"/>
      <c r="N223" s="6"/>
      <c r="O223" s="6"/>
      <c r="P223" s="6"/>
      <c r="Q223" s="6"/>
      <c r="R223" s="6"/>
      <c r="S223" s="6"/>
      <c r="T223" s="6"/>
      <c r="V223" s="7"/>
      <c r="W223" s="7"/>
      <c r="X223" s="7">
        <v>4.4684073107419002E-2</v>
      </c>
      <c r="Y223" s="7">
        <v>-1.0748973821137001E-2</v>
      </c>
      <c r="Z223" s="7">
        <v>0.33350789710704698</v>
      </c>
      <c r="AA223" s="7">
        <v>-4.3101161581944299E-3</v>
      </c>
      <c r="AB223" s="7">
        <v>0.46260632021061598</v>
      </c>
      <c r="AC223" s="7">
        <v>0.46260632021061598</v>
      </c>
      <c r="AD223" s="26"/>
      <c r="AE223" s="7"/>
      <c r="AF223" s="9"/>
      <c r="AG223" s="10"/>
      <c r="AH223" s="10"/>
    </row>
    <row r="224" spans="2:34" ht="15" x14ac:dyDescent="0.25">
      <c r="B224" t="s">
        <v>405</v>
      </c>
      <c r="C224" s="4" t="s">
        <v>837</v>
      </c>
      <c r="D224" s="4" t="s">
        <v>1152</v>
      </c>
      <c r="E224" s="12">
        <v>43980</v>
      </c>
      <c r="F224" s="37"/>
      <c r="G224" s="37">
        <v>665.56730416603398</v>
      </c>
      <c r="H224" s="11"/>
      <c r="I224" s="12">
        <v>43980</v>
      </c>
      <c r="J224" s="14">
        <v>276.56093722248102</v>
      </c>
      <c r="L224" s="6"/>
      <c r="M224" s="6"/>
      <c r="N224" s="6"/>
      <c r="O224" s="6"/>
      <c r="P224" s="6"/>
      <c r="Q224" s="6"/>
      <c r="R224" s="6"/>
      <c r="S224" s="6"/>
      <c r="T224" s="6"/>
      <c r="V224" s="7"/>
      <c r="W224" s="7"/>
      <c r="X224" s="7">
        <v>3.6853295536275303E-2</v>
      </c>
      <c r="Y224" s="7">
        <v>-1.8015748032666999E-2</v>
      </c>
      <c r="Z224" s="7">
        <v>4.85906186077045E-2</v>
      </c>
      <c r="AA224" s="7">
        <v>-9.7927469505521003E-4</v>
      </c>
      <c r="AB224" s="7">
        <v>0.30147988721000701</v>
      </c>
      <c r="AC224" s="7">
        <v>-9.8277041544933996E-2</v>
      </c>
      <c r="AD224" s="26"/>
      <c r="AE224" s="7"/>
      <c r="AF224" s="9"/>
      <c r="AG224" s="10"/>
      <c r="AH224" s="10"/>
    </row>
    <row r="225" spans="2:34" ht="15" x14ac:dyDescent="0.25">
      <c r="B225" t="s">
        <v>406</v>
      </c>
      <c r="C225" s="4" t="s">
        <v>838</v>
      </c>
      <c r="D225" s="4" t="s">
        <v>1153</v>
      </c>
      <c r="E225" s="12">
        <v>44049</v>
      </c>
      <c r="F225" s="37">
        <v>1275.0899999998501</v>
      </c>
      <c r="G225" s="37">
        <v>1275.0899999998501</v>
      </c>
      <c r="H225" s="11"/>
      <c r="I225" s="12">
        <v>44049</v>
      </c>
      <c r="J225" s="14">
        <v>194.17328988122901</v>
      </c>
      <c r="L225" s="6"/>
      <c r="M225" s="6">
        <v>3.5412674180406598E-2</v>
      </c>
      <c r="N225" s="6"/>
      <c r="O225" s="6"/>
      <c r="P225" s="6">
        <v>0.13531606114702299</v>
      </c>
      <c r="Q225" s="6">
        <v>0.291859687620599</v>
      </c>
      <c r="R225" s="6"/>
      <c r="S225" s="6"/>
      <c r="T225" s="6"/>
      <c r="V225" s="7"/>
      <c r="W225" s="7"/>
      <c r="X225" s="7">
        <v>2.1520934000363898E-2</v>
      </c>
      <c r="Y225" s="7">
        <v>-1.7180043378175499E-3</v>
      </c>
      <c r="Z225" s="7">
        <v>8.1096090907521998E-2</v>
      </c>
      <c r="AA225" s="7">
        <v>-3.9451517097404597E-2</v>
      </c>
      <c r="AB225" s="7">
        <v>0.31505057747010101</v>
      </c>
      <c r="AC225" s="7">
        <v>-0.121104348486406</v>
      </c>
      <c r="AD225" s="26"/>
      <c r="AE225" s="7"/>
      <c r="AF225" s="9"/>
      <c r="AG225" s="10"/>
      <c r="AH225" s="10"/>
    </row>
    <row r="226" spans="2:34" ht="15" x14ac:dyDescent="0.25">
      <c r="B226" t="s">
        <v>407</v>
      </c>
      <c r="C226" s="4" t="s">
        <v>839</v>
      </c>
      <c r="D226" s="4" t="s">
        <v>1154</v>
      </c>
      <c r="E226" s="12">
        <v>44048</v>
      </c>
      <c r="F226" s="37"/>
      <c r="G226" s="37">
        <v>262.152223280165</v>
      </c>
      <c r="H226" s="11"/>
      <c r="I226" s="12">
        <v>43882</v>
      </c>
      <c r="J226" s="14">
        <v>716.32467341327697</v>
      </c>
      <c r="L226" s="6"/>
      <c r="M226" s="6"/>
      <c r="N226" s="6">
        <v>-1.92474447021596E-2</v>
      </c>
      <c r="O226" s="6"/>
      <c r="P226" s="6"/>
      <c r="Q226" s="6"/>
      <c r="R226" s="6"/>
      <c r="S226" s="6"/>
      <c r="T226" s="6"/>
      <c r="V226" s="7"/>
      <c r="W226" s="7"/>
      <c r="X226" s="7">
        <v>1.9607843136327598E-2</v>
      </c>
      <c r="Y226" s="7">
        <v>-4.5955960646097103E-2</v>
      </c>
      <c r="Z226" s="7">
        <v>7.0507117436136496E-2</v>
      </c>
      <c r="AA226" s="7">
        <v>-9.3814376747177394E-2</v>
      </c>
      <c r="AB226" s="7">
        <v>0.12347199813491901</v>
      </c>
      <c r="AC226" s="7">
        <v>-2.6593766125188299E-2</v>
      </c>
      <c r="AD226" s="26"/>
      <c r="AE226" s="7"/>
      <c r="AF226" s="9"/>
      <c r="AG226" s="10"/>
      <c r="AH226" s="10"/>
    </row>
    <row r="227" spans="2:34" ht="15" x14ac:dyDescent="0.25">
      <c r="B227" t="s">
        <v>408</v>
      </c>
      <c r="C227" s="4" t="s">
        <v>840</v>
      </c>
      <c r="D227" s="4" t="s">
        <v>1155</v>
      </c>
      <c r="E227" s="12">
        <v>44049</v>
      </c>
      <c r="F227" s="37">
        <v>1473.5500000007501</v>
      </c>
      <c r="G227" s="37">
        <v>1478.6899999994801</v>
      </c>
      <c r="H227" s="11"/>
      <c r="I227" s="12">
        <v>44048</v>
      </c>
      <c r="J227" s="14">
        <v>859.77845349407198</v>
      </c>
      <c r="L227" s="6">
        <v>-3.4760497455863502E-3</v>
      </c>
      <c r="M227" s="6">
        <v>6.5232240449404301E-3</v>
      </c>
      <c r="N227" s="6">
        <v>0.15479400988449901</v>
      </c>
      <c r="O227" s="6">
        <v>0.229539406504191</v>
      </c>
      <c r="P227" s="6">
        <v>0.20262034925515801</v>
      </c>
      <c r="Q227" s="6"/>
      <c r="R227" s="6">
        <v>0.47338538504147398</v>
      </c>
      <c r="S227" s="6">
        <v>0.68408425243804205</v>
      </c>
      <c r="T227" s="6">
        <v>0.128512849527469</v>
      </c>
      <c r="V227" s="7"/>
      <c r="W227" s="7"/>
      <c r="X227" s="7">
        <v>8.4564860426325994E-2</v>
      </c>
      <c r="Y227" s="7">
        <v>-3.0350043633916399E-2</v>
      </c>
      <c r="Z227" s="7">
        <v>8.4869230769982096E-2</v>
      </c>
      <c r="AA227" s="7">
        <v>-4.4421890858793597E-2</v>
      </c>
      <c r="AB227" s="7">
        <v>0.24376648169534701</v>
      </c>
      <c r="AC227" s="7">
        <v>-0.134516959665198</v>
      </c>
      <c r="AD227" s="26">
        <v>6</v>
      </c>
      <c r="AE227" s="7"/>
      <c r="AF227" s="9"/>
      <c r="AG227" s="10">
        <v>0.113076870585928</v>
      </c>
      <c r="AH227" s="10">
        <v>0.106537681013037</v>
      </c>
    </row>
    <row r="228" spans="2:34" ht="15" x14ac:dyDescent="0.25">
      <c r="B228" t="s">
        <v>409</v>
      </c>
      <c r="C228" s="4" t="s">
        <v>841</v>
      </c>
      <c r="D228" s="4" t="s">
        <v>1156</v>
      </c>
      <c r="E228" s="12">
        <v>44049</v>
      </c>
      <c r="F228" s="37">
        <v>89.790000000037296</v>
      </c>
      <c r="G228" s="37">
        <v>90.060000000055894</v>
      </c>
      <c r="H228" s="11"/>
      <c r="I228" s="12">
        <v>44046</v>
      </c>
      <c r="J228" s="14">
        <v>298.058554802895</v>
      </c>
      <c r="L228" s="6"/>
      <c r="M228" s="6">
        <v>2.5518377187836402E-3</v>
      </c>
      <c r="N228" s="6">
        <v>7.5938575988402604E-2</v>
      </c>
      <c r="O228" s="6">
        <v>0.12936582248046799</v>
      </c>
      <c r="P228" s="6">
        <v>0.187912160110427</v>
      </c>
      <c r="Q228" s="6">
        <v>0.20004674032330499</v>
      </c>
      <c r="R228" s="6">
        <v>0.16169813925458601</v>
      </c>
      <c r="S228" s="6">
        <v>0.16477147156197999</v>
      </c>
      <c r="T228" s="6">
        <v>8.4373498413769996E-2</v>
      </c>
      <c r="V228" s="7"/>
      <c r="W228" s="7"/>
      <c r="X228" s="7">
        <v>1.0122838944880599E-2</v>
      </c>
      <c r="Y228" s="7">
        <v>-5.4047967587393898E-3</v>
      </c>
      <c r="Z228" s="7">
        <v>3.0012063307367502E-2</v>
      </c>
      <c r="AA228" s="7">
        <v>-2.6977993138643801E-3</v>
      </c>
      <c r="AB228" s="7">
        <v>8.4373498413769996E-2</v>
      </c>
      <c r="AC228" s="7">
        <v>-3.20186686967645E-2</v>
      </c>
      <c r="AD228" s="26">
        <v>10</v>
      </c>
      <c r="AE228" s="7"/>
      <c r="AF228" s="9"/>
      <c r="AG228" s="10">
        <v>-1.4498366336340499E-2</v>
      </c>
      <c r="AH228" s="10">
        <v>-4.9051692511739003E-3</v>
      </c>
    </row>
    <row r="229" spans="2:34" ht="15" x14ac:dyDescent="0.25">
      <c r="B229" t="s">
        <v>410</v>
      </c>
      <c r="C229" s="4" t="s">
        <v>842</v>
      </c>
      <c r="D229" s="4" t="s">
        <v>1157</v>
      </c>
      <c r="E229" s="12">
        <v>44032</v>
      </c>
      <c r="F229" s="37"/>
      <c r="G229" s="37">
        <v>500.73513707099499</v>
      </c>
      <c r="H229" s="11"/>
      <c r="I229" s="12">
        <v>43809</v>
      </c>
      <c r="J229" s="14">
        <v>522.45677666711799</v>
      </c>
      <c r="L229" s="6"/>
      <c r="M229" s="6"/>
      <c r="N229" s="6"/>
      <c r="O229" s="6"/>
      <c r="P229" s="6"/>
      <c r="Q229" s="6"/>
      <c r="R229" s="6"/>
      <c r="S229" s="6"/>
      <c r="T229" s="6"/>
      <c r="V229" s="7"/>
      <c r="W229" s="7"/>
      <c r="X229" s="7">
        <v>1.8941353790069101E-2</v>
      </c>
      <c r="Y229" s="7">
        <v>-1.9981779532827201E-2</v>
      </c>
      <c r="Z229" s="7">
        <v>0.14254624591921999</v>
      </c>
      <c r="AA229" s="7">
        <v>-0.24936527210607901</v>
      </c>
      <c r="AB229" s="7">
        <v>0.41471396469045402</v>
      </c>
      <c r="AC229" s="7">
        <v>-0.21929555179114699</v>
      </c>
      <c r="AD229" s="26"/>
      <c r="AE229" s="7"/>
      <c r="AF229" s="9"/>
      <c r="AG229" s="10">
        <v>0.34376089291618001</v>
      </c>
      <c r="AH229" s="10">
        <v>0.58582731511432895</v>
      </c>
    </row>
    <row r="230" spans="2:34" ht="15" x14ac:dyDescent="0.25">
      <c r="B230" t="s">
        <v>411</v>
      </c>
      <c r="C230" s="4" t="s">
        <v>843</v>
      </c>
      <c r="D230" s="4" t="s">
        <v>1158</v>
      </c>
      <c r="E230" s="12">
        <v>44049</v>
      </c>
      <c r="F230" s="37">
        <v>2628</v>
      </c>
      <c r="G230" s="37">
        <v>2670</v>
      </c>
      <c r="H230" s="11"/>
      <c r="I230" s="12">
        <v>44047</v>
      </c>
      <c r="J230" s="14">
        <v>267.64843722248099</v>
      </c>
      <c r="L230" s="6">
        <v>1.90621425826976E-3</v>
      </c>
      <c r="M230" s="6">
        <v>5.9918487222603303E-2</v>
      </c>
      <c r="N230" s="6"/>
      <c r="O230" s="6"/>
      <c r="P230" s="6"/>
      <c r="Q230" s="6"/>
      <c r="R230" s="6">
        <v>0.64896540164598304</v>
      </c>
      <c r="S230" s="6"/>
      <c r="T230" s="6"/>
      <c r="V230" s="7"/>
      <c r="W230" s="7"/>
      <c r="X230" s="7">
        <v>6.8803307223788607E-2</v>
      </c>
      <c r="Y230" s="7">
        <v>-1.7602996254936401E-2</v>
      </c>
      <c r="Z230" s="7">
        <v>0.19005668989673699</v>
      </c>
      <c r="AA230" s="7">
        <v>-5.7870167938744999E-2</v>
      </c>
      <c r="AB230" s="7">
        <v>0.41160494547337301</v>
      </c>
      <c r="AC230" s="7">
        <v>-6.1132276330681599E-2</v>
      </c>
      <c r="AD230" s="26"/>
      <c r="AE230" s="7"/>
      <c r="AF230" s="9"/>
      <c r="AG230" s="10"/>
      <c r="AH230" s="10"/>
    </row>
    <row r="231" spans="2:34" ht="15" x14ac:dyDescent="0.25">
      <c r="B231" t="s">
        <v>412</v>
      </c>
      <c r="C231" s="4" t="s">
        <v>43</v>
      </c>
      <c r="D231" s="4" t="s">
        <v>124</v>
      </c>
      <c r="E231" s="12">
        <v>44043</v>
      </c>
      <c r="F231" s="37"/>
      <c r="G231" s="37">
        <v>693.29513021931098</v>
      </c>
      <c r="H231" s="11"/>
      <c r="I231" s="12">
        <v>43965</v>
      </c>
      <c r="J231" s="14">
        <v>1080.14413631248</v>
      </c>
      <c r="L231" s="6"/>
      <c r="M231" s="6">
        <v>-1.2172583009487399E-2</v>
      </c>
      <c r="N231" s="6"/>
      <c r="O231" s="6"/>
      <c r="P231" s="6">
        <v>0.41713596273446502</v>
      </c>
      <c r="Q231" s="6"/>
      <c r="R231" s="6"/>
      <c r="S231" s="6"/>
      <c r="T231" s="6"/>
      <c r="V231" s="7"/>
      <c r="W231" s="7"/>
      <c r="X231" s="7">
        <v>1.90476190473419E-2</v>
      </c>
      <c r="Y231" s="7">
        <v>-8.4676145352204895E-3</v>
      </c>
      <c r="Z231" s="7">
        <v>0.27881463363883102</v>
      </c>
      <c r="AA231" s="7">
        <v>-6.7879703634389402E-2</v>
      </c>
      <c r="AB231" s="7">
        <v>0.26382260287209602</v>
      </c>
      <c r="AC231" s="7">
        <v>2.11091620058141E-2</v>
      </c>
      <c r="AD231" s="26"/>
      <c r="AE231" s="7"/>
      <c r="AF231" s="9"/>
      <c r="AG231" s="10"/>
      <c r="AH231" s="10"/>
    </row>
    <row r="232" spans="2:34" ht="15" x14ac:dyDescent="0.25">
      <c r="B232" t="s">
        <v>413</v>
      </c>
      <c r="C232" s="4" t="s">
        <v>844</v>
      </c>
      <c r="D232" s="4" t="s">
        <v>1159</v>
      </c>
      <c r="E232" s="12">
        <v>44040</v>
      </c>
      <c r="F232" s="37"/>
      <c r="G232" s="37">
        <v>1352.6466961707899</v>
      </c>
      <c r="H232" s="11"/>
      <c r="I232" s="12">
        <v>43950</v>
      </c>
      <c r="J232" s="14">
        <v>122.197582023859</v>
      </c>
      <c r="L232" s="6"/>
      <c r="M232" s="6"/>
      <c r="N232" s="6"/>
      <c r="O232" s="6"/>
      <c r="P232" s="6"/>
      <c r="Q232" s="6"/>
      <c r="R232" s="6"/>
      <c r="S232" s="6"/>
      <c r="T232" s="6"/>
      <c r="V232" s="7"/>
      <c r="W232" s="7"/>
      <c r="X232" s="7"/>
      <c r="Y232" s="7"/>
      <c r="Z232" s="7">
        <v>1.1877952585564301E-2</v>
      </c>
      <c r="AA232" s="7">
        <v>-6.4473622749574105E-2</v>
      </c>
      <c r="AB232" s="7">
        <v>0.266332513761881</v>
      </c>
      <c r="AC232" s="7">
        <v>-1.8055671960610201E-2</v>
      </c>
      <c r="AD232" s="26"/>
      <c r="AE232" s="7"/>
      <c r="AF232" s="9"/>
      <c r="AG232" s="10"/>
      <c r="AH232" s="10"/>
    </row>
    <row r="233" spans="2:34" ht="15" x14ac:dyDescent="0.25">
      <c r="B233" t="s">
        <v>414</v>
      </c>
      <c r="C233" s="4" t="s">
        <v>845</v>
      </c>
      <c r="D233" s="4" t="s">
        <v>1160</v>
      </c>
      <c r="E233" s="12">
        <v>44048</v>
      </c>
      <c r="F233" s="37"/>
      <c r="G233" s="37">
        <v>1065.1102751717001</v>
      </c>
      <c r="H233" s="11"/>
      <c r="I233" s="12">
        <v>43738</v>
      </c>
      <c r="J233" s="14">
        <v>1614.39646829414</v>
      </c>
      <c r="L233" s="6"/>
      <c r="M233" s="6">
        <v>-6.80058794750948E-3</v>
      </c>
      <c r="N233" s="6">
        <v>-6.7458982121024703E-3</v>
      </c>
      <c r="O233" s="6">
        <v>4.1760294288906201E-2</v>
      </c>
      <c r="P233" s="6">
        <v>0.19620423692686001</v>
      </c>
      <c r="Q233" s="6"/>
      <c r="R233" s="6"/>
      <c r="S233" s="6"/>
      <c r="T233" s="6">
        <v>3.4949272994708701E-3</v>
      </c>
      <c r="V233" s="7"/>
      <c r="W233" s="7"/>
      <c r="X233" s="7">
        <v>2.5607952542486601E-2</v>
      </c>
      <c r="Y233" s="7">
        <v>-2.0290979631681701E-2</v>
      </c>
      <c r="Z233" s="7">
        <v>0.10242245024172</v>
      </c>
      <c r="AA233" s="7">
        <v>-0.119044547784142</v>
      </c>
      <c r="AB233" s="7">
        <v>0.19908218793367299</v>
      </c>
      <c r="AC233" s="7">
        <v>-2.7841564492519E-2</v>
      </c>
      <c r="AD233" s="26">
        <v>6</v>
      </c>
      <c r="AE233" s="7"/>
      <c r="AF233" s="9"/>
      <c r="AG233" s="10"/>
      <c r="AH233" s="10"/>
    </row>
    <row r="234" spans="2:34" ht="15" x14ac:dyDescent="0.25">
      <c r="B234" t="s">
        <v>415</v>
      </c>
      <c r="C234" s="4" t="s">
        <v>846</v>
      </c>
      <c r="D234" s="4" t="s">
        <v>1161</v>
      </c>
      <c r="E234" s="12">
        <v>44047</v>
      </c>
      <c r="F234" s="37"/>
      <c r="G234" s="37">
        <v>2362.4699999988102</v>
      </c>
      <c r="H234" s="11"/>
      <c r="I234" s="12">
        <v>44047</v>
      </c>
      <c r="J234" s="14">
        <v>220.585085515976</v>
      </c>
      <c r="L234" s="6"/>
      <c r="M234" s="6">
        <v>6.7411567499220795E-2</v>
      </c>
      <c r="N234" s="6"/>
      <c r="O234" s="6">
        <v>0.25049857568606998</v>
      </c>
      <c r="P234" s="6"/>
      <c r="Q234" s="6"/>
      <c r="R234" s="6"/>
      <c r="S234" s="6"/>
      <c r="T234" s="6"/>
      <c r="V234" s="7"/>
      <c r="W234" s="7"/>
      <c r="X234" s="7">
        <v>1.65575814244221E-2</v>
      </c>
      <c r="Y234" s="7">
        <v>1.65575814244221E-2</v>
      </c>
      <c r="Z234" s="7">
        <v>0.12777920733977199</v>
      </c>
      <c r="AA234" s="7">
        <v>-7.8683480453983101E-2</v>
      </c>
      <c r="AB234" s="7">
        <v>0.37109959261200898</v>
      </c>
      <c r="AC234" s="7">
        <v>-0.16319351441517899</v>
      </c>
      <c r="AD234" s="26"/>
      <c r="AE234" s="7"/>
      <c r="AF234" s="9"/>
      <c r="AG234" s="10"/>
      <c r="AH234" s="10"/>
    </row>
    <row r="235" spans="2:34" ht="15" x14ac:dyDescent="0.25">
      <c r="B235" t="s">
        <v>416</v>
      </c>
      <c r="C235" s="4" t="s">
        <v>19</v>
      </c>
      <c r="D235" s="4" t="s">
        <v>100</v>
      </c>
      <c r="E235" s="12">
        <v>44048</v>
      </c>
      <c r="F235" s="37"/>
      <c r="G235" s="37">
        <v>1646</v>
      </c>
      <c r="H235" s="11"/>
      <c r="I235" s="12">
        <v>44048</v>
      </c>
      <c r="J235" s="14">
        <v>2788.76512087631</v>
      </c>
      <c r="L235" s="6"/>
      <c r="M235" s="6">
        <v>6.1935483870911398E-2</v>
      </c>
      <c r="N235" s="6"/>
      <c r="O235" s="6">
        <v>0.12341302440298001</v>
      </c>
      <c r="P235" s="6">
        <v>5.6077174407619203E-2</v>
      </c>
      <c r="Q235" s="6">
        <v>0.37008679790771598</v>
      </c>
      <c r="R235" s="6"/>
      <c r="S235" s="6">
        <v>0.86907909323810595</v>
      </c>
      <c r="T235" s="6"/>
      <c r="V235" s="7"/>
      <c r="W235" s="7"/>
      <c r="X235" s="7">
        <v>8.1156028369150604E-2</v>
      </c>
      <c r="Y235" s="7">
        <v>-4.8420595381685402E-2</v>
      </c>
      <c r="Z235" s="7">
        <v>0.18356702881836101</v>
      </c>
      <c r="AA235" s="7">
        <v>-0.14581281770006199</v>
      </c>
      <c r="AB235" s="7">
        <v>0.54114237897389095</v>
      </c>
      <c r="AC235" s="7">
        <v>-6.5142614173964802E-2</v>
      </c>
      <c r="AD235" s="26">
        <v>7</v>
      </c>
      <c r="AE235" s="7"/>
      <c r="AF235" s="9"/>
      <c r="AG235" s="10">
        <v>0.16399933247544099</v>
      </c>
      <c r="AH235" s="10">
        <v>0.28609358425683201</v>
      </c>
    </row>
    <row r="236" spans="2:34" ht="15" x14ac:dyDescent="0.25">
      <c r="B236" t="s">
        <v>417</v>
      </c>
      <c r="C236" s="4" t="s">
        <v>847</v>
      </c>
      <c r="D236" s="4" t="s">
        <v>1162</v>
      </c>
      <c r="E236" s="12">
        <v>44013</v>
      </c>
      <c r="F236" s="37"/>
      <c r="G236" s="37">
        <v>2932</v>
      </c>
      <c r="H236" s="11"/>
      <c r="I236" s="12">
        <v>44013</v>
      </c>
      <c r="J236" s="14">
        <v>130.79523650801201</v>
      </c>
      <c r="L236" s="6"/>
      <c r="M236" s="6"/>
      <c r="N236" s="6"/>
      <c r="O236" s="6"/>
      <c r="P236" s="6"/>
      <c r="Q236" s="6"/>
      <c r="R236" s="6"/>
      <c r="S236" s="6"/>
      <c r="T236" s="6"/>
      <c r="V236" s="7"/>
      <c r="W236" s="7"/>
      <c r="X236" s="7">
        <v>6.1549601741717197E-3</v>
      </c>
      <c r="Y236" s="7">
        <v>6.1549601741717197E-3</v>
      </c>
      <c r="Z236" s="7">
        <v>0.15279832891610601</v>
      </c>
      <c r="AA236" s="7">
        <v>-3.37837837832922E-2</v>
      </c>
      <c r="AB236" s="7">
        <v>0.34519808035867799</v>
      </c>
      <c r="AC236" s="7">
        <v>-2.8563498097355498E-2</v>
      </c>
      <c r="AD236" s="26"/>
      <c r="AE236" s="7"/>
      <c r="AF236" s="9"/>
      <c r="AG236" s="10"/>
      <c r="AH236" s="10"/>
    </row>
    <row r="237" spans="2:34" ht="15" x14ac:dyDescent="0.25">
      <c r="B237" t="s">
        <v>418</v>
      </c>
      <c r="C237" s="4" t="s">
        <v>848</v>
      </c>
      <c r="D237" s="4" t="s">
        <v>1163</v>
      </c>
      <c r="E237" s="12">
        <v>44049</v>
      </c>
      <c r="F237" s="37">
        <v>415</v>
      </c>
      <c r="G237" s="37">
        <v>1509.0506869200599</v>
      </c>
      <c r="H237" s="11"/>
      <c r="I237" s="12">
        <v>43843</v>
      </c>
      <c r="J237" s="14">
        <v>547.01343765926401</v>
      </c>
      <c r="L237" s="6">
        <v>-1.2915348572278201E-2</v>
      </c>
      <c r="M237" s="6">
        <v>0.17231638418161299</v>
      </c>
      <c r="N237" s="6">
        <v>-0.67610247819218805</v>
      </c>
      <c r="O237" s="6"/>
      <c r="P237" s="6"/>
      <c r="Q237" s="6"/>
      <c r="R237" s="6"/>
      <c r="S237" s="6"/>
      <c r="T237" s="6"/>
      <c r="V237" s="7"/>
      <c r="W237" s="7"/>
      <c r="X237" s="7">
        <v>9.6654135337303201E-2</v>
      </c>
      <c r="Y237" s="7">
        <v>-0.39558675279142302</v>
      </c>
      <c r="Z237" s="7">
        <v>0.18644067796587499</v>
      </c>
      <c r="AA237" s="7">
        <v>-0.783925723949214</v>
      </c>
      <c r="AB237" s="7">
        <v>7.3013452340092003E-2</v>
      </c>
      <c r="AC237" s="7">
        <v>-0.498343791352236</v>
      </c>
      <c r="AD237" s="26"/>
      <c r="AE237" s="7"/>
      <c r="AF237" s="9"/>
      <c r="AG237" s="10"/>
      <c r="AH237" s="10"/>
    </row>
    <row r="238" spans="2:34" ht="15" x14ac:dyDescent="0.25">
      <c r="B238" t="s">
        <v>419</v>
      </c>
      <c r="C238" s="4" t="s">
        <v>849</v>
      </c>
      <c r="D238" s="4" t="s">
        <v>1164</v>
      </c>
      <c r="E238" s="12">
        <v>43978</v>
      </c>
      <c r="F238" s="37"/>
      <c r="G238" s="37">
        <v>654.27524751145404</v>
      </c>
      <c r="H238" s="11"/>
      <c r="I238" s="12">
        <v>43978</v>
      </c>
      <c r="J238" s="14">
        <v>103.636772619128</v>
      </c>
      <c r="L238" s="6"/>
      <c r="M238" s="6"/>
      <c r="N238" s="6"/>
      <c r="O238" s="6"/>
      <c r="P238" s="6"/>
      <c r="Q238" s="6"/>
      <c r="R238" s="6"/>
      <c r="S238" s="6"/>
      <c r="T238" s="6"/>
      <c r="V238" s="7"/>
      <c r="W238" s="7"/>
      <c r="X238" s="7"/>
      <c r="Y238" s="7"/>
      <c r="Z238" s="7">
        <v>-2.0779809581654301E-2</v>
      </c>
      <c r="AA238" s="7">
        <v>-2.0779809581654301E-2</v>
      </c>
      <c r="AB238" s="7">
        <v>0.20175664095411799</v>
      </c>
      <c r="AC238" s="7">
        <v>-5.3712675224233002E-2</v>
      </c>
      <c r="AD238" s="26"/>
      <c r="AE238" s="7"/>
      <c r="AF238" s="9"/>
      <c r="AG238" s="10"/>
      <c r="AH238" s="10"/>
    </row>
    <row r="239" spans="2:34" ht="15" x14ac:dyDescent="0.25">
      <c r="B239" t="s">
        <v>420</v>
      </c>
      <c r="C239" s="4" t="s">
        <v>850</v>
      </c>
      <c r="D239" s="4" t="s">
        <v>1165</v>
      </c>
      <c r="E239" s="12">
        <v>44039</v>
      </c>
      <c r="F239" s="37"/>
      <c r="G239" s="37">
        <v>1629.6330841500301</v>
      </c>
      <c r="H239" s="11"/>
      <c r="I239" s="12">
        <v>44033</v>
      </c>
      <c r="J239" s="14">
        <v>199.342370238304</v>
      </c>
      <c r="L239" s="6"/>
      <c r="M239" s="6"/>
      <c r="N239" s="6"/>
      <c r="O239" s="6"/>
      <c r="P239" s="6"/>
      <c r="Q239" s="6"/>
      <c r="R239" s="6"/>
      <c r="S239" s="6"/>
      <c r="T239" s="6"/>
      <c r="V239" s="7"/>
      <c r="W239" s="7"/>
      <c r="X239" s="7"/>
      <c r="Y239" s="7"/>
      <c r="Z239" s="7">
        <v>0.13397103540410199</v>
      </c>
      <c r="AA239" s="7">
        <v>-6.2799093058856698E-2</v>
      </c>
      <c r="AB239" s="7">
        <v>0.28936127833556402</v>
      </c>
      <c r="AC239" s="7">
        <v>-0.110185898100171</v>
      </c>
      <c r="AD239" s="26"/>
      <c r="AE239" s="7"/>
      <c r="AF239" s="9"/>
      <c r="AG239" s="10"/>
      <c r="AH239" s="10"/>
    </row>
    <row r="240" spans="2:34" ht="15" x14ac:dyDescent="0.25">
      <c r="B240" t="s">
        <v>421</v>
      </c>
      <c r="C240" s="4" t="s">
        <v>851</v>
      </c>
      <c r="D240" s="4" t="s">
        <v>1166</v>
      </c>
      <c r="E240" s="12">
        <v>44049</v>
      </c>
      <c r="F240" s="37">
        <v>2065</v>
      </c>
      <c r="G240" s="37">
        <v>2070</v>
      </c>
      <c r="H240" s="11"/>
      <c r="I240" s="12">
        <v>44048</v>
      </c>
      <c r="J240" s="14">
        <v>503.45680234098398</v>
      </c>
      <c r="L240" s="6">
        <v>-2.4154589373210902E-3</v>
      </c>
      <c r="M240" s="6">
        <v>0.15234375</v>
      </c>
      <c r="N240" s="6">
        <v>0.19020172910677499</v>
      </c>
      <c r="O240" s="6">
        <v>0.31605781731923299</v>
      </c>
      <c r="P240" s="6"/>
      <c r="Q240" s="6"/>
      <c r="R240" s="6"/>
      <c r="S240" s="6"/>
      <c r="T240" s="6">
        <v>0.214705882352137</v>
      </c>
      <c r="V240" s="7"/>
      <c r="W240" s="7"/>
      <c r="X240" s="7">
        <v>4.0684084928216201E-2</v>
      </c>
      <c r="Y240" s="7">
        <v>-1.9630969082754701E-2</v>
      </c>
      <c r="Z240" s="7">
        <v>0.182056645748089</v>
      </c>
      <c r="AA240" s="7">
        <v>-0.13556257175703701</v>
      </c>
      <c r="AB240" s="7">
        <v>0.214705882352137</v>
      </c>
      <c r="AC240" s="7">
        <v>0.214705882352137</v>
      </c>
      <c r="AD240" s="26">
        <v>8</v>
      </c>
      <c r="AE240" s="7"/>
      <c r="AF240" s="9"/>
      <c r="AG240" s="10"/>
      <c r="AH240" s="10"/>
    </row>
    <row r="241" spans="2:34" ht="15" x14ac:dyDescent="0.25">
      <c r="B241" t="s">
        <v>422</v>
      </c>
      <c r="C241" s="4" t="s">
        <v>852</v>
      </c>
      <c r="D241" s="4" t="s">
        <v>1167</v>
      </c>
      <c r="E241" s="12">
        <v>44048</v>
      </c>
      <c r="F241" s="37"/>
      <c r="G241" s="37">
        <v>4560.0258062109397</v>
      </c>
      <c r="H241" s="11"/>
      <c r="I241" s="12">
        <v>43872</v>
      </c>
      <c r="J241" s="14">
        <v>822.86627099037196</v>
      </c>
      <c r="L241" s="6"/>
      <c r="M241" s="6">
        <v>-6.5306122451147504E-3</v>
      </c>
      <c r="N241" s="6">
        <v>-0.170598872054252</v>
      </c>
      <c r="O241" s="6">
        <v>-9.5146907354355797E-2</v>
      </c>
      <c r="P241" s="6"/>
      <c r="Q241" s="6">
        <v>0.29217744976078402</v>
      </c>
      <c r="R241" s="6"/>
      <c r="S241" s="6"/>
      <c r="T241" s="6"/>
      <c r="V241" s="7"/>
      <c r="W241" s="7"/>
      <c r="X241" s="7">
        <v>3.5905381300835898E-2</v>
      </c>
      <c r="Y241" s="7">
        <v>-0.11406423034350199</v>
      </c>
      <c r="Z241" s="7">
        <v>7.7057818163666497E-2</v>
      </c>
      <c r="AA241" s="7">
        <v>-0.118007786092639</v>
      </c>
      <c r="AB241" s="7">
        <v>0.56633200154290497</v>
      </c>
      <c r="AC241" s="7">
        <v>-0.13242138393528899</v>
      </c>
      <c r="AD241" s="26">
        <v>6</v>
      </c>
      <c r="AE241" s="7"/>
      <c r="AF241" s="9"/>
      <c r="AG241" s="10"/>
      <c r="AH241" s="10"/>
    </row>
    <row r="242" spans="2:34" ht="15" x14ac:dyDescent="0.25">
      <c r="B242" t="s">
        <v>423</v>
      </c>
      <c r="C242" s="4" t="s">
        <v>853</v>
      </c>
      <c r="D242" s="4" t="s">
        <v>1168</v>
      </c>
      <c r="E242" s="12">
        <v>44047</v>
      </c>
      <c r="F242" s="37"/>
      <c r="G242" s="37">
        <v>6657</v>
      </c>
      <c r="H242" s="11"/>
      <c r="I242" s="12">
        <v>44047</v>
      </c>
      <c r="J242" s="14">
        <v>3648.9857224922198</v>
      </c>
      <c r="L242" s="6"/>
      <c r="M242" s="6">
        <v>8.349609375E-2</v>
      </c>
      <c r="N242" s="6">
        <v>0.305206657359959</v>
      </c>
      <c r="O242" s="6">
        <v>0.41226680959341999</v>
      </c>
      <c r="P242" s="6">
        <v>0.72728974800906099</v>
      </c>
      <c r="Q242" s="6"/>
      <c r="R242" s="6"/>
      <c r="S242" s="6"/>
      <c r="T242" s="6">
        <v>0.33653267735848202</v>
      </c>
      <c r="V242" s="7"/>
      <c r="W242" s="7"/>
      <c r="X242" s="7">
        <v>2.3737036613965801E-2</v>
      </c>
      <c r="Y242" s="7">
        <v>-4.5488196354199303E-2</v>
      </c>
      <c r="Z242" s="7">
        <v>0.15181643864532801</v>
      </c>
      <c r="AA242" s="7">
        <v>-5.9598821669205798E-2</v>
      </c>
      <c r="AB242" s="7">
        <v>0.59904768469103098</v>
      </c>
      <c r="AC242" s="7">
        <v>0.134556082921335</v>
      </c>
      <c r="AD242" s="26">
        <v>7</v>
      </c>
      <c r="AE242" s="7"/>
      <c r="AF242" s="9"/>
      <c r="AG242" s="10"/>
      <c r="AH242" s="10"/>
    </row>
    <row r="243" spans="2:34" ht="15" x14ac:dyDescent="0.25">
      <c r="B243" t="s">
        <v>424</v>
      </c>
      <c r="C243" s="4" t="s">
        <v>854</v>
      </c>
      <c r="D243" s="4" t="s">
        <v>1169</v>
      </c>
      <c r="E243" s="12">
        <v>44049</v>
      </c>
      <c r="F243" s="37">
        <v>1201.5700000003001</v>
      </c>
      <c r="G243" s="37">
        <v>1201.5700000003001</v>
      </c>
      <c r="H243" s="11"/>
      <c r="I243" s="12">
        <v>44049</v>
      </c>
      <c r="J243" s="14">
        <v>1133.2287952403999</v>
      </c>
      <c r="L243" s="6"/>
      <c r="M243" s="6">
        <v>5.9370674378442297E-2</v>
      </c>
      <c r="N243" s="6">
        <v>4.3348934805180803E-2</v>
      </c>
      <c r="O243" s="6">
        <v>0.16787714746344101</v>
      </c>
      <c r="P243" s="6">
        <v>5.8853688762610497E-2</v>
      </c>
      <c r="Q243" s="6">
        <v>0.109003735247825</v>
      </c>
      <c r="R243" s="6">
        <v>0.37334555584297102</v>
      </c>
      <c r="S243" s="6"/>
      <c r="T243" s="6"/>
      <c r="V243" s="7"/>
      <c r="W243" s="7"/>
      <c r="X243" s="7">
        <v>2.1948201392660801E-3</v>
      </c>
      <c r="Y243" s="7">
        <v>-3.2095030783239101E-3</v>
      </c>
      <c r="Z243" s="7">
        <v>0.21717360062582899</v>
      </c>
      <c r="AA243" s="7">
        <v>-0.247038917089521</v>
      </c>
      <c r="AB243" s="7">
        <v>0.27727821185923002</v>
      </c>
      <c r="AC243" s="7">
        <v>-0.245284665009531</v>
      </c>
      <c r="AD243" s="26">
        <v>9</v>
      </c>
      <c r="AE243" s="7"/>
      <c r="AF243" s="9"/>
      <c r="AG243" s="10">
        <v>0.47724169048296999</v>
      </c>
      <c r="AH243" s="10">
        <v>0.74578976222164794</v>
      </c>
    </row>
    <row r="244" spans="2:34" ht="15" x14ac:dyDescent="0.25">
      <c r="B244" t="s">
        <v>425</v>
      </c>
      <c r="C244" s="4" t="s">
        <v>855</v>
      </c>
      <c r="D244" s="4" t="s">
        <v>1170</v>
      </c>
      <c r="E244" s="12">
        <v>44019</v>
      </c>
      <c r="F244" s="37"/>
      <c r="G244" s="37">
        <v>1196</v>
      </c>
      <c r="H244" s="11"/>
      <c r="I244" s="12">
        <v>43944</v>
      </c>
      <c r="J244" s="14">
        <v>821.86786126995105</v>
      </c>
      <c r="L244" s="6"/>
      <c r="M244" s="6"/>
      <c r="N244" s="6"/>
      <c r="O244" s="6"/>
      <c r="P244" s="6"/>
      <c r="Q244" s="6"/>
      <c r="R244" s="6"/>
      <c r="S244" s="6"/>
      <c r="T244" s="6"/>
      <c r="V244" s="7"/>
      <c r="W244" s="7"/>
      <c r="X244" s="7">
        <v>7.6529031466634496E-3</v>
      </c>
      <c r="Y244" s="7">
        <v>-8.7184044232344604E-3</v>
      </c>
      <c r="Z244" s="7">
        <v>0.26016067543969301</v>
      </c>
      <c r="AA244" s="7">
        <v>-3.2901337792282E-2</v>
      </c>
      <c r="AB244" s="7">
        <v>0.23496547937975301</v>
      </c>
      <c r="AC244" s="7">
        <v>-1.8266286161633599E-2</v>
      </c>
      <c r="AD244" s="26"/>
      <c r="AE244" s="7"/>
      <c r="AF244" s="9"/>
      <c r="AG244" s="10"/>
      <c r="AH244" s="10"/>
    </row>
    <row r="245" spans="2:34" ht="15" x14ac:dyDescent="0.25">
      <c r="B245" t="s">
        <v>426</v>
      </c>
      <c r="C245" s="4" t="s">
        <v>856</v>
      </c>
      <c r="D245" s="4" t="s">
        <v>1171</v>
      </c>
      <c r="E245" s="12">
        <v>44047</v>
      </c>
      <c r="F245" s="37"/>
      <c r="G245" s="37">
        <v>1059.63000000082</v>
      </c>
      <c r="H245" s="11"/>
      <c r="I245" s="12">
        <v>44047</v>
      </c>
      <c r="J245" s="14">
        <v>229.77772206378</v>
      </c>
      <c r="L245" s="6"/>
      <c r="M245" s="6">
        <v>4.08939096269023E-2</v>
      </c>
      <c r="N245" s="6"/>
      <c r="O245" s="6">
        <v>0.40675663049856697</v>
      </c>
      <c r="P245" s="6">
        <v>0.41564990666287499</v>
      </c>
      <c r="Q245" s="6"/>
      <c r="R245" s="6">
        <v>0.89010082792607104</v>
      </c>
      <c r="S245" s="6">
        <v>1.1266037839418299</v>
      </c>
      <c r="T245" s="6">
        <v>0.238641293439432</v>
      </c>
      <c r="V245" s="7"/>
      <c r="W245" s="7"/>
      <c r="X245" s="7">
        <v>2.3797101450327301E-2</v>
      </c>
      <c r="Y245" s="7">
        <v>-7.1773220748582403E-2</v>
      </c>
      <c r="Z245" s="7">
        <v>0.117629764228768</v>
      </c>
      <c r="AA245" s="7">
        <v>-5.5682819382127498E-2</v>
      </c>
      <c r="AB245" s="7">
        <v>0.37875152533175399</v>
      </c>
      <c r="AC245" s="7">
        <v>-0.16112273892766099</v>
      </c>
      <c r="AD245" s="26"/>
      <c r="AE245" s="7"/>
      <c r="AF245" s="9"/>
      <c r="AG245" s="10"/>
      <c r="AH245" s="10"/>
    </row>
    <row r="246" spans="2:34" ht="15" x14ac:dyDescent="0.25">
      <c r="B246" t="s">
        <v>427</v>
      </c>
      <c r="C246" s="4" t="s">
        <v>857</v>
      </c>
      <c r="D246" s="4" t="s">
        <v>1172</v>
      </c>
      <c r="E246" s="12">
        <v>44018</v>
      </c>
      <c r="F246" s="37"/>
      <c r="G246" s="37">
        <v>1543.0529695283601</v>
      </c>
      <c r="H246" s="11"/>
      <c r="I246" s="12">
        <v>43746</v>
      </c>
      <c r="J246" s="14">
        <v>318.30829023837998</v>
      </c>
      <c r="L246" s="6"/>
      <c r="M246" s="6"/>
      <c r="N246" s="6"/>
      <c r="O246" s="6"/>
      <c r="P246" s="6"/>
      <c r="Q246" s="6"/>
      <c r="R246" s="6"/>
      <c r="S246" s="6"/>
      <c r="T246" s="6"/>
      <c r="V246" s="7"/>
      <c r="W246" s="7"/>
      <c r="X246" s="7">
        <v>7.6491098352562403E-3</v>
      </c>
      <c r="Y246" s="7">
        <v>7.6491098352562403E-3</v>
      </c>
      <c r="Z246" s="7">
        <v>3.6770223632629499E-3</v>
      </c>
      <c r="AA246" s="7">
        <v>-2.72670705762721E-2</v>
      </c>
      <c r="AB246" s="7">
        <v>0.24148939404578401</v>
      </c>
      <c r="AC246" s="7">
        <v>-7.7362539129389896E-2</v>
      </c>
      <c r="AD246" s="26"/>
      <c r="AE246" s="7"/>
      <c r="AF246" s="9"/>
      <c r="AG246" s="10"/>
      <c r="AH246" s="10"/>
    </row>
    <row r="247" spans="2:34" ht="15" x14ac:dyDescent="0.25">
      <c r="B247" t="s">
        <v>428</v>
      </c>
      <c r="C247" s="4" t="s">
        <v>858</v>
      </c>
      <c r="D247" s="4" t="s">
        <v>1173</v>
      </c>
      <c r="E247" s="12">
        <v>44022</v>
      </c>
      <c r="F247" s="37"/>
      <c r="G247" s="37">
        <v>692.40526999346901</v>
      </c>
      <c r="H247" s="11"/>
      <c r="I247" s="12">
        <v>44022</v>
      </c>
      <c r="J247" s="14">
        <v>88.020630952358204</v>
      </c>
      <c r="L247" s="6"/>
      <c r="M247" s="6"/>
      <c r="N247" s="6"/>
      <c r="O247" s="6"/>
      <c r="P247" s="6"/>
      <c r="Q247" s="6"/>
      <c r="R247" s="6"/>
      <c r="S247" s="6"/>
      <c r="T247" s="6"/>
      <c r="V247" s="7"/>
      <c r="W247" s="7"/>
      <c r="X247" s="7"/>
      <c r="Y247" s="7"/>
      <c r="Z247" s="7">
        <v>1.7722640404826999E-4</v>
      </c>
      <c r="AA247" s="7">
        <v>1.7722640404826999E-4</v>
      </c>
      <c r="AB247" s="7">
        <v>0.23516561221913401</v>
      </c>
      <c r="AC247" s="7">
        <v>0.23516561221913401</v>
      </c>
      <c r="AD247" s="26"/>
      <c r="AE247" s="7"/>
      <c r="AF247" s="9"/>
      <c r="AG247" s="10"/>
      <c r="AH247" s="10"/>
    </row>
    <row r="248" spans="2:34" ht="15" x14ac:dyDescent="0.25">
      <c r="B248" t="s">
        <v>429</v>
      </c>
      <c r="C248" s="4" t="s">
        <v>859</v>
      </c>
      <c r="D248" s="4" t="s">
        <v>1174</v>
      </c>
      <c r="E248" s="12">
        <v>44005</v>
      </c>
      <c r="F248" s="37"/>
      <c r="G248" s="37">
        <v>4646.7428593039504</v>
      </c>
      <c r="H248" s="11"/>
      <c r="I248" s="12">
        <v>43950</v>
      </c>
      <c r="J248" s="14">
        <v>303.25726670646702</v>
      </c>
      <c r="L248" s="6"/>
      <c r="M248" s="6"/>
      <c r="N248" s="6"/>
      <c r="O248" s="6"/>
      <c r="P248" s="6"/>
      <c r="Q248" s="6"/>
      <c r="R248" s="6"/>
      <c r="S248" s="6"/>
      <c r="T248" s="6"/>
      <c r="V248" s="7"/>
      <c r="W248" s="7"/>
      <c r="X248" s="7">
        <v>4.5633314053702599E-2</v>
      </c>
      <c r="Y248" s="7">
        <v>-2.1256120687212401E-2</v>
      </c>
      <c r="Z248" s="7">
        <v>0.16566416040033799</v>
      </c>
      <c r="AA248" s="7">
        <v>-8.2382764396315894E-2</v>
      </c>
      <c r="AB248" s="7">
        <v>0.50451431277382697</v>
      </c>
      <c r="AC248" s="7">
        <v>0.10532417653856101</v>
      </c>
      <c r="AD248" s="26"/>
      <c r="AE248" s="7"/>
      <c r="AF248" s="9"/>
      <c r="AG248" s="10"/>
      <c r="AH248" s="10"/>
    </row>
    <row r="249" spans="2:34" ht="15" x14ac:dyDescent="0.25">
      <c r="B249" t="s">
        <v>430</v>
      </c>
      <c r="C249" s="4" t="s">
        <v>860</v>
      </c>
      <c r="D249" s="4" t="s">
        <v>1175</v>
      </c>
      <c r="E249" s="12">
        <v>43999</v>
      </c>
      <c r="F249" s="37"/>
      <c r="G249" s="37">
        <v>1662.4062620121999</v>
      </c>
      <c r="H249" s="11"/>
      <c r="I249" s="12">
        <v>43993</v>
      </c>
      <c r="J249" s="14">
        <v>83.295399642825103</v>
      </c>
      <c r="L249" s="6"/>
      <c r="M249" s="6"/>
      <c r="N249" s="6"/>
      <c r="O249" s="6"/>
      <c r="P249" s="6"/>
      <c r="Q249" s="6"/>
      <c r="R249" s="6"/>
      <c r="S249" s="6"/>
      <c r="T249" s="6"/>
      <c r="V249" s="7"/>
      <c r="W249" s="7"/>
      <c r="X249" s="7"/>
      <c r="Y249" s="7"/>
      <c r="Z249" s="7"/>
      <c r="AA249" s="7"/>
      <c r="AB249" s="7"/>
      <c r="AC249" s="7"/>
      <c r="AD249" s="26"/>
      <c r="AE249" s="7"/>
      <c r="AF249" s="9"/>
      <c r="AG249" s="10"/>
      <c r="AH249" s="10"/>
    </row>
    <row r="250" spans="2:34" ht="15" x14ac:dyDescent="0.25">
      <c r="B250" t="s">
        <v>431</v>
      </c>
      <c r="C250" s="4" t="s">
        <v>861</v>
      </c>
      <c r="D250" s="4" t="s">
        <v>1176</v>
      </c>
      <c r="E250" s="12">
        <v>44049</v>
      </c>
      <c r="F250" s="37">
        <v>8.1499999999941792</v>
      </c>
      <c r="G250" s="37">
        <v>8.9229106093989703</v>
      </c>
      <c r="H250" s="11"/>
      <c r="I250" s="12">
        <v>43879</v>
      </c>
      <c r="J250" s="14">
        <v>1049.97430887985</v>
      </c>
      <c r="L250" s="6">
        <v>-1.22549019761209E-3</v>
      </c>
      <c r="M250" s="6">
        <v>2.1189460916502902E-2</v>
      </c>
      <c r="N250" s="6">
        <v>-6.7571288081162501E-2</v>
      </c>
      <c r="O250" s="6">
        <v>5.6578255669592202E-2</v>
      </c>
      <c r="P250" s="6">
        <v>0.105079098211718</v>
      </c>
      <c r="Q250" s="6">
        <v>0.162172472062521</v>
      </c>
      <c r="R250" s="6">
        <v>0.208223026136693</v>
      </c>
      <c r="S250" s="6">
        <v>0.25784046886663398</v>
      </c>
      <c r="T250" s="6">
        <v>-1.95617817880702E-2</v>
      </c>
      <c r="V250" s="7"/>
      <c r="W250" s="7"/>
      <c r="X250" s="7">
        <v>0.104166666666133</v>
      </c>
      <c r="Y250" s="7">
        <v>-0.135135135135934</v>
      </c>
      <c r="Z250" s="7">
        <v>6.09524412520841E-2</v>
      </c>
      <c r="AA250" s="7">
        <v>-0.10557611170676</v>
      </c>
      <c r="AB250" s="7">
        <v>0.13188897391955801</v>
      </c>
      <c r="AC250" s="7">
        <v>-4.15997122300178E-2</v>
      </c>
      <c r="AD250" s="26">
        <v>8</v>
      </c>
      <c r="AE250" s="7"/>
      <c r="AF250" s="9"/>
      <c r="AG250" s="10">
        <v>0.53595150978981099</v>
      </c>
      <c r="AH250" s="10">
        <v>0.30712196059130298</v>
      </c>
    </row>
    <row r="251" spans="2:34" ht="15" x14ac:dyDescent="0.25">
      <c r="B251" t="s">
        <v>432</v>
      </c>
      <c r="C251" s="4" t="s">
        <v>862</v>
      </c>
      <c r="D251" s="4" t="s">
        <v>1177</v>
      </c>
      <c r="E251" s="12">
        <v>44006</v>
      </c>
      <c r="F251" s="37"/>
      <c r="G251" s="37">
        <v>934.5</v>
      </c>
      <c r="H251" s="11"/>
      <c r="I251" s="12">
        <v>43956</v>
      </c>
      <c r="J251" s="14">
        <v>734.19225849342297</v>
      </c>
      <c r="L251" s="6"/>
      <c r="M251" s="6"/>
      <c r="N251" s="6"/>
      <c r="O251" s="6"/>
      <c r="P251" s="6"/>
      <c r="Q251" s="6"/>
      <c r="R251" s="6"/>
      <c r="S251" s="6"/>
      <c r="T251" s="6"/>
      <c r="V251" s="7"/>
      <c r="W251" s="7"/>
      <c r="X251" s="7">
        <v>-1.5734923536001599E-3</v>
      </c>
      <c r="Y251" s="7">
        <v>-4.8625375711708304E-3</v>
      </c>
      <c r="Z251" s="7">
        <v>6.7547398613896803E-2</v>
      </c>
      <c r="AA251" s="7">
        <v>-2.0577794767632399E-2</v>
      </c>
      <c r="AB251" s="7">
        <v>0.13585948877516801</v>
      </c>
      <c r="AC251" s="7">
        <v>-0.106329837334633</v>
      </c>
      <c r="AD251" s="26"/>
      <c r="AE251" s="7"/>
      <c r="AF251" s="9"/>
      <c r="AG251" s="10"/>
      <c r="AH251" s="10"/>
    </row>
    <row r="252" spans="2:34" ht="15" x14ac:dyDescent="0.25">
      <c r="B252" t="s">
        <v>433</v>
      </c>
      <c r="C252" s="4" t="s">
        <v>863</v>
      </c>
      <c r="D252" s="4" t="s">
        <v>1178</v>
      </c>
      <c r="E252" s="12">
        <v>44049</v>
      </c>
      <c r="F252" s="37">
        <v>856</v>
      </c>
      <c r="G252" s="37">
        <v>860</v>
      </c>
      <c r="H252" s="11"/>
      <c r="I252" s="12">
        <v>44025</v>
      </c>
      <c r="J252" s="14">
        <v>189.003057976246</v>
      </c>
      <c r="L252" s="6">
        <v>0</v>
      </c>
      <c r="M252" s="6">
        <v>9.9550417469872601E-2</v>
      </c>
      <c r="N252" s="6">
        <v>0.50964257459039797</v>
      </c>
      <c r="O252" s="6">
        <v>0.87483752231346401</v>
      </c>
      <c r="P252" s="6"/>
      <c r="Q252" s="6"/>
      <c r="R252" s="6"/>
      <c r="S252" s="6"/>
      <c r="T252" s="6"/>
      <c r="V252" s="7"/>
      <c r="W252" s="7"/>
      <c r="X252" s="7">
        <v>7.1402597402993706E-2</v>
      </c>
      <c r="Y252" s="7">
        <v>-9.0909090908971896E-2</v>
      </c>
      <c r="Z252" s="7">
        <v>0.199999999998836</v>
      </c>
      <c r="AA252" s="7">
        <v>-0.12152540178707601</v>
      </c>
      <c r="AB252" s="7">
        <v>0.77532011663774003</v>
      </c>
      <c r="AC252" s="7">
        <v>0.77532011663774003</v>
      </c>
      <c r="AD252" s="26">
        <v>8</v>
      </c>
      <c r="AE252" s="7"/>
      <c r="AF252" s="9"/>
      <c r="AG252" s="10"/>
      <c r="AH252" s="10"/>
    </row>
    <row r="253" spans="2:34" ht="15" x14ac:dyDescent="0.25">
      <c r="B253" t="s">
        <v>434</v>
      </c>
      <c r="C253" s="4" t="s">
        <v>864</v>
      </c>
      <c r="D253" s="4" t="s">
        <v>1179</v>
      </c>
      <c r="E253" s="12">
        <v>44041</v>
      </c>
      <c r="F253" s="37"/>
      <c r="G253" s="37">
        <v>1753.8369468804401</v>
      </c>
      <c r="H253" s="11"/>
      <c r="I253" s="12">
        <v>44041</v>
      </c>
      <c r="J253" s="14">
        <v>2290.7327065506001</v>
      </c>
      <c r="L253" s="6"/>
      <c r="M253" s="6"/>
      <c r="N253" s="6"/>
      <c r="O253" s="6"/>
      <c r="P253" s="6"/>
      <c r="Q253" s="6"/>
      <c r="R253" s="6"/>
      <c r="S253" s="6"/>
      <c r="T253" s="6"/>
      <c r="V253" s="7"/>
      <c r="W253" s="7"/>
      <c r="X253" s="7">
        <v>1.10086623462848E-2</v>
      </c>
      <c r="Y253" s="7">
        <v>-1.3307071002600399E-2</v>
      </c>
      <c r="Z253" s="7">
        <v>7.7518348387457095E-2</v>
      </c>
      <c r="AA253" s="7">
        <v>-2.61253019252763E-2</v>
      </c>
      <c r="AB253" s="7">
        <v>0.178256457744283</v>
      </c>
      <c r="AC253" s="7">
        <v>-4.0023768217943102E-2</v>
      </c>
      <c r="AD253" s="26"/>
      <c r="AE253" s="7"/>
      <c r="AF253" s="9"/>
      <c r="AG253" s="10"/>
      <c r="AH253" s="10"/>
    </row>
    <row r="254" spans="2:34" ht="15" x14ac:dyDescent="0.25">
      <c r="B254" t="s">
        <v>435</v>
      </c>
      <c r="C254" s="4" t="s">
        <v>18</v>
      </c>
      <c r="D254" s="4" t="s">
        <v>99</v>
      </c>
      <c r="E254" s="12">
        <v>44033</v>
      </c>
      <c r="F254" s="37"/>
      <c r="G254" s="37">
        <v>4155.4562919959399</v>
      </c>
      <c r="H254" s="11"/>
      <c r="I254" s="12">
        <v>43987</v>
      </c>
      <c r="J254" s="14">
        <v>1701.2542094421401</v>
      </c>
      <c r="L254" s="6"/>
      <c r="M254" s="6"/>
      <c r="N254" s="6"/>
      <c r="O254" s="6"/>
      <c r="P254" s="6"/>
      <c r="Q254" s="6"/>
      <c r="R254" s="6"/>
      <c r="S254" s="6"/>
      <c r="T254" s="6"/>
      <c r="V254" s="7"/>
      <c r="W254" s="7"/>
      <c r="X254" s="7">
        <v>2.3116883117836599E-2</v>
      </c>
      <c r="Y254" s="7">
        <v>-8.7155963301484007E-3</v>
      </c>
      <c r="Z254" s="7">
        <v>0.241875837213302</v>
      </c>
      <c r="AA254" s="7">
        <v>-0.22172668068757001</v>
      </c>
      <c r="AB254" s="7">
        <v>0.489291330775595</v>
      </c>
      <c r="AC254" s="7">
        <v>-8.1388748972094596E-2</v>
      </c>
      <c r="AD254" s="26"/>
      <c r="AE254" s="7"/>
      <c r="AF254" s="9"/>
      <c r="AG254" s="10"/>
      <c r="AH254" s="10"/>
    </row>
    <row r="255" spans="2:34" ht="15" x14ac:dyDescent="0.25">
      <c r="B255" t="s">
        <v>436</v>
      </c>
      <c r="C255" s="4" t="s">
        <v>865</v>
      </c>
      <c r="D255" s="4" t="s">
        <v>1180</v>
      </c>
      <c r="E255" s="12">
        <v>44047</v>
      </c>
      <c r="F255" s="37"/>
      <c r="G255" s="37">
        <v>835</v>
      </c>
      <c r="H255" s="11"/>
      <c r="I255" s="12">
        <v>44047</v>
      </c>
      <c r="J255" s="14">
        <v>913.19244797515898</v>
      </c>
      <c r="L255" s="6"/>
      <c r="M255" s="6"/>
      <c r="N255" s="6"/>
      <c r="O255" s="6"/>
      <c r="P255" s="6"/>
      <c r="Q255" s="6"/>
      <c r="R255" s="6"/>
      <c r="S255" s="6"/>
      <c r="T255" s="6"/>
      <c r="V255" s="7"/>
      <c r="W255" s="7"/>
      <c r="X255" s="7">
        <v>0.11328125</v>
      </c>
      <c r="Y255" s="7">
        <v>-0.12595419847362799</v>
      </c>
      <c r="Z255" s="7">
        <v>0.14871794871767599</v>
      </c>
      <c r="AA255" s="7">
        <v>-6.0245214782335098E-2</v>
      </c>
      <c r="AB255" s="7">
        <v>0.460709537471994</v>
      </c>
      <c r="AC255" s="7">
        <v>0.460709537471994</v>
      </c>
      <c r="AD255" s="26">
        <v>8</v>
      </c>
      <c r="AE255" s="7"/>
      <c r="AF255" s="9"/>
      <c r="AG255" s="10"/>
      <c r="AH255" s="10"/>
    </row>
    <row r="256" spans="2:34" ht="15" x14ac:dyDescent="0.25">
      <c r="B256" t="s">
        <v>437</v>
      </c>
      <c r="C256" s="4" t="s">
        <v>866</v>
      </c>
      <c r="D256" s="4" t="s">
        <v>1181</v>
      </c>
      <c r="E256" s="12">
        <v>44029</v>
      </c>
      <c r="F256" s="37"/>
      <c r="G256" s="37">
        <v>911.670867840759</v>
      </c>
      <c r="H256" s="11"/>
      <c r="I256" s="12">
        <v>43875</v>
      </c>
      <c r="J256" s="14">
        <v>952.342576270103</v>
      </c>
      <c r="L256" s="6"/>
      <c r="M256" s="6"/>
      <c r="N256" s="6"/>
      <c r="O256" s="6"/>
      <c r="P256" s="6"/>
      <c r="Q256" s="6"/>
      <c r="R256" s="6"/>
      <c r="S256" s="6"/>
      <c r="T256" s="6"/>
      <c r="V256" s="7"/>
      <c r="W256" s="7"/>
      <c r="X256" s="7">
        <v>1.5669872816943101E-2</v>
      </c>
      <c r="Y256" s="7">
        <v>-3.39955263098091E-3</v>
      </c>
      <c r="Z256" s="7">
        <v>0.23713544684316701</v>
      </c>
      <c r="AA256" s="7">
        <v>-0.21357896107190799</v>
      </c>
      <c r="AB256" s="7">
        <v>0.33397747938754002</v>
      </c>
      <c r="AC256" s="7">
        <v>-0.100525601425034</v>
      </c>
      <c r="AD256" s="26"/>
      <c r="AE256" s="7"/>
      <c r="AF256" s="9"/>
      <c r="AG256" s="10">
        <v>0.42204125705029599</v>
      </c>
      <c r="AH256" s="10">
        <v>0.56504737480008804</v>
      </c>
    </row>
    <row r="257" spans="2:34" ht="15" x14ac:dyDescent="0.25">
      <c r="B257" t="s">
        <v>438</v>
      </c>
      <c r="C257" s="4" t="s">
        <v>867</v>
      </c>
      <c r="D257" s="4" t="s">
        <v>1182</v>
      </c>
      <c r="E257" s="12">
        <v>44048</v>
      </c>
      <c r="F257" s="37"/>
      <c r="G257" s="37">
        <v>1088</v>
      </c>
      <c r="H257" s="11"/>
      <c r="I257" s="12">
        <v>44048</v>
      </c>
      <c r="J257" s="14">
        <v>155.31837908720999</v>
      </c>
      <c r="L257" s="6"/>
      <c r="M257" s="6"/>
      <c r="N257" s="6">
        <v>0.39253501438361099</v>
      </c>
      <c r="O257" s="6">
        <v>0.59759903987811402</v>
      </c>
      <c r="P257" s="6"/>
      <c r="Q257" s="6"/>
      <c r="R257" s="6"/>
      <c r="S257" s="6"/>
      <c r="T257" s="6"/>
      <c r="V257" s="7"/>
      <c r="W257" s="7"/>
      <c r="X257" s="7">
        <v>5.5301877218880698E-2</v>
      </c>
      <c r="Y257" s="7">
        <v>-6.0991105464418098E-2</v>
      </c>
      <c r="Z257" s="7">
        <v>0.26253201374493101</v>
      </c>
      <c r="AA257" s="7">
        <v>-3.5677879714967303E-2</v>
      </c>
      <c r="AB257" s="7">
        <v>0.32556512937822801</v>
      </c>
      <c r="AC257" s="7">
        <v>0.32556512937822801</v>
      </c>
      <c r="AD257" s="26">
        <v>7</v>
      </c>
      <c r="AE257" s="7"/>
      <c r="AF257" s="9"/>
      <c r="AG257" s="10"/>
      <c r="AH257" s="10"/>
    </row>
    <row r="258" spans="2:34" ht="15" x14ac:dyDescent="0.25">
      <c r="B258" t="s">
        <v>439</v>
      </c>
      <c r="C258" s="4" t="s">
        <v>868</v>
      </c>
      <c r="D258" s="4" t="s">
        <v>1183</v>
      </c>
      <c r="E258" s="12">
        <v>44048</v>
      </c>
      <c r="F258" s="37"/>
      <c r="G258" s="37">
        <v>2433.0991289652902</v>
      </c>
      <c r="H258" s="11"/>
      <c r="I258" s="12">
        <v>43804</v>
      </c>
      <c r="J258" s="14">
        <v>159.01050742053999</v>
      </c>
      <c r="L258" s="6"/>
      <c r="M258" s="6">
        <v>6.2298850574734402E-2</v>
      </c>
      <c r="N258" s="6">
        <v>7.2968964541360003E-3</v>
      </c>
      <c r="O258" s="6">
        <v>5.4472325704409699E-2</v>
      </c>
      <c r="P258" s="6">
        <v>-3.7509063940888203E-2</v>
      </c>
      <c r="Q258" s="6">
        <v>0.132758275267406</v>
      </c>
      <c r="R258" s="6"/>
      <c r="S258" s="6"/>
      <c r="T258" s="6">
        <v>-3.41616521291144E-2</v>
      </c>
      <c r="V258" s="7"/>
      <c r="W258" s="7"/>
      <c r="X258" s="7">
        <v>6.4864864865739905E-2</v>
      </c>
      <c r="Y258" s="7">
        <v>-8.6072144289646504E-2</v>
      </c>
      <c r="Z258" s="7">
        <v>0.143958868895425</v>
      </c>
      <c r="AA258" s="7">
        <v>-5.84269662931911E-2</v>
      </c>
      <c r="AB258" s="7">
        <v>0.17114060838328399</v>
      </c>
      <c r="AC258" s="7">
        <v>-0.145998771578015</v>
      </c>
      <c r="AD258" s="26"/>
      <c r="AE258" s="7"/>
      <c r="AF258" s="9"/>
      <c r="AG258" s="10"/>
      <c r="AH258" s="10"/>
    </row>
    <row r="259" spans="2:34" ht="15" x14ac:dyDescent="0.25">
      <c r="B259" t="s">
        <v>440</v>
      </c>
      <c r="C259" s="4" t="s">
        <v>55</v>
      </c>
      <c r="D259" s="4" t="s">
        <v>136</v>
      </c>
      <c r="E259" s="12">
        <v>44048</v>
      </c>
      <c r="F259" s="37"/>
      <c r="G259" s="37">
        <v>1075.94371389411</v>
      </c>
      <c r="H259" s="11"/>
      <c r="I259" s="12">
        <v>43805</v>
      </c>
      <c r="J259" s="14">
        <v>237.95333015871</v>
      </c>
      <c r="L259" s="6"/>
      <c r="M259" s="6">
        <v>-1.69230769224669E-2</v>
      </c>
      <c r="N259" s="6">
        <v>-0.13656317149434499</v>
      </c>
      <c r="O259" s="6">
        <v>-0.184495143481472</v>
      </c>
      <c r="P259" s="6">
        <v>-0.22907190605299499</v>
      </c>
      <c r="Q259" s="6">
        <v>-7.1978663453628494E-2</v>
      </c>
      <c r="R259" s="6">
        <v>0.216483458389121</v>
      </c>
      <c r="S259" s="6">
        <v>0.326654658543994</v>
      </c>
      <c r="T259" s="6"/>
      <c r="V259" s="7"/>
      <c r="W259" s="7"/>
      <c r="X259" s="7">
        <v>6.9819327180084698E-2</v>
      </c>
      <c r="Y259" s="7">
        <v>-4.6708741120746702E-2</v>
      </c>
      <c r="Z259" s="7">
        <v>7.7727952168061207E-2</v>
      </c>
      <c r="AA259" s="7">
        <v>-9.2065188359847505E-2</v>
      </c>
      <c r="AB259" s="7">
        <v>0.61404713050229498</v>
      </c>
      <c r="AC259" s="7">
        <v>-0.21605564574740099</v>
      </c>
      <c r="AD259" s="26"/>
      <c r="AE259" s="7"/>
      <c r="AF259" s="9"/>
      <c r="AG259" s="10">
        <v>-0.100468048237303</v>
      </c>
      <c r="AH259" s="10">
        <v>-0.19916984594669901</v>
      </c>
    </row>
    <row r="260" spans="2:34" ht="15" x14ac:dyDescent="0.25">
      <c r="B260" t="s">
        <v>441</v>
      </c>
      <c r="C260" s="4" t="s">
        <v>869</v>
      </c>
      <c r="D260" s="4" t="s">
        <v>1184</v>
      </c>
      <c r="E260" s="12">
        <v>44029</v>
      </c>
      <c r="F260" s="37"/>
      <c r="G260" s="37">
        <v>1437.87900396809</v>
      </c>
      <c r="H260" s="11"/>
      <c r="I260" s="12">
        <v>43796</v>
      </c>
      <c r="J260" s="14">
        <v>231.73477984142301</v>
      </c>
      <c r="L260" s="6"/>
      <c r="M260" s="6"/>
      <c r="N260" s="6"/>
      <c r="O260" s="6"/>
      <c r="P260" s="6"/>
      <c r="Q260" s="6"/>
      <c r="R260" s="6"/>
      <c r="S260" s="6"/>
      <c r="T260" s="6"/>
      <c r="V260" s="7"/>
      <c r="W260" s="7"/>
      <c r="X260" s="7">
        <v>8.7360594794590699E-2</v>
      </c>
      <c r="Y260" s="7">
        <v>-4.8116136909811799E-2</v>
      </c>
      <c r="Z260" s="7">
        <v>7.5514874142754707E-2</v>
      </c>
      <c r="AA260" s="7">
        <v>-8.5352928709617096E-2</v>
      </c>
      <c r="AB260" s="7">
        <v>0.53769917214405705</v>
      </c>
      <c r="AC260" s="7">
        <v>-0.119312718846195</v>
      </c>
      <c r="AD260" s="26"/>
      <c r="AE260" s="7"/>
      <c r="AF260" s="9"/>
      <c r="AG260" s="10"/>
      <c r="AH260" s="10"/>
    </row>
    <row r="261" spans="2:34" ht="15" x14ac:dyDescent="0.25">
      <c r="B261" t="s">
        <v>442</v>
      </c>
      <c r="C261" s="4" t="s">
        <v>870</v>
      </c>
      <c r="D261" s="4" t="s">
        <v>1185</v>
      </c>
      <c r="E261" s="12">
        <v>44025</v>
      </c>
      <c r="F261" s="37"/>
      <c r="G261" s="37">
        <v>693.999073751271</v>
      </c>
      <c r="H261" s="11"/>
      <c r="I261" s="12">
        <v>43774</v>
      </c>
      <c r="J261" s="14">
        <v>475.980699048519</v>
      </c>
      <c r="L261" s="6"/>
      <c r="M261" s="6"/>
      <c r="N261" s="6"/>
      <c r="O261" s="6"/>
      <c r="P261" s="6"/>
      <c r="Q261" s="6"/>
      <c r="R261" s="6"/>
      <c r="S261" s="6"/>
      <c r="T261" s="6"/>
      <c r="V261" s="7"/>
      <c r="W261" s="7"/>
      <c r="X261" s="7">
        <v>2.8744588742483802E-2</v>
      </c>
      <c r="Y261" s="7">
        <v>-2.3545409004327701E-2</v>
      </c>
      <c r="Z261" s="7">
        <v>3.6732801165271702E-2</v>
      </c>
      <c r="AA261" s="7">
        <v>-0.111169254922133</v>
      </c>
      <c r="AB261" s="7">
        <v>7.88793079664174E-2</v>
      </c>
      <c r="AC261" s="7">
        <v>-0.16481959789700301</v>
      </c>
      <c r="AD261" s="26"/>
      <c r="AE261" s="7"/>
      <c r="AF261" s="9"/>
      <c r="AG261" s="10"/>
      <c r="AH261" s="10"/>
    </row>
    <row r="262" spans="2:34" ht="15" x14ac:dyDescent="0.25">
      <c r="B262" t="s">
        <v>443</v>
      </c>
      <c r="C262" s="4" t="s">
        <v>871</v>
      </c>
      <c r="D262" s="4" t="s">
        <v>1186</v>
      </c>
      <c r="E262" s="12">
        <v>44040</v>
      </c>
      <c r="F262" s="37"/>
      <c r="G262" s="37">
        <v>2586.65839913115</v>
      </c>
      <c r="H262" s="11"/>
      <c r="I262" s="12">
        <v>43950</v>
      </c>
      <c r="J262" s="14">
        <v>1691.27344809532</v>
      </c>
      <c r="L262" s="6"/>
      <c r="M262" s="6"/>
      <c r="N262" s="6"/>
      <c r="O262" s="6"/>
      <c r="P262" s="6"/>
      <c r="Q262" s="6"/>
      <c r="R262" s="6"/>
      <c r="S262" s="6"/>
      <c r="T262" s="6"/>
      <c r="V262" s="7"/>
      <c r="W262" s="7"/>
      <c r="X262" s="7">
        <v>3.1872509960521697E-2</v>
      </c>
      <c r="Y262" s="7">
        <v>-2.1887824897930799E-2</v>
      </c>
      <c r="Z262" s="7">
        <v>0.118225524474838</v>
      </c>
      <c r="AA262" s="7">
        <v>-5.1042164736863897E-2</v>
      </c>
      <c r="AB262" s="7">
        <v>0.40023458337585899</v>
      </c>
      <c r="AC262" s="7">
        <v>-0.117244339416211</v>
      </c>
      <c r="AD262" s="26"/>
      <c r="AE262" s="7"/>
      <c r="AF262" s="9"/>
      <c r="AG262" s="10">
        <v>0.12750041842468801</v>
      </c>
      <c r="AH262" s="10">
        <v>0.14985809813447301</v>
      </c>
    </row>
    <row r="263" spans="2:34" ht="15" x14ac:dyDescent="0.25">
      <c r="B263" t="s">
        <v>444</v>
      </c>
      <c r="C263" s="4" t="s">
        <v>872</v>
      </c>
      <c r="D263" s="4" t="s">
        <v>1187</v>
      </c>
      <c r="E263" s="12">
        <v>44049</v>
      </c>
      <c r="F263" s="37">
        <v>1097</v>
      </c>
      <c r="G263" s="37">
        <v>1097</v>
      </c>
      <c r="H263" s="11"/>
      <c r="I263" s="12">
        <v>44049</v>
      </c>
      <c r="J263" s="14">
        <v>218.20573154783199</v>
      </c>
      <c r="L263" s="6">
        <v>4.57875457868795E-3</v>
      </c>
      <c r="M263" s="6"/>
      <c r="N263" s="6">
        <v>0.61086637298110902</v>
      </c>
      <c r="O263" s="6"/>
      <c r="P263" s="6"/>
      <c r="Q263" s="6"/>
      <c r="R263" s="6"/>
      <c r="S263" s="6"/>
      <c r="T263" s="6">
        <v>0.67737003058078704</v>
      </c>
      <c r="V263" s="7"/>
      <c r="W263" s="7"/>
      <c r="X263" s="7">
        <v>3.05418719217414E-2</v>
      </c>
      <c r="Y263" s="7">
        <v>-4.1121495327388402E-2</v>
      </c>
      <c r="Z263" s="7">
        <v>0.17460317460238001</v>
      </c>
      <c r="AA263" s="7">
        <v>-6.4980308998201494E-2</v>
      </c>
      <c r="AB263" s="7">
        <v>0.67737003058078704</v>
      </c>
      <c r="AC263" s="7">
        <v>0.67737003058078704</v>
      </c>
      <c r="AD263" s="26">
        <v>10</v>
      </c>
      <c r="AE263" s="7"/>
      <c r="AF263" s="9"/>
      <c r="AG263" s="10"/>
      <c r="AH263" s="10"/>
    </row>
    <row r="264" spans="2:34" ht="15" x14ac:dyDescent="0.25">
      <c r="B264" t="s">
        <v>445</v>
      </c>
      <c r="C264" s="4" t="s">
        <v>1</v>
      </c>
      <c r="D264" s="4" t="s">
        <v>82</v>
      </c>
      <c r="E264" s="12">
        <v>44049</v>
      </c>
      <c r="F264" s="37">
        <v>1320</v>
      </c>
      <c r="G264" s="37"/>
      <c r="H264" s="11"/>
      <c r="I264" s="12"/>
      <c r="L264" s="6">
        <v>3.8022813696443301E-3</v>
      </c>
      <c r="M264" s="6">
        <v>5.0119331741370801E-2</v>
      </c>
      <c r="N264" s="6">
        <v>0.27147337964386697</v>
      </c>
      <c r="O264" s="6"/>
      <c r="P264" s="6"/>
      <c r="Q264" s="6"/>
      <c r="R264" s="6"/>
      <c r="S264" s="6"/>
      <c r="T264" s="6">
        <v>0.30576311449112797</v>
      </c>
      <c r="V264" s="7"/>
      <c r="W264" s="7"/>
      <c r="X264" s="7">
        <v>6.5000000000509303E-2</v>
      </c>
      <c r="Y264" s="7">
        <v>-7.2164948454010294E-2</v>
      </c>
      <c r="Z264" s="7">
        <v>0.16135265700373599</v>
      </c>
      <c r="AA264" s="7">
        <v>-3.83858267723554E-2</v>
      </c>
      <c r="AB264" s="7">
        <v>0.30576311449112797</v>
      </c>
      <c r="AC264" s="7">
        <v>0.30576311449112797</v>
      </c>
      <c r="AD264" s="26"/>
      <c r="AE264" s="7"/>
      <c r="AF264" s="9"/>
      <c r="AG264" s="10"/>
      <c r="AH264" s="10"/>
    </row>
    <row r="265" spans="2:34" ht="15" x14ac:dyDescent="0.25">
      <c r="B265" t="s">
        <v>446</v>
      </c>
      <c r="C265" s="4" t="s">
        <v>873</v>
      </c>
      <c r="D265" s="4" t="s">
        <v>1188</v>
      </c>
      <c r="E265" s="12">
        <v>44049</v>
      </c>
      <c r="F265" s="37">
        <v>2821</v>
      </c>
      <c r="G265" s="37">
        <v>2824</v>
      </c>
      <c r="H265" s="11"/>
      <c r="I265" s="12">
        <v>44048</v>
      </c>
      <c r="J265" s="14">
        <v>228.13311504006401</v>
      </c>
      <c r="L265" s="6">
        <v>-1.0623229463817599E-3</v>
      </c>
      <c r="M265" s="6">
        <v>4.3913955734751701E-2</v>
      </c>
      <c r="N265" s="6"/>
      <c r="O265" s="6"/>
      <c r="P265" s="6"/>
      <c r="Q265" s="6"/>
      <c r="R265" s="6"/>
      <c r="S265" s="6"/>
      <c r="T265" s="6"/>
      <c r="V265" s="7"/>
      <c r="W265" s="7"/>
      <c r="X265" s="7">
        <v>6.0773480661737302E-2</v>
      </c>
      <c r="Y265" s="7">
        <v>-1.9665568506752602E-3</v>
      </c>
      <c r="Z265" s="7">
        <v>0.132575107294542</v>
      </c>
      <c r="AA265" s="7">
        <v>-2.88036681949961E-2</v>
      </c>
      <c r="AB265" s="7">
        <v>0.24809222082141799</v>
      </c>
      <c r="AC265" s="7">
        <v>0.16240830229799</v>
      </c>
      <c r="AD265" s="26"/>
      <c r="AE265" s="7"/>
      <c r="AF265" s="9"/>
      <c r="AG265" s="10"/>
      <c r="AH265" s="10"/>
    </row>
    <row r="266" spans="2:34" ht="15" x14ac:dyDescent="0.25">
      <c r="B266" t="s">
        <v>447</v>
      </c>
      <c r="C266" s="4" t="s">
        <v>874</v>
      </c>
      <c r="D266" s="4" t="s">
        <v>1189</v>
      </c>
      <c r="E266" s="12">
        <v>44048</v>
      </c>
      <c r="F266" s="37"/>
      <c r="G266" s="37">
        <v>335</v>
      </c>
      <c r="H266" s="11"/>
      <c r="I266" s="12">
        <v>43929</v>
      </c>
      <c r="J266" s="14">
        <v>223.96542408728601</v>
      </c>
      <c r="L266" s="6"/>
      <c r="M266" s="6">
        <v>2.7795733678431099E-2</v>
      </c>
      <c r="N266" s="6"/>
      <c r="O266" s="6"/>
      <c r="P266" s="6">
        <v>1.23807266027143E-3</v>
      </c>
      <c r="Q266" s="6">
        <v>-7.1397975287254695E-2</v>
      </c>
      <c r="R266" s="6">
        <v>-0.17124892297404601</v>
      </c>
      <c r="S266" s="6">
        <v>-5.3902574821258903E-2</v>
      </c>
      <c r="T266" s="6"/>
      <c r="V266" s="7"/>
      <c r="W266" s="7"/>
      <c r="X266" s="7">
        <v>4.2150680385020699E-2</v>
      </c>
      <c r="Y266" s="7">
        <v>-1.1111111110949401E-2</v>
      </c>
      <c r="Z266" s="7">
        <v>2.1331609566914302E-2</v>
      </c>
      <c r="AA266" s="7">
        <v>-8.8886216020910097E-2</v>
      </c>
      <c r="AB266" s="7">
        <v>0.20363870364060899</v>
      </c>
      <c r="AC266" s="7">
        <v>-0.1239669421484</v>
      </c>
      <c r="AD266" s="26"/>
      <c r="AE266" s="7"/>
      <c r="AF266" s="9"/>
      <c r="AG266" s="10"/>
      <c r="AH266" s="10"/>
    </row>
    <row r="267" spans="2:34" ht="15" x14ac:dyDescent="0.25">
      <c r="B267" t="s">
        <v>448</v>
      </c>
      <c r="C267" s="4" t="s">
        <v>875</v>
      </c>
      <c r="D267" s="4" t="s">
        <v>1190</v>
      </c>
      <c r="E267" s="12">
        <v>44047</v>
      </c>
      <c r="F267" s="37"/>
      <c r="G267" s="37">
        <v>2700</v>
      </c>
      <c r="H267" s="11"/>
      <c r="I267" s="12">
        <v>44047</v>
      </c>
      <c r="J267" s="14">
        <v>10548.1086984711</v>
      </c>
      <c r="L267" s="6"/>
      <c r="M267" s="6">
        <v>4.1546117347024798E-2</v>
      </c>
      <c r="N267" s="6">
        <v>0.44413472765183498</v>
      </c>
      <c r="O267" s="6">
        <v>0.56204955424997005</v>
      </c>
      <c r="P267" s="6"/>
      <c r="Q267" s="6"/>
      <c r="R267" s="6"/>
      <c r="S267" s="6"/>
      <c r="T267" s="6">
        <v>0.40019251572259201</v>
      </c>
      <c r="V267" s="7"/>
      <c r="W267" s="7"/>
      <c r="X267" s="7">
        <v>4.4444444445616703E-2</v>
      </c>
      <c r="Y267" s="7">
        <v>-4.0935288881009897E-2</v>
      </c>
      <c r="Z267" s="7">
        <v>0.18494069947511901</v>
      </c>
      <c r="AA267" s="7">
        <v>-0.12644472897955</v>
      </c>
      <c r="AB267" s="7">
        <v>0.40019251572259201</v>
      </c>
      <c r="AC267" s="7">
        <v>-6.2843543615599601E-2</v>
      </c>
      <c r="AD267" s="26">
        <v>9</v>
      </c>
      <c r="AE267" s="7"/>
      <c r="AF267" s="9"/>
      <c r="AG267" s="10"/>
      <c r="AH267" s="10"/>
    </row>
    <row r="268" spans="2:34" ht="15" x14ac:dyDescent="0.25">
      <c r="B268" t="s">
        <v>449</v>
      </c>
      <c r="C268" s="4" t="s">
        <v>876</v>
      </c>
      <c r="D268" s="4" t="s">
        <v>1191</v>
      </c>
      <c r="E268" s="12">
        <v>44042</v>
      </c>
      <c r="F268" s="37"/>
      <c r="G268" s="37">
        <v>1912.57875063643</v>
      </c>
      <c r="H268" s="11"/>
      <c r="I268" s="12">
        <v>43948</v>
      </c>
      <c r="J268" s="14">
        <v>805.85637511825598</v>
      </c>
      <c r="L268" s="6"/>
      <c r="M268" s="6"/>
      <c r="N268" s="6"/>
      <c r="O268" s="6"/>
      <c r="P268" s="6"/>
      <c r="Q268" s="6"/>
      <c r="R268" s="6"/>
      <c r="S268" s="6"/>
      <c r="T268" s="6"/>
      <c r="V268" s="7"/>
      <c r="W268" s="7"/>
      <c r="X268" s="7">
        <v>5.5550000000948799E-2</v>
      </c>
      <c r="Y268" s="7">
        <v>-0.10005293806170799</v>
      </c>
      <c r="Z268" s="7">
        <v>0.14428048780435301</v>
      </c>
      <c r="AA268" s="7">
        <v>-5.4683420190485797E-2</v>
      </c>
      <c r="AB268" s="7">
        <v>0.449013231917052</v>
      </c>
      <c r="AC268" s="7">
        <v>-7.6844817046585398E-2</v>
      </c>
      <c r="AD268" s="26"/>
      <c r="AE268" s="7"/>
      <c r="AF268" s="9"/>
      <c r="AG268" s="10"/>
      <c r="AH268" s="10"/>
    </row>
    <row r="269" spans="2:34" ht="15" x14ac:dyDescent="0.25">
      <c r="B269" t="s">
        <v>450</v>
      </c>
      <c r="C269" s="4" t="s">
        <v>877</v>
      </c>
      <c r="D269" s="4" t="s">
        <v>1192</v>
      </c>
      <c r="E269" s="12">
        <v>44022</v>
      </c>
      <c r="F269" s="37"/>
      <c r="G269" s="37">
        <v>749.13514258153702</v>
      </c>
      <c r="H269" s="11"/>
      <c r="I269" s="12">
        <v>44022</v>
      </c>
      <c r="J269" s="14">
        <v>1414.69543162537</v>
      </c>
      <c r="L269" s="6"/>
      <c r="M269" s="6"/>
      <c r="N269" s="6"/>
      <c r="O269" s="6"/>
      <c r="P269" s="6"/>
      <c r="Q269" s="6"/>
      <c r="R269" s="6"/>
      <c r="S269" s="6"/>
      <c r="T269" s="6"/>
      <c r="V269" s="7"/>
      <c r="W269" s="7"/>
      <c r="X269" s="7">
        <v>7.3357154542463799E-4</v>
      </c>
      <c r="Y269" s="7">
        <v>7.3357154542463799E-4</v>
      </c>
      <c r="Z269" s="7">
        <v>9.2564134221902405E-2</v>
      </c>
      <c r="AA269" s="7">
        <v>-3.2211292443207598E-2</v>
      </c>
      <c r="AB269" s="7">
        <v>0.237680254480511</v>
      </c>
      <c r="AC269" s="7">
        <v>-0.105884749847028</v>
      </c>
      <c r="AD269" s="26"/>
      <c r="AE269" s="7"/>
      <c r="AF269" s="9"/>
      <c r="AG269" s="10"/>
      <c r="AH269" s="10"/>
    </row>
    <row r="270" spans="2:34" ht="15" x14ac:dyDescent="0.25">
      <c r="B270" t="s">
        <v>451</v>
      </c>
      <c r="C270" s="4" t="s">
        <v>878</v>
      </c>
      <c r="D270" s="4" t="s">
        <v>1193</v>
      </c>
      <c r="E270" s="12">
        <v>44049</v>
      </c>
      <c r="F270" s="37">
        <v>4010</v>
      </c>
      <c r="G270" s="37">
        <v>4053.3000000007501</v>
      </c>
      <c r="H270" s="11"/>
      <c r="I270" s="12">
        <v>44047</v>
      </c>
      <c r="J270" s="14">
        <v>132.923728055477</v>
      </c>
      <c r="L270" s="6">
        <v>-2.9835902532795401E-3</v>
      </c>
      <c r="M270" s="6"/>
      <c r="N270" s="6"/>
      <c r="O270" s="6">
        <v>0.10664719587483</v>
      </c>
      <c r="P270" s="6">
        <v>0.114607246954693</v>
      </c>
      <c r="Q270" s="6">
        <v>0.41094379691989202</v>
      </c>
      <c r="R270" s="6"/>
      <c r="S270" s="6"/>
      <c r="T270" s="6"/>
      <c r="V270" s="7"/>
      <c r="W270" s="7"/>
      <c r="X270" s="7">
        <v>6.5189101567739299E-2</v>
      </c>
      <c r="Y270" s="7">
        <v>-1.8085388491272201E-2</v>
      </c>
      <c r="Z270" s="7">
        <v>7.5704225351728396E-2</v>
      </c>
      <c r="AA270" s="7">
        <v>-8.0080482896883007E-2</v>
      </c>
      <c r="AB270" s="7">
        <v>0.54936986115004405</v>
      </c>
      <c r="AC270" s="7">
        <v>-8.3320891206385597E-2</v>
      </c>
      <c r="AD270" s="26"/>
      <c r="AE270" s="7"/>
      <c r="AF270" s="9"/>
      <c r="AG270" s="10">
        <v>-5.4219559255628304E-3</v>
      </c>
      <c r="AH270" s="10">
        <v>1.36621365333554E-2</v>
      </c>
    </row>
    <row r="271" spans="2:34" ht="15" x14ac:dyDescent="0.25">
      <c r="B271" t="s">
        <v>452</v>
      </c>
      <c r="C271" s="4" t="s">
        <v>72</v>
      </c>
      <c r="D271" s="4" t="s">
        <v>153</v>
      </c>
      <c r="E271" s="12">
        <v>44048</v>
      </c>
      <c r="F271" s="37"/>
      <c r="G271" s="37">
        <v>5015</v>
      </c>
      <c r="H271" s="11"/>
      <c r="I271" s="12">
        <v>44048</v>
      </c>
      <c r="J271" s="14">
        <v>347.54150654840498</v>
      </c>
      <c r="L271" s="6"/>
      <c r="M271" s="6"/>
      <c r="N271" s="6"/>
      <c r="O271" s="6">
        <v>0.62501388962322402</v>
      </c>
      <c r="P271" s="6"/>
      <c r="Q271" s="6"/>
      <c r="R271" s="6"/>
      <c r="S271" s="6"/>
      <c r="T271" s="6"/>
      <c r="V271" s="7"/>
      <c r="W271" s="7"/>
      <c r="X271" s="7">
        <v>4.3339079044017098E-2</v>
      </c>
      <c r="Y271" s="7">
        <v>-5.30676156577101E-2</v>
      </c>
      <c r="Z271" s="7">
        <v>0.16751770149130599</v>
      </c>
      <c r="AA271" s="7">
        <v>-6.57190891070059E-3</v>
      </c>
      <c r="AB271" s="7">
        <v>0.468926809831755</v>
      </c>
      <c r="AC271" s="7">
        <v>6.7754770196188502E-2</v>
      </c>
      <c r="AD271" s="26">
        <v>9</v>
      </c>
      <c r="AE271" s="7"/>
      <c r="AF271" s="9"/>
      <c r="AG271" s="10"/>
      <c r="AH271" s="10"/>
    </row>
    <row r="272" spans="2:34" ht="15" x14ac:dyDescent="0.25">
      <c r="B272" t="s">
        <v>453</v>
      </c>
      <c r="C272" s="4" t="s">
        <v>879</v>
      </c>
      <c r="D272" s="4" t="s">
        <v>1194</v>
      </c>
      <c r="E272" s="12">
        <v>44033</v>
      </c>
      <c r="F272" s="37"/>
      <c r="G272" s="37">
        <v>2483.73609224334</v>
      </c>
      <c r="H272" s="11"/>
      <c r="I272" s="12">
        <v>44033</v>
      </c>
      <c r="J272" s="14">
        <v>136.207971984148</v>
      </c>
      <c r="L272" s="6"/>
      <c r="M272" s="6"/>
      <c r="N272" s="6"/>
      <c r="O272" s="6"/>
      <c r="P272" s="6"/>
      <c r="Q272" s="6"/>
      <c r="R272" s="6"/>
      <c r="S272" s="6"/>
      <c r="T272" s="6"/>
      <c r="V272" s="7"/>
      <c r="W272" s="7"/>
      <c r="X272" s="7">
        <v>-6.95443645054183E-3</v>
      </c>
      <c r="Y272" s="7">
        <v>-6.95443645054183E-3</v>
      </c>
      <c r="Z272" s="7">
        <v>4.9053044529500801E-2</v>
      </c>
      <c r="AA272" s="7">
        <v>-4.8742808214228703E-2</v>
      </c>
      <c r="AB272" s="7">
        <v>0.31638100743119102</v>
      </c>
      <c r="AC272" s="7">
        <v>0.31638100743119102</v>
      </c>
      <c r="AD272" s="26"/>
      <c r="AE272" s="7"/>
      <c r="AF272" s="9"/>
      <c r="AG272" s="10"/>
      <c r="AH272" s="10"/>
    </row>
    <row r="273" spans="2:34" ht="15" x14ac:dyDescent="0.25">
      <c r="B273" t="s">
        <v>454</v>
      </c>
      <c r="C273" s="4" t="s">
        <v>880</v>
      </c>
      <c r="D273" s="4" t="s">
        <v>105</v>
      </c>
      <c r="E273" s="12">
        <v>43971</v>
      </c>
      <c r="F273" s="37"/>
      <c r="G273" s="37"/>
      <c r="H273" s="11"/>
      <c r="I273" s="12"/>
      <c r="L273" s="6"/>
      <c r="M273" s="6"/>
      <c r="N273" s="6"/>
      <c r="O273" s="6"/>
      <c r="P273" s="6"/>
      <c r="Q273" s="6"/>
      <c r="R273" s="6"/>
      <c r="S273" s="6"/>
      <c r="T273" s="6"/>
      <c r="V273" s="7"/>
      <c r="W273" s="7"/>
      <c r="X273" s="7">
        <v>1.7120654067184701E-2</v>
      </c>
      <c r="Y273" s="7">
        <v>1.7120654067184701E-2</v>
      </c>
      <c r="Z273" s="7">
        <v>5.5538941342092599E-2</v>
      </c>
      <c r="AA273" s="7">
        <v>1.7120654067184701E-2</v>
      </c>
      <c r="AB273" s="7">
        <v>0.25547999218921202</v>
      </c>
      <c r="AC273" s="7">
        <v>0.25547999218921202</v>
      </c>
      <c r="AD273" s="26"/>
      <c r="AE273" s="7"/>
      <c r="AF273" s="9"/>
      <c r="AG273" s="10"/>
      <c r="AH273" s="10"/>
    </row>
    <row r="274" spans="2:34" ht="15" x14ac:dyDescent="0.25">
      <c r="B274" t="s">
        <v>455</v>
      </c>
      <c r="C274" s="4" t="s">
        <v>881</v>
      </c>
      <c r="D274" s="4" t="s">
        <v>1195</v>
      </c>
      <c r="E274" s="12">
        <v>44041</v>
      </c>
      <c r="F274" s="37"/>
      <c r="G274" s="37">
        <v>1007</v>
      </c>
      <c r="H274" s="11"/>
      <c r="I274" s="12">
        <v>44041</v>
      </c>
      <c r="J274" s="14">
        <v>257.368384444475</v>
      </c>
      <c r="L274" s="6"/>
      <c r="M274" s="6"/>
      <c r="N274" s="6"/>
      <c r="O274" s="6"/>
      <c r="P274" s="6"/>
      <c r="Q274" s="6"/>
      <c r="R274" s="6"/>
      <c r="S274" s="6"/>
      <c r="T274" s="6"/>
      <c r="V274" s="7"/>
      <c r="W274" s="7"/>
      <c r="X274" s="7">
        <v>1.27863262787287E-3</v>
      </c>
      <c r="Y274" s="7">
        <v>-3.9369369368614598E-2</v>
      </c>
      <c r="Z274" s="7">
        <v>0.103272269612789</v>
      </c>
      <c r="AA274" s="7">
        <v>-7.7201019453277703E-2</v>
      </c>
      <c r="AB274" s="7">
        <v>9.3743800391239293E-2</v>
      </c>
      <c r="AC274" s="7">
        <v>9.3743800391239293E-2</v>
      </c>
      <c r="AD274" s="26"/>
      <c r="AE274" s="7"/>
      <c r="AF274" s="9"/>
      <c r="AG274" s="10"/>
      <c r="AH274" s="10"/>
    </row>
    <row r="275" spans="2:34" ht="15" x14ac:dyDescent="0.25">
      <c r="B275" t="s">
        <v>456</v>
      </c>
      <c r="C275" s="4" t="s">
        <v>882</v>
      </c>
      <c r="D275" s="4" t="s">
        <v>1196</v>
      </c>
      <c r="E275" s="12">
        <v>44043</v>
      </c>
      <c r="F275" s="37"/>
      <c r="G275" s="37">
        <v>1527.2747520059299</v>
      </c>
      <c r="H275" s="11"/>
      <c r="I275" s="12">
        <v>43908</v>
      </c>
      <c r="J275" s="14">
        <v>163.06063384914401</v>
      </c>
      <c r="L275" s="6"/>
      <c r="M275" s="6">
        <v>0.229038854806277</v>
      </c>
      <c r="N275" s="6">
        <v>-0.247409479865455</v>
      </c>
      <c r="O275" s="6">
        <v>-0.50829424807685397</v>
      </c>
      <c r="P275" s="6"/>
      <c r="Q275" s="6"/>
      <c r="R275" s="6"/>
      <c r="S275" s="6"/>
      <c r="T275" s="6">
        <v>-0.18748661793884799</v>
      </c>
      <c r="V275" s="7"/>
      <c r="W275" s="7"/>
      <c r="X275" s="7">
        <v>0.15468041237007099</v>
      </c>
      <c r="Y275" s="7">
        <v>-4.4149279414341401E-2</v>
      </c>
      <c r="Z275" s="7">
        <v>0.33013591518625601</v>
      </c>
      <c r="AA275" s="7">
        <v>-0.236018711453653</v>
      </c>
      <c r="AB275" s="7">
        <v>-0.18748661793884799</v>
      </c>
      <c r="AC275" s="7">
        <v>-0.41415587423311101</v>
      </c>
      <c r="AD275" s="26"/>
      <c r="AE275" s="7"/>
      <c r="AF275" s="9"/>
      <c r="AG275" s="10"/>
      <c r="AH275" s="10"/>
    </row>
    <row r="276" spans="2:34" ht="15" x14ac:dyDescent="0.25">
      <c r="B276" t="s">
        <v>457</v>
      </c>
      <c r="C276" s="4" t="s">
        <v>883</v>
      </c>
      <c r="D276" s="4" t="s">
        <v>1197</v>
      </c>
      <c r="E276" s="12">
        <v>44048</v>
      </c>
      <c r="F276" s="37"/>
      <c r="G276" s="37">
        <v>1044</v>
      </c>
      <c r="H276" s="11"/>
      <c r="I276" s="12">
        <v>44047</v>
      </c>
      <c r="J276" s="14">
        <v>6833.1183278655999</v>
      </c>
      <c r="L276" s="6"/>
      <c r="M276" s="6">
        <v>3.1153274108874002E-2</v>
      </c>
      <c r="N276" s="6">
        <v>0.139983566592564</v>
      </c>
      <c r="O276" s="6">
        <v>0.198485540953698</v>
      </c>
      <c r="P276" s="6">
        <v>0.19537371810845799</v>
      </c>
      <c r="Q276" s="6">
        <v>0.29741532392479703</v>
      </c>
      <c r="R276" s="6">
        <v>0.49462832030258103</v>
      </c>
      <c r="S276" s="6"/>
      <c r="T276" s="6">
        <v>0.121084389847965</v>
      </c>
      <c r="V276" s="7"/>
      <c r="W276" s="7"/>
      <c r="X276" s="7">
        <v>5.0708833150565603E-2</v>
      </c>
      <c r="Y276" s="7">
        <v>-7.10697674421681E-2</v>
      </c>
      <c r="Z276" s="7">
        <v>0.10769839923159499</v>
      </c>
      <c r="AA276" s="7">
        <v>-5.6324362968589399E-2</v>
      </c>
      <c r="AB276" s="7">
        <v>0.21836159080878101</v>
      </c>
      <c r="AC276" s="7">
        <v>-8.1508427815569995E-2</v>
      </c>
      <c r="AD276" s="26">
        <v>8</v>
      </c>
      <c r="AE276" s="7"/>
      <c r="AF276" s="9"/>
      <c r="AG276" s="10"/>
      <c r="AH276" s="10"/>
    </row>
    <row r="277" spans="2:34" ht="15" x14ac:dyDescent="0.25">
      <c r="B277" t="s">
        <v>458</v>
      </c>
      <c r="C277" s="4" t="s">
        <v>66</v>
      </c>
      <c r="D277" s="4" t="s">
        <v>147</v>
      </c>
      <c r="E277" s="12">
        <v>44047</v>
      </c>
      <c r="F277" s="37"/>
      <c r="G277" s="37">
        <v>3895</v>
      </c>
      <c r="H277" s="11"/>
      <c r="I277" s="12">
        <v>44047</v>
      </c>
      <c r="J277" s="14">
        <v>175.30668361115499</v>
      </c>
      <c r="L277" s="6"/>
      <c r="M277" s="6">
        <v>0.100282485875214</v>
      </c>
      <c r="N277" s="6">
        <v>0.42310657405876601</v>
      </c>
      <c r="O277" s="6">
        <v>0.766757867679698</v>
      </c>
      <c r="P277" s="6">
        <v>1.0526771573827101</v>
      </c>
      <c r="Q277" s="6">
        <v>1.7235486404015701</v>
      </c>
      <c r="R277" s="6"/>
      <c r="S277" s="6"/>
      <c r="T277" s="6"/>
      <c r="V277" s="7"/>
      <c r="W277" s="7"/>
      <c r="X277" s="7">
        <v>8.4977238238934702E-2</v>
      </c>
      <c r="Y277" s="7">
        <v>-3.1775700934303999E-2</v>
      </c>
      <c r="Z277" s="7">
        <v>0.12774769034702299</v>
      </c>
      <c r="AA277" s="7">
        <v>-2.2118380062238398E-2</v>
      </c>
      <c r="AB277" s="7">
        <v>0.62032228388299704</v>
      </c>
      <c r="AC277" s="7">
        <v>-0.10943876180506799</v>
      </c>
      <c r="AD277" s="26"/>
      <c r="AE277" s="7"/>
      <c r="AF277" s="9"/>
      <c r="AG277" s="10"/>
      <c r="AH277" s="10"/>
    </row>
    <row r="278" spans="2:34" ht="15" x14ac:dyDescent="0.25">
      <c r="B278" t="s">
        <v>459</v>
      </c>
      <c r="C278" s="4" t="s">
        <v>884</v>
      </c>
      <c r="D278" s="4" t="s">
        <v>1198</v>
      </c>
      <c r="E278" s="12">
        <v>44048</v>
      </c>
      <c r="F278" s="37"/>
      <c r="G278" s="37"/>
      <c r="H278" s="11"/>
      <c r="I278" s="12"/>
      <c r="L278" s="6"/>
      <c r="M278" s="6"/>
      <c r="N278" s="6"/>
      <c r="O278" s="6"/>
      <c r="P278" s="6"/>
      <c r="Q278" s="6"/>
      <c r="R278" s="6"/>
      <c r="S278" s="6"/>
      <c r="T278" s="6"/>
      <c r="V278" s="7"/>
      <c r="W278" s="7"/>
      <c r="X278" s="7"/>
      <c r="Y278" s="7"/>
      <c r="Z278" s="7"/>
      <c r="AA278" s="7"/>
      <c r="AB278" s="7"/>
      <c r="AC278" s="7"/>
      <c r="AD278" s="26"/>
      <c r="AE278" s="7"/>
      <c r="AF278" s="9"/>
      <c r="AG278" s="10"/>
      <c r="AH278" s="10"/>
    </row>
    <row r="279" spans="2:34" ht="15" x14ac:dyDescent="0.25">
      <c r="B279" t="s">
        <v>460</v>
      </c>
      <c r="C279" s="4" t="s">
        <v>885</v>
      </c>
      <c r="D279" s="4" t="s">
        <v>1199</v>
      </c>
      <c r="E279" s="12">
        <v>44048</v>
      </c>
      <c r="F279" s="37"/>
      <c r="G279" s="37">
        <v>557</v>
      </c>
      <c r="H279" s="11"/>
      <c r="I279" s="12">
        <v>44048</v>
      </c>
      <c r="J279" s="14">
        <v>1686.27561849213</v>
      </c>
      <c r="L279" s="6"/>
      <c r="M279" s="6"/>
      <c r="N279" s="6">
        <v>0.127448597604671</v>
      </c>
      <c r="O279" s="6"/>
      <c r="P279" s="6"/>
      <c r="Q279" s="6"/>
      <c r="R279" s="6">
        <v>0.109411914079828</v>
      </c>
      <c r="S279" s="6"/>
      <c r="T279" s="6"/>
      <c r="V279" s="7"/>
      <c r="W279" s="7"/>
      <c r="X279" s="7">
        <v>5.79710144920682E-2</v>
      </c>
      <c r="Y279" s="7">
        <v>-3.3687316859868602E-2</v>
      </c>
      <c r="Z279" s="7">
        <v>0.21369841559877401</v>
      </c>
      <c r="AA279" s="7">
        <v>-0.12182129550099501</v>
      </c>
      <c r="AB279" s="7">
        <v>1.4450940462225099</v>
      </c>
      <c r="AC279" s="7">
        <v>-0.398564159582602</v>
      </c>
      <c r="AD279" s="26">
        <v>6</v>
      </c>
      <c r="AE279" s="7"/>
      <c r="AF279" s="9"/>
      <c r="AG279" s="10">
        <v>0.20174593438650801</v>
      </c>
      <c r="AH279" s="10">
        <v>0.49193892152288798</v>
      </c>
    </row>
    <row r="280" spans="2:34" ht="15" x14ac:dyDescent="0.25">
      <c r="B280" t="s">
        <v>461</v>
      </c>
      <c r="C280" s="4" t="s">
        <v>886</v>
      </c>
      <c r="D280" s="4" t="s">
        <v>1200</v>
      </c>
      <c r="E280" s="12">
        <v>44028</v>
      </c>
      <c r="F280" s="37"/>
      <c r="G280" s="37">
        <v>2483.7918770238798</v>
      </c>
      <c r="H280" s="11"/>
      <c r="I280" s="12">
        <v>43914</v>
      </c>
      <c r="J280" s="14">
        <v>178.686765198469</v>
      </c>
      <c r="L280" s="6"/>
      <c r="M280" s="6"/>
      <c r="N280" s="6"/>
      <c r="O280" s="6"/>
      <c r="P280" s="6"/>
      <c r="Q280" s="6"/>
      <c r="R280" s="6"/>
      <c r="S280" s="6"/>
      <c r="T280" s="6"/>
      <c r="V280" s="7"/>
      <c r="W280" s="7"/>
      <c r="X280" s="7">
        <v>2.4640657084091799E-2</v>
      </c>
      <c r="Y280" s="7">
        <v>-4.0136272546078502E-2</v>
      </c>
      <c r="Z280" s="7">
        <v>1.7566248245202601E-2</v>
      </c>
      <c r="AA280" s="7">
        <v>-2.3553199512207398E-2</v>
      </c>
      <c r="AB280" s="7">
        <v>0.205172482290363</v>
      </c>
      <c r="AC280" s="7">
        <v>-9.0894596578436904E-3</v>
      </c>
      <c r="AD280" s="26"/>
      <c r="AE280" s="7"/>
      <c r="AF280" s="9"/>
      <c r="AG280" s="10"/>
      <c r="AH280" s="10"/>
    </row>
    <row r="281" spans="2:34" ht="15" x14ac:dyDescent="0.25">
      <c r="B281" t="s">
        <v>462</v>
      </c>
      <c r="C281" s="4" t="s">
        <v>887</v>
      </c>
      <c r="D281" s="4" t="s">
        <v>1201</v>
      </c>
      <c r="E281" s="12">
        <v>44049</v>
      </c>
      <c r="F281" s="37">
        <v>912</v>
      </c>
      <c r="G281" s="37"/>
      <c r="H281" s="11"/>
      <c r="I281" s="12"/>
      <c r="L281" s="6"/>
      <c r="M281" s="6"/>
      <c r="N281" s="6"/>
      <c r="O281" s="6"/>
      <c r="P281" s="6"/>
      <c r="Q281" s="6"/>
      <c r="R281" s="6"/>
      <c r="S281" s="6"/>
      <c r="T281" s="6"/>
      <c r="V281" s="7"/>
      <c r="W281" s="7"/>
      <c r="X281" s="7"/>
      <c r="Y281" s="7"/>
      <c r="Z281" s="7">
        <v>9.6812988575111406E-2</v>
      </c>
      <c r="AA281" s="7">
        <v>9.6812988575111406E-2</v>
      </c>
      <c r="AB281" s="7"/>
      <c r="AC281" s="7"/>
      <c r="AD281" s="26"/>
      <c r="AE281" s="7"/>
      <c r="AF281" s="9"/>
      <c r="AG281" s="10"/>
      <c r="AH281" s="10"/>
    </row>
    <row r="282" spans="2:34" ht="15" x14ac:dyDescent="0.25">
      <c r="B282" t="s">
        <v>463</v>
      </c>
      <c r="C282" s="4" t="s">
        <v>888</v>
      </c>
      <c r="D282" s="4" t="s">
        <v>1202</v>
      </c>
      <c r="E282" s="12">
        <v>44033</v>
      </c>
      <c r="F282" s="37"/>
      <c r="G282" s="37">
        <v>584.429943769239</v>
      </c>
      <c r="H282" s="11"/>
      <c r="I282" s="12">
        <v>43815</v>
      </c>
      <c r="J282" s="14">
        <v>220.31379932546599</v>
      </c>
      <c r="L282" s="6"/>
      <c r="M282" s="6"/>
      <c r="N282" s="6"/>
      <c r="O282" s="6"/>
      <c r="P282" s="6"/>
      <c r="Q282" s="6"/>
      <c r="R282" s="6"/>
      <c r="S282" s="6"/>
      <c r="T282" s="6"/>
      <c r="V282" s="7"/>
      <c r="W282" s="7"/>
      <c r="X282" s="7">
        <v>6.0808702241047299E-2</v>
      </c>
      <c r="Y282" s="7">
        <v>-9.1729400845069906E-2</v>
      </c>
      <c r="Z282" s="7">
        <v>0.12997347480268201</v>
      </c>
      <c r="AA282" s="7">
        <v>-0.28985834840306801</v>
      </c>
      <c r="AB282" s="7">
        <v>0.578821330261999</v>
      </c>
      <c r="AC282" s="7">
        <v>-0.210499728446885</v>
      </c>
      <c r="AD282" s="26"/>
      <c r="AE282" s="7"/>
      <c r="AF282" s="9"/>
      <c r="AG282" s="10">
        <v>0.327425102305824</v>
      </c>
      <c r="AH282" s="10">
        <v>0.66742427442477503</v>
      </c>
    </row>
    <row r="283" spans="2:34" ht="15" x14ac:dyDescent="0.25">
      <c r="B283" t="s">
        <v>464</v>
      </c>
      <c r="C283" s="4" t="s">
        <v>34</v>
      </c>
      <c r="D283" s="4" t="s">
        <v>115</v>
      </c>
      <c r="E283" s="12">
        <v>44046</v>
      </c>
      <c r="F283" s="37"/>
      <c r="G283" s="37">
        <v>888.38152519054699</v>
      </c>
      <c r="H283" s="11"/>
      <c r="I283" s="12">
        <v>43874</v>
      </c>
      <c r="J283" s="14">
        <v>1056.0879974193599</v>
      </c>
      <c r="L283" s="6"/>
      <c r="M283" s="6">
        <v>-2.2521486092955501E-2</v>
      </c>
      <c r="N283" s="6">
        <v>-0.16404303105460699</v>
      </c>
      <c r="O283" s="6">
        <v>-4.4847678550504498E-2</v>
      </c>
      <c r="P283" s="6"/>
      <c r="Q283" s="6"/>
      <c r="R283" s="6"/>
      <c r="S283" s="6"/>
      <c r="T283" s="6"/>
      <c r="V283" s="7"/>
      <c r="W283" s="7"/>
      <c r="X283" s="7">
        <v>3.2631703499646399E-2</v>
      </c>
      <c r="Y283" s="7">
        <v>-7.4946580486575806E-2</v>
      </c>
      <c r="Z283" s="7">
        <v>7.8111232052833698E-2</v>
      </c>
      <c r="AA283" s="7">
        <v>-0.14053915150187099</v>
      </c>
      <c r="AB283" s="7">
        <v>-0.173639573095134</v>
      </c>
      <c r="AC283" s="7">
        <v>-0.173639573095134</v>
      </c>
      <c r="AD283" s="26"/>
      <c r="AE283" s="7"/>
      <c r="AF283" s="9"/>
      <c r="AG283" s="10"/>
      <c r="AH283" s="10"/>
    </row>
    <row r="284" spans="2:34" ht="15" x14ac:dyDescent="0.25">
      <c r="B284" t="s">
        <v>465</v>
      </c>
      <c r="C284" s="4" t="s">
        <v>889</v>
      </c>
      <c r="D284" s="4" t="s">
        <v>1203</v>
      </c>
      <c r="E284" s="12">
        <v>44027</v>
      </c>
      <c r="F284" s="37"/>
      <c r="G284" s="37">
        <v>632.04999999981396</v>
      </c>
      <c r="H284" s="11"/>
      <c r="I284" s="12">
        <v>44027</v>
      </c>
      <c r="J284" s="14">
        <v>25266.956124420201</v>
      </c>
      <c r="L284" s="6"/>
      <c r="M284" s="6"/>
      <c r="N284" s="6"/>
      <c r="O284" s="6"/>
      <c r="P284" s="6"/>
      <c r="Q284" s="6"/>
      <c r="R284" s="6"/>
      <c r="S284" s="6"/>
      <c r="T284" s="6"/>
      <c r="V284" s="7"/>
      <c r="W284" s="7"/>
      <c r="X284" s="7">
        <v>3.4282746073586198E-3</v>
      </c>
      <c r="Y284" s="7">
        <v>-1.6920148773351702E-2</v>
      </c>
      <c r="Z284" s="7">
        <v>9.3085106384096394E-2</v>
      </c>
      <c r="AA284" s="7">
        <v>-4.1517257787782001E-2</v>
      </c>
      <c r="AB284" s="7">
        <v>0.25276927730010401</v>
      </c>
      <c r="AC284" s="7">
        <v>-9.5998189237434403E-2</v>
      </c>
      <c r="AD284" s="26"/>
      <c r="AE284" s="7"/>
      <c r="AF284" s="9"/>
      <c r="AG284" s="10"/>
      <c r="AH284" s="10"/>
    </row>
    <row r="285" spans="2:34" ht="15" x14ac:dyDescent="0.25">
      <c r="B285" t="s">
        <v>466</v>
      </c>
      <c r="C285" s="4" t="s">
        <v>890</v>
      </c>
      <c r="D285" s="4" t="s">
        <v>1204</v>
      </c>
      <c r="E285" s="12">
        <v>44040</v>
      </c>
      <c r="F285" s="37"/>
      <c r="G285" s="37">
        <v>2986.5455512926001</v>
      </c>
      <c r="H285" s="11"/>
      <c r="I285" s="12">
        <v>43990</v>
      </c>
      <c r="J285" s="14">
        <v>409.736351110935</v>
      </c>
      <c r="L285" s="6"/>
      <c r="M285" s="6"/>
      <c r="N285" s="6"/>
      <c r="O285" s="6"/>
      <c r="P285" s="6"/>
      <c r="Q285" s="6"/>
      <c r="R285" s="6"/>
      <c r="S285" s="6"/>
      <c r="T285" s="6"/>
      <c r="V285" s="7"/>
      <c r="W285" s="7"/>
      <c r="X285" s="7">
        <v>1.90848132042447E-2</v>
      </c>
      <c r="Y285" s="7">
        <v>-6.2777876579275499E-2</v>
      </c>
      <c r="Z285" s="7">
        <v>8.5641928910335993E-2</v>
      </c>
      <c r="AA285" s="7">
        <v>-0.15773353751952501</v>
      </c>
      <c r="AB285" s="7">
        <v>0.60742482861853198</v>
      </c>
      <c r="AC285" s="7">
        <v>-5.8612714203263701E-2</v>
      </c>
      <c r="AD285" s="26"/>
      <c r="AE285" s="7"/>
      <c r="AF285" s="9"/>
      <c r="AG285" s="10"/>
      <c r="AH285" s="10"/>
    </row>
    <row r="286" spans="2:34" ht="15" x14ac:dyDescent="0.25">
      <c r="B286" t="s">
        <v>467</v>
      </c>
      <c r="C286" s="4" t="s">
        <v>891</v>
      </c>
      <c r="D286" s="4" t="s">
        <v>1205</v>
      </c>
      <c r="E286" s="12">
        <v>44040</v>
      </c>
      <c r="F286" s="37"/>
      <c r="G286" s="37">
        <v>895.01999999955297</v>
      </c>
      <c r="H286" s="11"/>
      <c r="I286" s="12">
        <v>44035</v>
      </c>
      <c r="J286" s="14">
        <v>157.70136503958699</v>
      </c>
      <c r="L286" s="6"/>
      <c r="M286" s="6"/>
      <c r="N286" s="6"/>
      <c r="O286" s="6"/>
      <c r="P286" s="6"/>
      <c r="Q286" s="6"/>
      <c r="R286" s="6"/>
      <c r="S286" s="6"/>
      <c r="T286" s="6"/>
      <c r="V286" s="7"/>
      <c r="W286" s="7"/>
      <c r="X286" s="7">
        <v>1.3647122777911099E-2</v>
      </c>
      <c r="Y286" s="7">
        <v>-5.3691275167730097E-2</v>
      </c>
      <c r="Z286" s="7">
        <v>0.185578244179778</v>
      </c>
      <c r="AA286" s="7">
        <v>-6.0338278219205697E-2</v>
      </c>
      <c r="AB286" s="7">
        <v>0.24604970277869101</v>
      </c>
      <c r="AC286" s="7">
        <v>6.3905884213454597E-2</v>
      </c>
      <c r="AD286" s="26"/>
      <c r="AE286" s="7"/>
      <c r="AF286" s="9"/>
      <c r="AG286" s="10"/>
      <c r="AH286" s="10"/>
    </row>
    <row r="287" spans="2:34" ht="15" x14ac:dyDescent="0.25">
      <c r="B287" t="s">
        <v>468</v>
      </c>
      <c r="C287" s="4" t="s">
        <v>892</v>
      </c>
      <c r="D287" s="4" t="s">
        <v>1206</v>
      </c>
      <c r="E287" s="12">
        <v>44039</v>
      </c>
      <c r="F287" s="37"/>
      <c r="G287" s="37">
        <v>913.05856340657897</v>
      </c>
      <c r="H287" s="11"/>
      <c r="I287" s="12">
        <v>43845</v>
      </c>
      <c r="J287" s="14">
        <v>88.814345833420802</v>
      </c>
      <c r="L287" s="6"/>
      <c r="M287" s="6"/>
      <c r="N287" s="6"/>
      <c r="O287" s="6"/>
      <c r="P287" s="6"/>
      <c r="Q287" s="6"/>
      <c r="R287" s="6"/>
      <c r="S287" s="6"/>
      <c r="T287" s="6"/>
      <c r="V287" s="7"/>
      <c r="W287" s="7"/>
      <c r="X287" s="7"/>
      <c r="Y287" s="7"/>
      <c r="Z287" s="7">
        <v>4.6869654463080203E-2</v>
      </c>
      <c r="AA287" s="7">
        <v>-2.23647584125501E-2</v>
      </c>
      <c r="AB287" s="7">
        <v>0.63869953342713404</v>
      </c>
      <c r="AC287" s="7">
        <v>-0.18932912318356099</v>
      </c>
      <c r="AD287" s="26"/>
      <c r="AE287" s="7"/>
      <c r="AF287" s="9"/>
      <c r="AG287" s="10"/>
      <c r="AH287" s="10"/>
    </row>
    <row r="288" spans="2:34" ht="15" x14ac:dyDescent="0.25">
      <c r="B288" t="s">
        <v>469</v>
      </c>
      <c r="C288" s="4" t="s">
        <v>893</v>
      </c>
      <c r="D288" s="4" t="s">
        <v>1207</v>
      </c>
      <c r="E288" s="12">
        <v>44049</v>
      </c>
      <c r="F288" s="37">
        <v>590.34999999962702</v>
      </c>
      <c r="G288" s="37">
        <v>837.32072278857197</v>
      </c>
      <c r="H288" s="11"/>
      <c r="I288" s="12">
        <v>43880</v>
      </c>
      <c r="J288" s="14">
        <v>303.62655361080198</v>
      </c>
      <c r="L288" s="6"/>
      <c r="M288" s="6">
        <v>7.3383152419410194E-2</v>
      </c>
      <c r="N288" s="6"/>
      <c r="O288" s="6"/>
      <c r="P288" s="6"/>
      <c r="Q288" s="6">
        <v>-5.1228851175474099E-2</v>
      </c>
      <c r="R288" s="6">
        <v>7.3908871861931402E-2</v>
      </c>
      <c r="S288" s="6"/>
      <c r="T288" s="6">
        <v>-0.24962913931551201</v>
      </c>
      <c r="V288" s="7"/>
      <c r="W288" s="7"/>
      <c r="X288" s="7">
        <v>5.5932203391421402E-2</v>
      </c>
      <c r="Y288" s="7">
        <v>-0.155405405405909</v>
      </c>
      <c r="Z288" s="7">
        <v>0.100568441215728</v>
      </c>
      <c r="AA288" s="7">
        <v>-0.35157816428574701</v>
      </c>
      <c r="AB288" s="7">
        <v>0.165347127871355</v>
      </c>
      <c r="AC288" s="7">
        <v>-0.24962913931551201</v>
      </c>
      <c r="AD288" s="26">
        <v>7</v>
      </c>
      <c r="AE288" s="7"/>
      <c r="AF288" s="9"/>
      <c r="AG288" s="10"/>
      <c r="AH288" s="10"/>
    </row>
    <row r="289" spans="2:34" ht="15" x14ac:dyDescent="0.25">
      <c r="B289" t="s">
        <v>470</v>
      </c>
      <c r="C289" s="4" t="s">
        <v>894</v>
      </c>
      <c r="D289" s="4" t="s">
        <v>1208</v>
      </c>
      <c r="E289" s="12">
        <v>44049</v>
      </c>
      <c r="F289" s="37">
        <v>680</v>
      </c>
      <c r="G289" s="37">
        <v>2997.3542684689201</v>
      </c>
      <c r="H289" s="11"/>
      <c r="I289" s="12">
        <v>43851</v>
      </c>
      <c r="J289" s="14">
        <v>154.566276071787</v>
      </c>
      <c r="L289" s="6">
        <v>5.9171597640670396E-3</v>
      </c>
      <c r="M289" s="6">
        <v>7.4074074072996198E-3</v>
      </c>
      <c r="N289" s="6"/>
      <c r="O289" s="6">
        <v>-0.63005623888515405</v>
      </c>
      <c r="P289" s="6"/>
      <c r="Q289" s="6"/>
      <c r="R289" s="6"/>
      <c r="S289" s="6"/>
      <c r="T289" s="6">
        <v>-0.75479167441371797</v>
      </c>
      <c r="V289" s="7"/>
      <c r="W289" s="7"/>
      <c r="X289" s="7">
        <v>0.17055214723950499</v>
      </c>
      <c r="Y289" s="7">
        <v>-0.30703363914304599</v>
      </c>
      <c r="Z289" s="7">
        <v>0.12646392665192299</v>
      </c>
      <c r="AA289" s="7">
        <v>-0.49053090193483501</v>
      </c>
      <c r="AB289" s="7">
        <v>-0.75479167441371797</v>
      </c>
      <c r="AC289" s="7">
        <v>-0.75479167441371797</v>
      </c>
      <c r="AD289" s="26">
        <v>8</v>
      </c>
      <c r="AE289" s="7"/>
      <c r="AF289" s="9"/>
      <c r="AG289" s="10"/>
      <c r="AH289" s="10"/>
    </row>
    <row r="290" spans="2:34" ht="15" x14ac:dyDescent="0.25">
      <c r="B290" t="s">
        <v>471</v>
      </c>
      <c r="C290" s="4" t="s">
        <v>895</v>
      </c>
      <c r="D290" s="4" t="s">
        <v>1209</v>
      </c>
      <c r="E290" s="12">
        <v>44047</v>
      </c>
      <c r="F290" s="37"/>
      <c r="G290" s="37">
        <v>5420</v>
      </c>
      <c r="H290" s="11"/>
      <c r="I290" s="12">
        <v>44047</v>
      </c>
      <c r="J290" s="14">
        <v>289.15113174676901</v>
      </c>
      <c r="L290" s="6"/>
      <c r="M290" s="6"/>
      <c r="N290" s="6">
        <v>0.25122892527171597</v>
      </c>
      <c r="O290" s="6"/>
      <c r="P290" s="6">
        <v>0.49170401188544899</v>
      </c>
      <c r="Q290" s="6"/>
      <c r="R290" s="6"/>
      <c r="S290" s="6">
        <v>1.3650148490606799</v>
      </c>
      <c r="T290" s="6">
        <v>0.27376860703225198</v>
      </c>
      <c r="V290" s="7"/>
      <c r="W290" s="7"/>
      <c r="X290" s="7">
        <v>4.3951444118647501E-2</v>
      </c>
      <c r="Y290" s="7">
        <v>-2.26015869193361E-2</v>
      </c>
      <c r="Z290" s="7">
        <v>0.16461001163959699</v>
      </c>
      <c r="AA290" s="7">
        <v>-3.3520288847285001E-2</v>
      </c>
      <c r="AB290" s="7">
        <v>0.44365017395815798</v>
      </c>
      <c r="AC290" s="7">
        <v>4.5705419828664197E-2</v>
      </c>
      <c r="AD290" s="26"/>
      <c r="AE290" s="7"/>
      <c r="AF290" s="9"/>
      <c r="AG290" s="10">
        <v>0.105793136573993</v>
      </c>
      <c r="AH290" s="10">
        <v>0.119996639155033</v>
      </c>
    </row>
    <row r="291" spans="2:34" ht="15" x14ac:dyDescent="0.25">
      <c r="B291" t="s">
        <v>472</v>
      </c>
      <c r="C291" s="4" t="s">
        <v>896</v>
      </c>
      <c r="D291" s="4" t="s">
        <v>1210</v>
      </c>
      <c r="E291" s="12">
        <v>44027</v>
      </c>
      <c r="F291" s="37"/>
      <c r="G291" s="37">
        <v>1361.61999999918</v>
      </c>
      <c r="H291" s="11"/>
      <c r="I291" s="12">
        <v>44027</v>
      </c>
      <c r="J291" s="14">
        <v>773.56004198455798</v>
      </c>
      <c r="L291" s="6"/>
      <c r="M291" s="6"/>
      <c r="N291" s="6"/>
      <c r="O291" s="6"/>
      <c r="P291" s="6"/>
      <c r="Q291" s="6"/>
      <c r="R291" s="6"/>
      <c r="S291" s="6"/>
      <c r="T291" s="6"/>
      <c r="V291" s="7"/>
      <c r="W291" s="7"/>
      <c r="X291" s="7">
        <v>3.6941023980034501E-2</v>
      </c>
      <c r="Y291" s="7">
        <v>-3.7815126050190898E-2</v>
      </c>
      <c r="Z291" s="7">
        <v>0.12234042553071001</v>
      </c>
      <c r="AA291" s="7">
        <v>-4.1042383690219099E-2</v>
      </c>
      <c r="AB291" s="7">
        <v>0.37088061672344302</v>
      </c>
      <c r="AC291" s="7">
        <v>-0.13514611474514801</v>
      </c>
      <c r="AD291" s="26"/>
      <c r="AE291" s="7"/>
      <c r="AF291" s="9"/>
      <c r="AG291" s="10">
        <v>9.6210672230313293E-2</v>
      </c>
      <c r="AH291" s="10">
        <v>0.121168803990372</v>
      </c>
    </row>
    <row r="292" spans="2:34" ht="15" x14ac:dyDescent="0.25">
      <c r="B292" t="s">
        <v>473</v>
      </c>
      <c r="C292" s="4" t="s">
        <v>65</v>
      </c>
      <c r="D292" s="4" t="s">
        <v>146</v>
      </c>
      <c r="E292" s="12">
        <v>44047</v>
      </c>
      <c r="F292" s="37"/>
      <c r="G292" s="37">
        <v>500.12000000011199</v>
      </c>
      <c r="H292" s="11"/>
      <c r="I292" s="12">
        <v>43844</v>
      </c>
      <c r="J292" s="14">
        <v>508.14559114837601</v>
      </c>
      <c r="L292" s="6"/>
      <c r="M292" s="6">
        <v>2.8358396515614E-2</v>
      </c>
      <c r="N292" s="6"/>
      <c r="O292" s="6">
        <v>0.19536029720999101</v>
      </c>
      <c r="P292" s="6">
        <v>0.38265020983468301</v>
      </c>
      <c r="Q292" s="6">
        <v>0.60380599747062702</v>
      </c>
      <c r="R292" s="6">
        <v>0.74451497152447699</v>
      </c>
      <c r="S292" s="6"/>
      <c r="T292" s="6">
        <v>3.9307410621404401E-2</v>
      </c>
      <c r="V292" s="7"/>
      <c r="W292" s="7"/>
      <c r="X292" s="7">
        <v>4.9999999999272397E-2</v>
      </c>
      <c r="Y292" s="7">
        <v>-8.3961040752910804E-2</v>
      </c>
      <c r="Z292" s="7">
        <v>0.20155038759723501</v>
      </c>
      <c r="AA292" s="7">
        <v>-0.12529516847644101</v>
      </c>
      <c r="AB292" s="7">
        <v>0.75942048359313097</v>
      </c>
      <c r="AC292" s="7">
        <v>-0.40082661690132199</v>
      </c>
      <c r="AD292" s="26">
        <v>8</v>
      </c>
      <c r="AE292" s="7"/>
      <c r="AF292" s="9"/>
      <c r="AG292" s="10">
        <v>0.132651287158978</v>
      </c>
      <c r="AH292" s="10">
        <v>0.23550841028918501</v>
      </c>
    </row>
    <row r="293" spans="2:34" ht="15" x14ac:dyDescent="0.25">
      <c r="B293" t="s">
        <v>474</v>
      </c>
      <c r="C293" s="4" t="s">
        <v>897</v>
      </c>
      <c r="D293" s="4" t="s">
        <v>1211</v>
      </c>
      <c r="E293" s="12">
        <v>44049</v>
      </c>
      <c r="F293" s="37">
        <v>649</v>
      </c>
      <c r="G293" s="37"/>
      <c r="H293" s="11"/>
      <c r="I293" s="12"/>
      <c r="L293" s="6">
        <v>0</v>
      </c>
      <c r="M293" s="6">
        <v>0.158928571428987</v>
      </c>
      <c r="N293" s="6"/>
      <c r="O293" s="6"/>
      <c r="P293" s="6"/>
      <c r="Q293" s="6"/>
      <c r="R293" s="6"/>
      <c r="S293" s="6"/>
      <c r="T293" s="6"/>
      <c r="V293" s="7"/>
      <c r="W293" s="7"/>
      <c r="X293" s="7">
        <v>6.7796610170262298E-2</v>
      </c>
      <c r="Y293" s="7">
        <v>-5.3781512605419302E-2</v>
      </c>
      <c r="Z293" s="7">
        <v>0.19285714285797401</v>
      </c>
      <c r="AA293" s="7">
        <v>4.1265474555984803E-3</v>
      </c>
      <c r="AB293" s="7"/>
      <c r="AC293" s="7"/>
      <c r="AD293" s="26"/>
      <c r="AE293" s="7"/>
      <c r="AF293" s="9"/>
      <c r="AG293" s="10"/>
      <c r="AH293" s="10"/>
    </row>
    <row r="294" spans="2:34" ht="15" x14ac:dyDescent="0.25">
      <c r="B294" t="s">
        <v>475</v>
      </c>
      <c r="C294" s="4" t="s">
        <v>898</v>
      </c>
      <c r="D294" s="4" t="s">
        <v>1212</v>
      </c>
      <c r="E294" s="12">
        <v>44048</v>
      </c>
      <c r="F294" s="37"/>
      <c r="G294" s="37">
        <v>2148.9861965477498</v>
      </c>
      <c r="H294" s="11"/>
      <c r="I294" s="12">
        <v>43948</v>
      </c>
      <c r="J294" s="14">
        <v>222.24760261964801</v>
      </c>
      <c r="L294" s="6"/>
      <c r="M294" s="6">
        <v>3.3536217304572298E-2</v>
      </c>
      <c r="N294" s="6"/>
      <c r="O294" s="6">
        <v>0.190662464687193</v>
      </c>
      <c r="P294" s="6"/>
      <c r="Q294" s="6">
        <v>0.52326787378464401</v>
      </c>
      <c r="R294" s="6">
        <v>0.52528948103834405</v>
      </c>
      <c r="S294" s="6"/>
      <c r="T294" s="6">
        <v>0.14379475528228799</v>
      </c>
      <c r="V294" s="7"/>
      <c r="W294" s="7"/>
      <c r="X294" s="7">
        <v>2.4820936640025999E-2</v>
      </c>
      <c r="Y294" s="7">
        <v>-7.95885219277261E-2</v>
      </c>
      <c r="Z294" s="7">
        <v>0.21544487968814799</v>
      </c>
      <c r="AA294" s="7">
        <v>-9.4843462246935795E-2</v>
      </c>
      <c r="AB294" s="7">
        <v>0.19078941627056301</v>
      </c>
      <c r="AC294" s="7">
        <v>-4.2208684804791098E-2</v>
      </c>
      <c r="AD294" s="26">
        <v>7</v>
      </c>
      <c r="AE294" s="7"/>
      <c r="AF294" s="9"/>
      <c r="AG294" s="10"/>
      <c r="AH294" s="10"/>
    </row>
    <row r="295" spans="2:34" ht="15" x14ac:dyDescent="0.25">
      <c r="B295" t="s">
        <v>476</v>
      </c>
      <c r="C295" s="4" t="s">
        <v>899</v>
      </c>
      <c r="D295" s="4" t="s">
        <v>1213</v>
      </c>
      <c r="E295" s="12">
        <v>44049</v>
      </c>
      <c r="F295" s="37">
        <v>709.219999999739</v>
      </c>
      <c r="G295" s="37">
        <v>726.77383433561795</v>
      </c>
      <c r="H295" s="11"/>
      <c r="I295" s="12">
        <v>43950</v>
      </c>
      <c r="J295" s="14">
        <v>241.56510984110801</v>
      </c>
      <c r="L295" s="6">
        <v>-1.09859154963488E-3</v>
      </c>
      <c r="M295" s="6">
        <v>3.9912023459692102E-2</v>
      </c>
      <c r="N295" s="6"/>
      <c r="O295" s="6"/>
      <c r="P295" s="6"/>
      <c r="Q295" s="6"/>
      <c r="R295" s="6"/>
      <c r="S295" s="6"/>
      <c r="T295" s="6">
        <v>5.8223397618348799E-2</v>
      </c>
      <c r="V295" s="7"/>
      <c r="W295" s="7"/>
      <c r="X295" s="7">
        <v>4.83358778637921E-2</v>
      </c>
      <c r="Y295" s="7">
        <v>-5.7908877836816801E-2</v>
      </c>
      <c r="Z295" s="7">
        <v>0.131661442006589</v>
      </c>
      <c r="AA295" s="7">
        <v>-7.0637119112725494E-2</v>
      </c>
      <c r="AB295" s="7">
        <v>5.8223397618348799E-2</v>
      </c>
      <c r="AC295" s="7">
        <v>5.8223397618348799E-2</v>
      </c>
      <c r="AD295" s="26">
        <v>6</v>
      </c>
      <c r="AE295" s="7"/>
      <c r="AF295" s="9"/>
      <c r="AG295" s="10"/>
      <c r="AH295" s="10"/>
    </row>
    <row r="296" spans="2:34" ht="15" x14ac:dyDescent="0.25">
      <c r="B296" t="s">
        <v>477</v>
      </c>
      <c r="C296" s="4" t="s">
        <v>900</v>
      </c>
      <c r="D296" s="4" t="s">
        <v>1214</v>
      </c>
      <c r="E296" s="12">
        <v>44040</v>
      </c>
      <c r="F296" s="37"/>
      <c r="G296" s="37">
        <v>774.04241696931399</v>
      </c>
      <c r="H296" s="11"/>
      <c r="I296" s="12">
        <v>43942</v>
      </c>
      <c r="J296" s="14">
        <v>2121.2797540473898</v>
      </c>
      <c r="L296" s="6"/>
      <c r="M296" s="6"/>
      <c r="N296" s="6"/>
      <c r="O296" s="6"/>
      <c r="P296" s="6"/>
      <c r="Q296" s="6"/>
      <c r="R296" s="6"/>
      <c r="S296" s="6"/>
      <c r="T296" s="6"/>
      <c r="V296" s="7"/>
      <c r="W296" s="7"/>
      <c r="X296" s="7">
        <v>0.112333752849809</v>
      </c>
      <c r="Y296" s="7">
        <v>-4.9297300225589397E-2</v>
      </c>
      <c r="Z296" s="7">
        <v>0.20027858023415299</v>
      </c>
      <c r="AA296" s="7">
        <v>-1.1427016732341101E-2</v>
      </c>
      <c r="AB296" s="7">
        <v>0.35465769054309898</v>
      </c>
      <c r="AC296" s="7">
        <v>-3.0557899694940702E-2</v>
      </c>
      <c r="AD296" s="26"/>
      <c r="AE296" s="7"/>
      <c r="AF296" s="9"/>
      <c r="AG296" s="10"/>
      <c r="AH296" s="10"/>
    </row>
    <row r="297" spans="2:34" ht="15" x14ac:dyDescent="0.25">
      <c r="B297" t="s">
        <v>478</v>
      </c>
      <c r="C297" s="4" t="s">
        <v>901</v>
      </c>
      <c r="D297" s="4" t="s">
        <v>1215</v>
      </c>
      <c r="E297" s="12">
        <v>43994</v>
      </c>
      <c r="F297" s="37"/>
      <c r="G297" s="37"/>
      <c r="H297" s="11"/>
      <c r="I297" s="12"/>
      <c r="L297" s="6"/>
      <c r="M297" s="6"/>
      <c r="N297" s="6"/>
      <c r="O297" s="6"/>
      <c r="P297" s="6"/>
      <c r="Q297" s="6"/>
      <c r="R297" s="6"/>
      <c r="S297" s="6"/>
      <c r="T297" s="6"/>
      <c r="V297" s="7"/>
      <c r="W297" s="7"/>
      <c r="X297" s="7"/>
      <c r="Y297" s="7"/>
      <c r="Z297" s="7"/>
      <c r="AA297" s="7"/>
      <c r="AB297" s="7">
        <v>5.1792247064440702E-2</v>
      </c>
      <c r="AC297" s="7">
        <v>5.1792247064440702E-2</v>
      </c>
      <c r="AD297" s="26"/>
      <c r="AE297" s="7"/>
      <c r="AF297" s="9"/>
      <c r="AG297" s="10"/>
      <c r="AH297" s="10"/>
    </row>
    <row r="298" spans="2:34" ht="15" x14ac:dyDescent="0.25">
      <c r="B298" t="s">
        <v>479</v>
      </c>
      <c r="C298" s="4" t="s">
        <v>902</v>
      </c>
      <c r="D298" s="4" t="s">
        <v>1216</v>
      </c>
      <c r="E298" s="12">
        <v>44049</v>
      </c>
      <c r="F298" s="37">
        <v>609.59999999962702</v>
      </c>
      <c r="G298" s="37">
        <v>609.59999999962702</v>
      </c>
      <c r="H298" s="11"/>
      <c r="I298" s="12">
        <v>44049</v>
      </c>
      <c r="J298" s="14">
        <v>49.639596031725397</v>
      </c>
      <c r="L298" s="6"/>
      <c r="M298" s="6">
        <v>2.4537815124858801E-2</v>
      </c>
      <c r="N298" s="6"/>
      <c r="O298" s="6"/>
      <c r="P298" s="6"/>
      <c r="Q298" s="6"/>
      <c r="R298" s="6"/>
      <c r="S298" s="6"/>
      <c r="T298" s="6"/>
      <c r="V298" s="7"/>
      <c r="W298" s="7"/>
      <c r="X298" s="7">
        <v>3.5714285713766003E-2</v>
      </c>
      <c r="Y298" s="7">
        <v>-3.0797252810771201E-2</v>
      </c>
      <c r="Z298" s="7">
        <v>0.17250000000058199</v>
      </c>
      <c r="AA298" s="7">
        <v>-9.5022624434932396E-2</v>
      </c>
      <c r="AB298" s="7">
        <v>0.66128080729744398</v>
      </c>
      <c r="AC298" s="7">
        <v>0.66128080729744398</v>
      </c>
      <c r="AD298" s="26"/>
      <c r="AE298" s="7"/>
      <c r="AF298" s="9"/>
      <c r="AG298" s="10"/>
      <c r="AH298" s="10"/>
    </row>
    <row r="299" spans="2:34" ht="15" x14ac:dyDescent="0.25">
      <c r="B299" t="s">
        <v>480</v>
      </c>
      <c r="C299" s="4" t="s">
        <v>903</v>
      </c>
      <c r="D299" s="4" t="s">
        <v>1217</v>
      </c>
      <c r="E299" s="12">
        <v>44033</v>
      </c>
      <c r="F299" s="37"/>
      <c r="G299" s="37">
        <v>1044.85457891598</v>
      </c>
      <c r="H299" s="11"/>
      <c r="I299" s="12">
        <v>43837</v>
      </c>
      <c r="J299" s="14">
        <v>1363.2426878948199</v>
      </c>
      <c r="L299" s="6"/>
      <c r="M299" s="6"/>
      <c r="N299" s="6"/>
      <c r="O299" s="6"/>
      <c r="P299" s="6"/>
      <c r="Q299" s="6"/>
      <c r="R299" s="6"/>
      <c r="S299" s="6"/>
      <c r="T299" s="6"/>
      <c r="V299" s="7"/>
      <c r="W299" s="7"/>
      <c r="X299" s="7">
        <v>5.7990261177110397E-2</v>
      </c>
      <c r="Y299" s="7">
        <v>-5.2266500621990397E-2</v>
      </c>
      <c r="Z299" s="7">
        <v>0.445672191530466</v>
      </c>
      <c r="AA299" s="7">
        <v>-0.28735460716678102</v>
      </c>
      <c r="AB299" s="7">
        <v>0.63372990482486802</v>
      </c>
      <c r="AC299" s="7">
        <v>-0.31066720457602098</v>
      </c>
      <c r="AD299" s="26"/>
      <c r="AE299" s="7"/>
      <c r="AF299" s="9"/>
      <c r="AG299" s="10"/>
      <c r="AH299" s="10"/>
    </row>
    <row r="300" spans="2:34" ht="15" x14ac:dyDescent="0.25">
      <c r="B300" t="s">
        <v>481</v>
      </c>
      <c r="C300" s="4" t="s">
        <v>904</v>
      </c>
      <c r="D300" s="4" t="s">
        <v>1218</v>
      </c>
      <c r="E300" s="12">
        <v>44013</v>
      </c>
      <c r="F300" s="37"/>
      <c r="G300" s="37">
        <v>1339.2799999993299</v>
      </c>
      <c r="H300" s="11"/>
      <c r="I300" s="12">
        <v>44013</v>
      </c>
      <c r="J300" s="14">
        <v>553.73029742145502</v>
      </c>
      <c r="L300" s="6"/>
      <c r="M300" s="6"/>
      <c r="N300" s="6"/>
      <c r="O300" s="6"/>
      <c r="P300" s="6"/>
      <c r="Q300" s="6"/>
      <c r="R300" s="6"/>
      <c r="S300" s="6"/>
      <c r="T300" s="6"/>
      <c r="V300" s="7"/>
      <c r="W300" s="7"/>
      <c r="X300" s="7">
        <v>9.9017079101031396E-3</v>
      </c>
      <c r="Y300" s="7">
        <v>-4.8897658043642904E-3</v>
      </c>
      <c r="Z300" s="7">
        <v>0.12319512404428699</v>
      </c>
      <c r="AA300" s="7">
        <v>-1.21827255979952E-2</v>
      </c>
      <c r="AB300" s="7">
        <v>0.166195450890809</v>
      </c>
      <c r="AC300" s="7">
        <v>0.166195450890809</v>
      </c>
      <c r="AD300" s="26"/>
      <c r="AE300" s="7"/>
      <c r="AF300" s="9"/>
      <c r="AG300" s="10"/>
      <c r="AH300" s="10"/>
    </row>
    <row r="301" spans="2:34" ht="15" x14ac:dyDescent="0.25">
      <c r="B301" t="s">
        <v>482</v>
      </c>
      <c r="C301" s="4" t="s">
        <v>905</v>
      </c>
      <c r="D301" s="4" t="s">
        <v>1219</v>
      </c>
      <c r="E301" s="12">
        <v>44046</v>
      </c>
      <c r="F301" s="37"/>
      <c r="G301" s="37">
        <v>1115.58000000007</v>
      </c>
      <c r="H301" s="11"/>
      <c r="I301" s="12">
        <v>43937</v>
      </c>
      <c r="J301" s="14">
        <v>47.424041825413703</v>
      </c>
      <c r="L301" s="6"/>
      <c r="M301" s="6">
        <v>0.118395680678077</v>
      </c>
      <c r="N301" s="6"/>
      <c r="O301" s="6">
        <v>0.83505198198719899</v>
      </c>
      <c r="P301" s="6">
        <v>2.0766384028759801</v>
      </c>
      <c r="Q301" s="6"/>
      <c r="R301" s="6"/>
      <c r="S301" s="6"/>
      <c r="T301" s="6"/>
      <c r="V301" s="7"/>
      <c r="W301" s="7"/>
      <c r="X301" s="7">
        <v>4.6153846153174499E-2</v>
      </c>
      <c r="Y301" s="7">
        <v>-3.3242710061131199E-2</v>
      </c>
      <c r="Z301" s="7">
        <v>0.45404365105612698</v>
      </c>
      <c r="AA301" s="7">
        <v>-0.133967789164744</v>
      </c>
      <c r="AB301" s="7">
        <v>0.88915195266832603</v>
      </c>
      <c r="AC301" s="7">
        <v>0.79759040818084004</v>
      </c>
      <c r="AD301" s="26">
        <v>4</v>
      </c>
      <c r="AE301" s="7"/>
      <c r="AF301" s="9"/>
      <c r="AG301" s="10"/>
      <c r="AH301" s="10"/>
    </row>
    <row r="302" spans="2:34" ht="15" x14ac:dyDescent="0.25">
      <c r="B302" t="s">
        <v>483</v>
      </c>
      <c r="C302" s="4" t="s">
        <v>906</v>
      </c>
      <c r="D302" s="4" t="s">
        <v>1220</v>
      </c>
      <c r="E302" s="12">
        <v>43998</v>
      </c>
      <c r="F302" s="37"/>
      <c r="G302" s="37">
        <v>3217.8051478192201</v>
      </c>
      <c r="H302" s="11"/>
      <c r="I302" s="12">
        <v>43992</v>
      </c>
      <c r="J302" s="14">
        <v>124.251092301488</v>
      </c>
      <c r="L302" s="6"/>
      <c r="M302" s="6"/>
      <c r="N302" s="6"/>
      <c r="O302" s="6"/>
      <c r="P302" s="6"/>
      <c r="Q302" s="6"/>
      <c r="R302" s="6"/>
      <c r="S302" s="6"/>
      <c r="T302" s="6"/>
      <c r="V302" s="7"/>
      <c r="W302" s="7"/>
      <c r="X302" s="7">
        <v>5.3916211294563303E-2</v>
      </c>
      <c r="Y302" s="7">
        <v>-1.7331022545477E-3</v>
      </c>
      <c r="Z302" s="7">
        <v>7.7498565713540302E-2</v>
      </c>
      <c r="AA302" s="7">
        <v>-4.3946588481994703E-2</v>
      </c>
      <c r="AB302" s="7">
        <v>0.194963579822797</v>
      </c>
      <c r="AC302" s="7">
        <v>0.129433498887083</v>
      </c>
      <c r="AD302" s="26"/>
      <c r="AE302" s="7"/>
      <c r="AF302" s="9"/>
      <c r="AG302" s="10"/>
      <c r="AH302" s="10"/>
    </row>
    <row r="303" spans="2:34" ht="15" x14ac:dyDescent="0.25">
      <c r="B303" t="s">
        <v>484</v>
      </c>
      <c r="C303" s="4" t="s">
        <v>907</v>
      </c>
      <c r="D303" s="4" t="s">
        <v>1221</v>
      </c>
      <c r="E303" s="12">
        <v>44047</v>
      </c>
      <c r="F303" s="37"/>
      <c r="G303" s="37">
        <v>48.3099999999977</v>
      </c>
      <c r="H303" s="11"/>
      <c r="I303" s="12">
        <v>43860</v>
      </c>
      <c r="J303" s="14">
        <v>224.385429722786</v>
      </c>
      <c r="L303" s="6"/>
      <c r="M303" s="6">
        <v>-1.7299375299444399E-2</v>
      </c>
      <c r="N303" s="6">
        <v>-0.153384392464504</v>
      </c>
      <c r="O303" s="6"/>
      <c r="P303" s="6">
        <v>-0.21976344906492201</v>
      </c>
      <c r="Q303" s="6">
        <v>-0.24483013293880501</v>
      </c>
      <c r="R303" s="6">
        <v>-0.145959490499081</v>
      </c>
      <c r="S303" s="6">
        <v>-0.10893246187333699</v>
      </c>
      <c r="T303" s="6"/>
      <c r="V303" s="7"/>
      <c r="W303" s="7"/>
      <c r="X303" s="7">
        <v>4.6875E-2</v>
      </c>
      <c r="Y303" s="7">
        <v>-3.2648125755258703E-2</v>
      </c>
      <c r="Z303" s="7">
        <v>7.5194864741206402E-2</v>
      </c>
      <c r="AA303" s="7">
        <v>-3.2465923171912402E-2</v>
      </c>
      <c r="AB303" s="7">
        <v>0.18735763098084099</v>
      </c>
      <c r="AC303" s="7">
        <v>-0.14205317290907299</v>
      </c>
      <c r="AD303" s="26"/>
      <c r="AE303" s="7"/>
      <c r="AF303" s="9"/>
      <c r="AG303" s="10">
        <v>0.79031229985594098</v>
      </c>
      <c r="AH303" s="10">
        <v>0.80607829374002904</v>
      </c>
    </row>
    <row r="304" spans="2:34" ht="15" x14ac:dyDescent="0.25">
      <c r="B304" t="s">
        <v>485</v>
      </c>
      <c r="C304" s="4" t="s">
        <v>908</v>
      </c>
      <c r="D304" s="4" t="s">
        <v>1222</v>
      </c>
      <c r="E304" s="12">
        <v>44046</v>
      </c>
      <c r="F304" s="37"/>
      <c r="G304" s="37">
        <v>5100</v>
      </c>
      <c r="H304" s="11"/>
      <c r="I304" s="12">
        <v>44046</v>
      </c>
      <c r="J304" s="14">
        <v>84.922704881072093</v>
      </c>
      <c r="L304" s="6"/>
      <c r="M304" s="6"/>
      <c r="N304" s="6"/>
      <c r="O304" s="6">
        <v>0.47585947044193699</v>
      </c>
      <c r="P304" s="6">
        <v>0.65289477380574701</v>
      </c>
      <c r="Q304" s="6"/>
      <c r="R304" s="6"/>
      <c r="S304" s="6"/>
      <c r="T304" s="6"/>
      <c r="V304" s="7"/>
      <c r="W304" s="7"/>
      <c r="X304" s="7">
        <v>2.8032133026499699E-2</v>
      </c>
      <c r="Y304" s="7">
        <v>-3.9378929320264398E-2</v>
      </c>
      <c r="Z304" s="7">
        <v>7.1249643160626902E-2</v>
      </c>
      <c r="AA304" s="7">
        <v>-1.9690576655193599E-3</v>
      </c>
      <c r="AB304" s="7">
        <v>0.41437981248425798</v>
      </c>
      <c r="AC304" s="7">
        <v>0.10675570395877</v>
      </c>
      <c r="AD304" s="26"/>
      <c r="AE304" s="7"/>
      <c r="AF304" s="9"/>
      <c r="AG304" s="10"/>
      <c r="AH304" s="10"/>
    </row>
    <row r="305" spans="2:34" ht="15" x14ac:dyDescent="0.25">
      <c r="B305" t="s">
        <v>486</v>
      </c>
      <c r="C305" s="4" t="s">
        <v>909</v>
      </c>
      <c r="D305" s="4" t="s">
        <v>1223</v>
      </c>
      <c r="E305" s="12">
        <v>44027</v>
      </c>
      <c r="F305" s="37"/>
      <c r="G305" s="37"/>
      <c r="H305" s="11"/>
      <c r="I305" s="12"/>
      <c r="L305" s="6"/>
      <c r="M305" s="6"/>
      <c r="N305" s="6"/>
      <c r="O305" s="6"/>
      <c r="P305" s="6"/>
      <c r="Q305" s="6"/>
      <c r="R305" s="6"/>
      <c r="S305" s="6"/>
      <c r="T305" s="6"/>
      <c r="V305" s="7"/>
      <c r="W305" s="7"/>
      <c r="X305" s="7">
        <v>3.1168831168543E-2</v>
      </c>
      <c r="Y305" s="7">
        <v>-2.77078085637186E-2</v>
      </c>
      <c r="Z305" s="7">
        <v>9.2057509678852498E-2</v>
      </c>
      <c r="AA305" s="7">
        <v>-0.23766023481235601</v>
      </c>
      <c r="AB305" s="7">
        <v>-0.367529834505403</v>
      </c>
      <c r="AC305" s="7">
        <v>-0.367529834505403</v>
      </c>
      <c r="AD305" s="26"/>
      <c r="AE305" s="7"/>
      <c r="AF305" s="9"/>
      <c r="AG305" s="10"/>
      <c r="AH305" s="10"/>
    </row>
    <row r="306" spans="2:34" ht="15" x14ac:dyDescent="0.25">
      <c r="B306" t="s">
        <v>487</v>
      </c>
      <c r="C306" s="4" t="s">
        <v>910</v>
      </c>
      <c r="D306" s="4" t="s">
        <v>1224</v>
      </c>
      <c r="E306" s="12">
        <v>44047</v>
      </c>
      <c r="F306" s="37"/>
      <c r="G306" s="37">
        <v>3623</v>
      </c>
      <c r="H306" s="11"/>
      <c r="I306" s="12">
        <v>44047</v>
      </c>
      <c r="J306" s="14">
        <v>83.496216071486501</v>
      </c>
      <c r="L306" s="6"/>
      <c r="M306" s="6"/>
      <c r="N306" s="6"/>
      <c r="O306" s="6">
        <v>0.200259774910519</v>
      </c>
      <c r="P306" s="6"/>
      <c r="Q306" s="6"/>
      <c r="R306" s="6"/>
      <c r="S306" s="6">
        <v>1.2634533612977199</v>
      </c>
      <c r="T306" s="6"/>
      <c r="V306" s="7"/>
      <c r="W306" s="7"/>
      <c r="X306" s="7">
        <v>1.15606936415134E-2</v>
      </c>
      <c r="Y306" s="7">
        <v>-4.93895758154395E-4</v>
      </c>
      <c r="Z306" s="7">
        <v>5.9731976494731498E-2</v>
      </c>
      <c r="AA306" s="7">
        <v>-0.14482929013596699</v>
      </c>
      <c r="AB306" s="7">
        <v>0.49634962153155399</v>
      </c>
      <c r="AC306" s="7">
        <v>1.7853591911261901E-2</v>
      </c>
      <c r="AD306" s="26"/>
      <c r="AE306" s="7"/>
      <c r="AF306" s="9"/>
      <c r="AG306" s="10"/>
      <c r="AH306" s="10"/>
    </row>
    <row r="307" spans="2:34" ht="15" x14ac:dyDescent="0.25">
      <c r="B307" t="s">
        <v>488</v>
      </c>
      <c r="C307" s="4" t="s">
        <v>911</v>
      </c>
      <c r="D307" s="4" t="s">
        <v>1225</v>
      </c>
      <c r="E307" s="12">
        <v>44014</v>
      </c>
      <c r="F307" s="37"/>
      <c r="G307" s="37">
        <v>587.44000000041001</v>
      </c>
      <c r="H307" s="11"/>
      <c r="I307" s="12">
        <v>44014</v>
      </c>
      <c r="J307" s="14">
        <v>1985.0282619094801</v>
      </c>
      <c r="L307" s="6"/>
      <c r="M307" s="6"/>
      <c r="N307" s="6"/>
      <c r="O307" s="6"/>
      <c r="P307" s="6"/>
      <c r="Q307" s="6"/>
      <c r="R307" s="6"/>
      <c r="S307" s="6"/>
      <c r="T307" s="6"/>
      <c r="V307" s="7"/>
      <c r="W307" s="7"/>
      <c r="X307" s="7">
        <v>9.3889659183332697E-5</v>
      </c>
      <c r="Y307" s="7">
        <v>-5.48112058550032E-3</v>
      </c>
      <c r="Z307" s="7">
        <v>3.14401812629512E-2</v>
      </c>
      <c r="AA307" s="7">
        <v>-4.4274207175476497E-2</v>
      </c>
      <c r="AB307" s="7">
        <v>0.12130096357577699</v>
      </c>
      <c r="AC307" s="7">
        <v>-0.11867586289823499</v>
      </c>
      <c r="AD307" s="26"/>
      <c r="AE307" s="7"/>
      <c r="AF307" s="9"/>
      <c r="AG307" s="10"/>
      <c r="AH307" s="10"/>
    </row>
    <row r="308" spans="2:34" ht="15" x14ac:dyDescent="0.25">
      <c r="B308" t="s">
        <v>489</v>
      </c>
      <c r="C308" s="4" t="s">
        <v>912</v>
      </c>
      <c r="D308" s="4" t="s">
        <v>1226</v>
      </c>
      <c r="E308" s="12">
        <v>44026</v>
      </c>
      <c r="F308" s="37"/>
      <c r="G308" s="37">
        <v>580</v>
      </c>
      <c r="H308" s="11"/>
      <c r="I308" s="12">
        <v>44026</v>
      </c>
      <c r="J308" s="14">
        <v>118.55585773801801</v>
      </c>
      <c r="L308" s="6"/>
      <c r="M308" s="6"/>
      <c r="N308" s="6"/>
      <c r="O308" s="6"/>
      <c r="P308" s="6"/>
      <c r="Q308" s="6"/>
      <c r="R308" s="6"/>
      <c r="S308" s="6"/>
      <c r="T308" s="6"/>
      <c r="V308" s="7"/>
      <c r="W308" s="7"/>
      <c r="X308" s="7"/>
      <c r="Y308" s="7"/>
      <c r="Z308" s="7">
        <v>5.2943162763767801E-2</v>
      </c>
      <c r="AA308" s="7">
        <v>-1.4373756303939399E-2</v>
      </c>
      <c r="AB308" s="7">
        <v>6.2459183163809898E-2</v>
      </c>
      <c r="AC308" s="7">
        <v>6.2459183163809898E-2</v>
      </c>
      <c r="AD308" s="26"/>
      <c r="AE308" s="7"/>
      <c r="AF308" s="9"/>
      <c r="AG308" s="10"/>
      <c r="AH308" s="10"/>
    </row>
    <row r="309" spans="2:34" ht="15" x14ac:dyDescent="0.25">
      <c r="B309" t="s">
        <v>490</v>
      </c>
      <c r="C309" s="4" t="s">
        <v>913</v>
      </c>
      <c r="D309" s="4" t="s">
        <v>1227</v>
      </c>
      <c r="E309" s="12">
        <v>44049</v>
      </c>
      <c r="F309" s="37">
        <v>3615</v>
      </c>
      <c r="G309" s="37">
        <v>3690.2056025266602</v>
      </c>
      <c r="H309" s="11"/>
      <c r="I309" s="12">
        <v>43945</v>
      </c>
      <c r="J309" s="14">
        <v>408.10864226198203</v>
      </c>
      <c r="L309" s="6"/>
      <c r="M309" s="6"/>
      <c r="N309" s="6"/>
      <c r="O309" s="6">
        <v>0.26853820121497801</v>
      </c>
      <c r="P309" s="6">
        <v>0.45394889216753698</v>
      </c>
      <c r="Q309" s="6"/>
      <c r="R309" s="6">
        <v>0.51631332475692004</v>
      </c>
      <c r="S309" s="6"/>
      <c r="T309" s="6"/>
      <c r="V309" s="7"/>
      <c r="W309" s="7"/>
      <c r="X309" s="7">
        <v>1.5972696246535599E-2</v>
      </c>
      <c r="Y309" s="7">
        <v>-7.6271186444500901E-3</v>
      </c>
      <c r="Z309" s="7">
        <v>0.16589118140109299</v>
      </c>
      <c r="AA309" s="7">
        <v>-5.2674012363277102E-2</v>
      </c>
      <c r="AB309" s="7">
        <v>0.52409695776063003</v>
      </c>
      <c r="AC309" s="7">
        <v>-2.2508532168103602E-2</v>
      </c>
      <c r="AD309" s="26"/>
      <c r="AE309" s="7"/>
      <c r="AF309" s="9"/>
      <c r="AG309" s="10"/>
      <c r="AH309" s="10"/>
    </row>
    <row r="310" spans="2:34" ht="15" x14ac:dyDescent="0.25">
      <c r="B310" t="s">
        <v>491</v>
      </c>
      <c r="C310" s="4" t="s">
        <v>914</v>
      </c>
      <c r="D310" s="4" t="s">
        <v>1228</v>
      </c>
      <c r="E310" s="12">
        <v>44033</v>
      </c>
      <c r="F310" s="37"/>
      <c r="G310" s="37">
        <v>4838.5300000011903</v>
      </c>
      <c r="H310" s="11"/>
      <c r="I310" s="12">
        <v>44033</v>
      </c>
      <c r="J310" s="14">
        <v>130.450631508112</v>
      </c>
      <c r="L310" s="6"/>
      <c r="M310" s="6"/>
      <c r="N310" s="6"/>
      <c r="O310" s="6"/>
      <c r="P310" s="6"/>
      <c r="Q310" s="6"/>
      <c r="R310" s="6"/>
      <c r="S310" s="6"/>
      <c r="T310" s="6"/>
      <c r="V310" s="7"/>
      <c r="W310" s="7"/>
      <c r="X310" s="7">
        <v>9.4668413385079492E-3</v>
      </c>
      <c r="Y310" s="7">
        <v>-7.2547165946161797E-3</v>
      </c>
      <c r="Z310" s="7">
        <v>0.29023224294534899</v>
      </c>
      <c r="AA310" s="7">
        <v>-0.11860111505302499</v>
      </c>
      <c r="AB310" s="7">
        <v>0.239679728705669</v>
      </c>
      <c r="AC310" s="7">
        <v>-0.11188667000446</v>
      </c>
      <c r="AD310" s="26"/>
      <c r="AE310" s="7"/>
      <c r="AF310" s="9"/>
      <c r="AG310" s="10"/>
      <c r="AH310" s="10"/>
    </row>
    <row r="311" spans="2:34" ht="15" x14ac:dyDescent="0.25">
      <c r="B311" t="s">
        <v>492</v>
      </c>
      <c r="C311" s="4" t="s">
        <v>915</v>
      </c>
      <c r="D311" s="4" t="s">
        <v>1229</v>
      </c>
      <c r="E311" s="12">
        <v>44048</v>
      </c>
      <c r="F311" s="37"/>
      <c r="G311" s="37">
        <v>291.28925856528798</v>
      </c>
      <c r="H311" s="11"/>
      <c r="I311" s="12">
        <v>43826</v>
      </c>
      <c r="J311" s="14">
        <v>44.964492380976701</v>
      </c>
      <c r="L311" s="6"/>
      <c r="M311" s="6"/>
      <c r="N311" s="6"/>
      <c r="O311" s="6"/>
      <c r="P311" s="6">
        <v>-0.13771510388323799</v>
      </c>
      <c r="Q311" s="6"/>
      <c r="R311" s="6">
        <v>1.2038935498497401</v>
      </c>
      <c r="S311" s="6"/>
      <c r="T311" s="6">
        <v>-0.12739659110055099</v>
      </c>
      <c r="V311" s="7"/>
      <c r="W311" s="7"/>
      <c r="X311" s="7">
        <v>4.9263511755270897E-5</v>
      </c>
      <c r="Y311" s="7">
        <v>0</v>
      </c>
      <c r="Z311" s="7">
        <v>8.8669950739131295E-2</v>
      </c>
      <c r="AA311" s="7">
        <v>-0.16849754943454201</v>
      </c>
      <c r="AB311" s="7">
        <v>1.11097825941048</v>
      </c>
      <c r="AC311" s="7">
        <v>-0.12739659110055099</v>
      </c>
      <c r="AD311" s="26"/>
      <c r="AE311" s="7"/>
      <c r="AF311" s="9"/>
      <c r="AG311" s="10"/>
      <c r="AH311" s="10"/>
    </row>
    <row r="312" spans="2:34" ht="15" x14ac:dyDescent="0.25">
      <c r="B312" t="s">
        <v>493</v>
      </c>
      <c r="C312" s="4" t="s">
        <v>916</v>
      </c>
      <c r="D312" s="4" t="s">
        <v>1230</v>
      </c>
      <c r="E312" s="12">
        <v>44018</v>
      </c>
      <c r="F312" s="37"/>
      <c r="G312" s="37"/>
      <c r="H312" s="11"/>
      <c r="I312" s="12"/>
      <c r="L312" s="6"/>
      <c r="M312" s="6"/>
      <c r="N312" s="6"/>
      <c r="O312" s="6"/>
      <c r="P312" s="6"/>
      <c r="Q312" s="6"/>
      <c r="R312" s="6"/>
      <c r="S312" s="6"/>
      <c r="T312" s="6"/>
      <c r="V312" s="7"/>
      <c r="W312" s="7"/>
      <c r="X312" s="7"/>
      <c r="Y312" s="7"/>
      <c r="Z312" s="7">
        <v>4.4816089099185802E-2</v>
      </c>
      <c r="AA312" s="7">
        <v>-5.9887675079153303E-3</v>
      </c>
      <c r="AB312" s="7">
        <v>0.179903547741706</v>
      </c>
      <c r="AC312" s="7">
        <v>0.179903547741706</v>
      </c>
      <c r="AD312" s="26"/>
      <c r="AE312" s="7"/>
      <c r="AF312" s="9"/>
      <c r="AG312" s="10"/>
      <c r="AH312" s="10"/>
    </row>
    <row r="313" spans="2:34" ht="15" x14ac:dyDescent="0.25">
      <c r="B313" t="s">
        <v>494</v>
      </c>
      <c r="C313" s="4" t="s">
        <v>917</v>
      </c>
      <c r="D313" s="4" t="s">
        <v>1231</v>
      </c>
      <c r="E313" s="12">
        <v>44049</v>
      </c>
      <c r="F313" s="37">
        <v>693</v>
      </c>
      <c r="G313" s="37">
        <v>693</v>
      </c>
      <c r="H313" s="11"/>
      <c r="I313" s="12">
        <v>44049</v>
      </c>
      <c r="J313" s="14">
        <v>165.71674861144999</v>
      </c>
      <c r="L313" s="6">
        <v>1.9117647058010299E-2</v>
      </c>
      <c r="M313" s="6">
        <v>0.100436681223073</v>
      </c>
      <c r="N313" s="6">
        <v>0.38289148507290499</v>
      </c>
      <c r="O313" s="6">
        <v>0.408213539108983</v>
      </c>
      <c r="P313" s="6"/>
      <c r="Q313" s="6"/>
      <c r="R313" s="6"/>
      <c r="S313" s="6"/>
      <c r="T313" s="6">
        <v>0.41534710155799998</v>
      </c>
      <c r="V313" s="7"/>
      <c r="W313" s="7"/>
      <c r="X313" s="7">
        <v>3.21556173075805E-2</v>
      </c>
      <c r="Y313" s="7">
        <v>-3.4695573051067199E-2</v>
      </c>
      <c r="Z313" s="7">
        <v>0.21794871794932999</v>
      </c>
      <c r="AA313" s="7">
        <v>-5.4835493519058198E-2</v>
      </c>
      <c r="AB313" s="7">
        <v>0.41534710155799998</v>
      </c>
      <c r="AC313" s="7">
        <v>0.41534710155799998</v>
      </c>
      <c r="AD313" s="26">
        <v>8</v>
      </c>
      <c r="AE313" s="7"/>
      <c r="AF313" s="9"/>
      <c r="AG313" s="10"/>
      <c r="AH313" s="10"/>
    </row>
    <row r="314" spans="2:34" ht="15" x14ac:dyDescent="0.25">
      <c r="B314" t="s">
        <v>495</v>
      </c>
      <c r="C314" s="4" t="s">
        <v>918</v>
      </c>
      <c r="D314" s="4" t="s">
        <v>1232</v>
      </c>
      <c r="E314" s="12">
        <v>43993</v>
      </c>
      <c r="F314" s="37"/>
      <c r="G314" s="37">
        <v>2635.0726354159401</v>
      </c>
      <c r="H314" s="11"/>
      <c r="I314" s="12">
        <v>43993</v>
      </c>
      <c r="J314" s="14">
        <v>311.55115126991302</v>
      </c>
      <c r="L314" s="6"/>
      <c r="M314" s="6"/>
      <c r="N314" s="6"/>
      <c r="O314" s="6"/>
      <c r="P314" s="6"/>
      <c r="Q314" s="6"/>
      <c r="R314" s="6"/>
      <c r="S314" s="6"/>
      <c r="T314" s="6"/>
      <c r="V314" s="7"/>
      <c r="W314" s="7"/>
      <c r="X314" s="7">
        <v>3.47687611974834E-3</v>
      </c>
      <c r="Y314" s="7">
        <v>-1.2235682770551599E-2</v>
      </c>
      <c r="Z314" s="7">
        <v>2.1403859969723299E-2</v>
      </c>
      <c r="AA314" s="7">
        <v>-4.6980330011138001E-2</v>
      </c>
      <c r="AB314" s="7">
        <v>0.21129797083267499</v>
      </c>
      <c r="AC314" s="7">
        <v>5.4469694205181397E-3</v>
      </c>
      <c r="AD314" s="26"/>
      <c r="AE314" s="7"/>
      <c r="AF314" s="9"/>
      <c r="AG314" s="10"/>
      <c r="AH314" s="10"/>
    </row>
    <row r="315" spans="2:34" ht="15" x14ac:dyDescent="0.25">
      <c r="B315" t="s">
        <v>496</v>
      </c>
      <c r="C315" s="4" t="s">
        <v>919</v>
      </c>
      <c r="D315" s="4" t="s">
        <v>1233</v>
      </c>
      <c r="E315" s="12">
        <v>44028</v>
      </c>
      <c r="F315" s="37"/>
      <c r="G315" s="37"/>
      <c r="H315" s="11"/>
      <c r="I315" s="12"/>
      <c r="L315" s="6"/>
      <c r="M315" s="6"/>
      <c r="N315" s="6"/>
      <c r="O315" s="6"/>
      <c r="P315" s="6"/>
      <c r="Q315" s="6"/>
      <c r="R315" s="6"/>
      <c r="S315" s="6"/>
      <c r="T315" s="6"/>
      <c r="V315" s="7"/>
      <c r="W315" s="7"/>
      <c r="X315" s="7">
        <v>1.41410352589446E-2</v>
      </c>
      <c r="Y315" s="7">
        <v>6.1461538462026502E-3</v>
      </c>
      <c r="Z315" s="7">
        <v>4.3580987154200598E-2</v>
      </c>
      <c r="AA315" s="7">
        <v>-8.0316436924476897E-4</v>
      </c>
      <c r="AB315" s="7">
        <v>0.18389353637932801</v>
      </c>
      <c r="AC315" s="7">
        <v>0.18389353637932801</v>
      </c>
      <c r="AD315" s="26"/>
      <c r="AE315" s="7"/>
      <c r="AF315" s="9"/>
      <c r="AG315" s="10"/>
      <c r="AH315" s="10"/>
    </row>
    <row r="316" spans="2:34" ht="15" x14ac:dyDescent="0.25">
      <c r="B316" t="s">
        <v>497</v>
      </c>
      <c r="C316" s="4" t="s">
        <v>920</v>
      </c>
      <c r="D316" s="4" t="s">
        <v>1234</v>
      </c>
      <c r="E316" s="12">
        <v>44007</v>
      </c>
      <c r="F316" s="37"/>
      <c r="G316" s="37">
        <v>657.83848249632899</v>
      </c>
      <c r="H316" s="11"/>
      <c r="I316" s="12">
        <v>43873</v>
      </c>
      <c r="J316" s="14">
        <v>37.771337222278099</v>
      </c>
      <c r="L316" s="6"/>
      <c r="M316" s="6"/>
      <c r="N316" s="6"/>
      <c r="O316" s="6"/>
      <c r="P316" s="6"/>
      <c r="Q316" s="6"/>
      <c r="R316" s="6"/>
      <c r="S316" s="6"/>
      <c r="T316" s="6"/>
      <c r="V316" s="7"/>
      <c r="W316" s="7"/>
      <c r="X316" s="7">
        <v>-3.14960629930283E-3</v>
      </c>
      <c r="Y316" s="7">
        <v>-5.2606408416977501E-3</v>
      </c>
      <c r="Z316" s="7">
        <v>6.9638238768675406E-2</v>
      </c>
      <c r="AA316" s="7">
        <v>-0.24328358208906101</v>
      </c>
      <c r="AB316" s="7">
        <v>0.50314896238152895</v>
      </c>
      <c r="AC316" s="7">
        <v>-9.4457370352756698E-2</v>
      </c>
      <c r="AD316" s="26"/>
      <c r="AE316" s="7"/>
      <c r="AF316" s="9"/>
      <c r="AG316" s="10">
        <v>0.16187377700657599</v>
      </c>
      <c r="AH316" s="10">
        <v>0.30337395119295302</v>
      </c>
    </row>
    <row r="317" spans="2:34" ht="15" x14ac:dyDescent="0.25">
      <c r="B317" t="s">
        <v>498</v>
      </c>
      <c r="C317" s="4" t="s">
        <v>921</v>
      </c>
      <c r="D317" s="4" t="s">
        <v>1235</v>
      </c>
      <c r="E317" s="12">
        <v>44048</v>
      </c>
      <c r="F317" s="37"/>
      <c r="G317" s="37">
        <v>3699.1982602216299</v>
      </c>
      <c r="H317" s="11"/>
      <c r="I317" s="12">
        <v>43909</v>
      </c>
      <c r="J317" s="14">
        <v>113.09383769834</v>
      </c>
      <c r="L317" s="6"/>
      <c r="M317" s="6"/>
      <c r="N317" s="6">
        <v>8.3568127840408096E-2</v>
      </c>
      <c r="O317" s="6"/>
      <c r="P317" s="6"/>
      <c r="Q317" s="6">
        <v>7.9574857025363599E-2</v>
      </c>
      <c r="R317" s="6">
        <v>-9.7132287308340906E-2</v>
      </c>
      <c r="S317" s="6"/>
      <c r="T317" s="6"/>
      <c r="V317" s="7"/>
      <c r="W317" s="7"/>
      <c r="X317" s="7">
        <v>0.413231555641978</v>
      </c>
      <c r="Y317" s="7">
        <v>-8.2835820895561504E-2</v>
      </c>
      <c r="Z317" s="7">
        <v>0.791432955325581</v>
      </c>
      <c r="AA317" s="7">
        <v>-0.36249999999999999</v>
      </c>
      <c r="AB317" s="7">
        <v>0.65689655172522199</v>
      </c>
      <c r="AC317" s="7">
        <v>-0.39406067397794697</v>
      </c>
      <c r="AD317" s="26">
        <v>4</v>
      </c>
      <c r="AE317" s="7"/>
      <c r="AF317" s="9"/>
      <c r="AG317" s="10"/>
      <c r="AH317" s="10"/>
    </row>
    <row r="318" spans="2:34" ht="15" x14ac:dyDescent="0.25">
      <c r="B318" t="s">
        <v>499</v>
      </c>
      <c r="C318" s="4" t="s">
        <v>922</v>
      </c>
      <c r="D318" s="4" t="s">
        <v>1236</v>
      </c>
      <c r="E318" s="12">
        <v>44046</v>
      </c>
      <c r="F318" s="37"/>
      <c r="G318" s="37">
        <v>740.60388928093005</v>
      </c>
      <c r="H318" s="11"/>
      <c r="I318" s="12">
        <v>43860</v>
      </c>
      <c r="J318" s="14">
        <v>75.6121641668081</v>
      </c>
      <c r="L318" s="6"/>
      <c r="M318" s="6">
        <v>-4.7619047618354697E-3</v>
      </c>
      <c r="N318" s="6">
        <v>-0.153393589914194</v>
      </c>
      <c r="O318" s="6"/>
      <c r="P318" s="6"/>
      <c r="Q318" s="6"/>
      <c r="R318" s="6"/>
      <c r="S318" s="6"/>
      <c r="T318" s="6"/>
      <c r="V318" s="7"/>
      <c r="W318" s="7"/>
      <c r="X318" s="7">
        <v>5.4945054946074399E-2</v>
      </c>
      <c r="Y318" s="7">
        <v>-5.0163204747150303E-2</v>
      </c>
      <c r="Z318" s="7">
        <v>0.114049586776673</v>
      </c>
      <c r="AA318" s="7">
        <v>-2.3251381741829402E-2</v>
      </c>
      <c r="AB318" s="7">
        <v>-0.14280125139528499</v>
      </c>
      <c r="AC318" s="7">
        <v>-0.14280125139528499</v>
      </c>
      <c r="AD318" s="26"/>
      <c r="AE318" s="7"/>
      <c r="AF318" s="9"/>
      <c r="AG318" s="10"/>
      <c r="AH318" s="10"/>
    </row>
    <row r="319" spans="2:34" ht="15" x14ac:dyDescent="0.25">
      <c r="B319" t="s">
        <v>500</v>
      </c>
      <c r="C319" s="4" t="s">
        <v>923</v>
      </c>
      <c r="D319" s="4" t="s">
        <v>1237</v>
      </c>
      <c r="E319" s="12">
        <v>44048</v>
      </c>
      <c r="F319" s="37"/>
      <c r="G319" s="37">
        <v>1407.37674131989</v>
      </c>
      <c r="H319" s="11"/>
      <c r="I319" s="12">
        <v>43945</v>
      </c>
      <c r="J319" s="14">
        <v>234.027481706142</v>
      </c>
      <c r="L319" s="6"/>
      <c r="M319" s="6"/>
      <c r="N319" s="6">
        <v>0.19483334312273701</v>
      </c>
      <c r="O319" s="6"/>
      <c r="P319" s="6"/>
      <c r="Q319" s="6"/>
      <c r="R319" s="6"/>
      <c r="S319" s="6"/>
      <c r="T319" s="6">
        <v>0.22864938113722</v>
      </c>
      <c r="V319" s="7"/>
      <c r="W319" s="7"/>
      <c r="X319" s="7">
        <v>3.9182282795081798E-2</v>
      </c>
      <c r="Y319" s="7">
        <v>-1.7661900757047998E-2</v>
      </c>
      <c r="Z319" s="7">
        <v>0.213836136326718</v>
      </c>
      <c r="AA319" s="7">
        <v>-9.1210212853184203E-2</v>
      </c>
      <c r="AB319" s="7">
        <v>0.22864938113722</v>
      </c>
      <c r="AC319" s="7">
        <v>-6.0393358254295898E-2</v>
      </c>
      <c r="AD319" s="26">
        <v>6</v>
      </c>
      <c r="AE319" s="7"/>
      <c r="AF319" s="9"/>
      <c r="AG319" s="10"/>
      <c r="AH319" s="10"/>
    </row>
    <row r="320" spans="2:34" ht="15" x14ac:dyDescent="0.25">
      <c r="B320" t="s">
        <v>501</v>
      </c>
      <c r="C320" s="4" t="s">
        <v>924</v>
      </c>
      <c r="D320" s="4" t="s">
        <v>1238</v>
      </c>
      <c r="E320" s="12">
        <v>44029</v>
      </c>
      <c r="F320" s="37"/>
      <c r="G320" s="37">
        <v>21.4100000000035</v>
      </c>
      <c r="H320" s="11"/>
      <c r="I320" s="12">
        <v>43852</v>
      </c>
      <c r="J320" s="14">
        <v>122.52041353166101</v>
      </c>
      <c r="L320" s="6"/>
      <c r="M320" s="6"/>
      <c r="N320" s="6"/>
      <c r="O320" s="6"/>
      <c r="P320" s="6"/>
      <c r="Q320" s="6"/>
      <c r="R320" s="6"/>
      <c r="S320" s="6"/>
      <c r="T320" s="6"/>
      <c r="V320" s="7"/>
      <c r="W320" s="7"/>
      <c r="X320" s="7">
        <v>5.4254007398412803E-2</v>
      </c>
      <c r="Y320" s="7">
        <v>-4.5751633986583301E-2</v>
      </c>
      <c r="Z320" s="7">
        <v>4.9723756905223099E-2</v>
      </c>
      <c r="AA320" s="7">
        <v>-0.21569571497268</v>
      </c>
      <c r="AB320" s="7">
        <v>0.14161692892055699</v>
      </c>
      <c r="AC320" s="7">
        <v>-0.17846889952023001</v>
      </c>
      <c r="AD320" s="26"/>
      <c r="AE320" s="7"/>
      <c r="AF320" s="9"/>
      <c r="AG320" s="10">
        <v>0.89841569608506699</v>
      </c>
      <c r="AH320" s="10">
        <v>0.99076580536438996</v>
      </c>
    </row>
    <row r="321" spans="2:34" ht="15" x14ac:dyDescent="0.25">
      <c r="B321" t="s">
        <v>502</v>
      </c>
      <c r="C321" s="4" t="s">
        <v>925</v>
      </c>
      <c r="D321" s="4" t="s">
        <v>1239</v>
      </c>
      <c r="E321" s="12">
        <v>44035</v>
      </c>
      <c r="F321" s="37"/>
      <c r="G321" s="37">
        <v>1017.09999999963</v>
      </c>
      <c r="H321" s="11"/>
      <c r="I321" s="12">
        <v>44032</v>
      </c>
      <c r="J321" s="14">
        <v>266.167021309853</v>
      </c>
      <c r="L321" s="6"/>
      <c r="M321" s="6"/>
      <c r="N321" s="6"/>
      <c r="O321" s="6"/>
      <c r="P321" s="6"/>
      <c r="Q321" s="6"/>
      <c r="R321" s="6"/>
      <c r="S321" s="6"/>
      <c r="T321" s="6"/>
      <c r="V321" s="7"/>
      <c r="W321" s="7"/>
      <c r="X321" s="7">
        <v>3.5860534124367398E-2</v>
      </c>
      <c r="Y321" s="7">
        <v>-1.03092783510874E-2</v>
      </c>
      <c r="Z321" s="7">
        <v>0.16920278517500301</v>
      </c>
      <c r="AA321" s="7">
        <v>-4.6666666666205898E-2</v>
      </c>
      <c r="AB321" s="7">
        <v>0.37309277231921401</v>
      </c>
      <c r="AC321" s="7">
        <v>-0.1510694315203</v>
      </c>
      <c r="AD321" s="26"/>
      <c r="AE321" s="7"/>
      <c r="AF321" s="9"/>
      <c r="AG321" s="10"/>
      <c r="AH321" s="10"/>
    </row>
    <row r="322" spans="2:34" ht="15" x14ac:dyDescent="0.25">
      <c r="B322" t="s">
        <v>503</v>
      </c>
      <c r="C322" s="4" t="s">
        <v>926</v>
      </c>
      <c r="D322" s="4" t="s">
        <v>1240</v>
      </c>
      <c r="E322" s="12">
        <v>44047</v>
      </c>
      <c r="F322" s="37"/>
      <c r="G322" s="37">
        <v>850</v>
      </c>
      <c r="H322" s="11"/>
      <c r="I322" s="12">
        <v>44047</v>
      </c>
      <c r="J322" s="14">
        <v>196.68172678589801</v>
      </c>
      <c r="L322" s="6"/>
      <c r="M322" s="6"/>
      <c r="N322" s="6">
        <v>0.69925647239550004</v>
      </c>
      <c r="O322" s="6"/>
      <c r="P322" s="6"/>
      <c r="Q322" s="6"/>
      <c r="R322" s="6"/>
      <c r="S322" s="6"/>
      <c r="T322" s="6">
        <v>0.81092879361822301</v>
      </c>
      <c r="V322" s="7"/>
      <c r="W322" s="7"/>
      <c r="X322" s="7">
        <v>0.16781609195459199</v>
      </c>
      <c r="Y322" s="7">
        <v>-8.6206896548901603E-3</v>
      </c>
      <c r="Z322" s="7">
        <v>0.20289815028460001</v>
      </c>
      <c r="AA322" s="7">
        <v>-0.119584055458254</v>
      </c>
      <c r="AB322" s="7">
        <v>0.81092879361822301</v>
      </c>
      <c r="AC322" s="7">
        <v>0.123229865899775</v>
      </c>
      <c r="AD322" s="26">
        <v>10</v>
      </c>
      <c r="AE322" s="7"/>
      <c r="AF322" s="9"/>
      <c r="AG322" s="10"/>
      <c r="AH322" s="10"/>
    </row>
    <row r="323" spans="2:34" ht="15" x14ac:dyDescent="0.25">
      <c r="B323" t="s">
        <v>504</v>
      </c>
      <c r="C323" s="4" t="s">
        <v>927</v>
      </c>
      <c r="D323" s="4" t="s">
        <v>1241</v>
      </c>
      <c r="E323" s="12">
        <v>44049</v>
      </c>
      <c r="F323" s="37">
        <v>920.59999999962702</v>
      </c>
      <c r="G323" s="37">
        <v>920.59999999962702</v>
      </c>
      <c r="H323" s="11"/>
      <c r="I323" s="12">
        <v>44049</v>
      </c>
      <c r="J323" s="14">
        <v>25.073613492071601</v>
      </c>
      <c r="L323" s="6"/>
      <c r="M323" s="6"/>
      <c r="N323" s="6">
        <v>0.16164573207963301</v>
      </c>
      <c r="O323" s="6"/>
      <c r="P323" s="6">
        <v>0.22829967157304101</v>
      </c>
      <c r="Q323" s="6">
        <v>0.48929988404444902</v>
      </c>
      <c r="R323" s="6"/>
      <c r="S323" s="6"/>
      <c r="T323" s="6"/>
      <c r="V323" s="7"/>
      <c r="W323" s="7"/>
      <c r="X323" s="7"/>
      <c r="Y323" s="7"/>
      <c r="Z323" s="7">
        <v>4.3882526362722302E-2</v>
      </c>
      <c r="AA323" s="7">
        <v>4.3882526362722302E-2</v>
      </c>
      <c r="AB323" s="7">
        <v>0.82531322283321096</v>
      </c>
      <c r="AC323" s="7">
        <v>-1.9326583327710999E-2</v>
      </c>
      <c r="AD323" s="26"/>
      <c r="AE323" s="7"/>
      <c r="AF323" s="9"/>
      <c r="AG323" s="10"/>
      <c r="AH323" s="10"/>
    </row>
    <row r="324" spans="2:34" ht="15" x14ac:dyDescent="0.25">
      <c r="B324" t="s">
        <v>505</v>
      </c>
      <c r="C324" s="4" t="s">
        <v>928</v>
      </c>
      <c r="D324" s="4" t="s">
        <v>1242</v>
      </c>
      <c r="E324" s="12">
        <v>43965</v>
      </c>
      <c r="F324" s="37"/>
      <c r="G324" s="37">
        <v>567.72740612644702</v>
      </c>
      <c r="H324" s="11"/>
      <c r="I324" s="12">
        <v>43965</v>
      </c>
      <c r="J324" s="14">
        <v>51.801749404787998</v>
      </c>
      <c r="L324" s="6"/>
      <c r="M324" s="6"/>
      <c r="N324" s="6"/>
      <c r="O324" s="6"/>
      <c r="P324" s="6"/>
      <c r="Q324" s="6"/>
      <c r="R324" s="6"/>
      <c r="S324" s="6"/>
      <c r="T324" s="6"/>
      <c r="V324" s="7"/>
      <c r="W324" s="7"/>
      <c r="X324" s="7"/>
      <c r="Y324" s="7"/>
      <c r="Z324" s="7"/>
      <c r="AA324" s="7"/>
      <c r="AB324" s="7">
        <v>6.9248433925167802E-2</v>
      </c>
      <c r="AC324" s="7">
        <v>6.9248433925167802E-2</v>
      </c>
      <c r="AD324" s="26"/>
      <c r="AE324" s="7"/>
      <c r="AF324" s="9"/>
      <c r="AG324" s="10"/>
      <c r="AH324" s="10"/>
    </row>
    <row r="325" spans="2:34" ht="15" x14ac:dyDescent="0.25">
      <c r="B325" t="s">
        <v>506</v>
      </c>
      <c r="C325" s="4" t="s">
        <v>929</v>
      </c>
      <c r="D325" s="4" t="s">
        <v>1243</v>
      </c>
      <c r="E325" s="12">
        <v>44036</v>
      </c>
      <c r="F325" s="37"/>
      <c r="G325" s="37">
        <v>1025.568741953</v>
      </c>
      <c r="H325" s="11"/>
      <c r="I325" s="12">
        <v>43950</v>
      </c>
      <c r="J325" s="14">
        <v>26.601302380979099</v>
      </c>
      <c r="L325" s="6"/>
      <c r="M325" s="6"/>
      <c r="N325" s="6"/>
      <c r="O325" s="6"/>
      <c r="P325" s="6"/>
      <c r="Q325" s="6"/>
      <c r="R325" s="6"/>
      <c r="S325" s="6"/>
      <c r="T325" s="6"/>
      <c r="V325" s="7"/>
      <c r="W325" s="7"/>
      <c r="X325" s="7">
        <v>0</v>
      </c>
      <c r="Y325" s="7">
        <v>-2.9797979797876899E-2</v>
      </c>
      <c r="Z325" s="7">
        <v>-9.4554234237875803E-5</v>
      </c>
      <c r="AA325" s="7">
        <v>-5.8610567514770097E-2</v>
      </c>
      <c r="AB325" s="7">
        <v>0.41105558091658201</v>
      </c>
      <c r="AC325" s="7">
        <v>-7.5233209191574099E-2</v>
      </c>
      <c r="AD325" s="26"/>
      <c r="AE325" s="7"/>
      <c r="AF325" s="9"/>
      <c r="AG325" s="10"/>
      <c r="AH325" s="10"/>
    </row>
    <row r="326" spans="2:34" ht="15" x14ac:dyDescent="0.25">
      <c r="B326" t="s">
        <v>507</v>
      </c>
      <c r="C326" s="4" t="s">
        <v>930</v>
      </c>
      <c r="D326" s="4" t="s">
        <v>1244</v>
      </c>
      <c r="E326" s="12">
        <v>44049</v>
      </c>
      <c r="F326" s="37">
        <v>470.81000000005599</v>
      </c>
      <c r="G326" s="37">
        <v>470.81000000005599</v>
      </c>
      <c r="H326" s="11"/>
      <c r="I326" s="12">
        <v>44049</v>
      </c>
      <c r="J326" s="14">
        <v>483.82886138820601</v>
      </c>
      <c r="L326" s="6">
        <v>2.3499999999330601E-2</v>
      </c>
      <c r="M326" s="6">
        <v>4.6244444443800603E-2</v>
      </c>
      <c r="N326" s="6">
        <v>0.15373221476882501</v>
      </c>
      <c r="O326" s="6">
        <v>0.16595561706519199</v>
      </c>
      <c r="P326" s="6">
        <v>0.22183312254492199</v>
      </c>
      <c r="Q326" s="6">
        <v>0.332676974959904</v>
      </c>
      <c r="R326" s="6">
        <v>0.44811863500566701</v>
      </c>
      <c r="S326" s="6">
        <v>0.75168982757139002</v>
      </c>
      <c r="T326" s="6">
        <v>0.113159343360167</v>
      </c>
      <c r="V326" s="7"/>
      <c r="W326" s="7"/>
      <c r="X326" s="7">
        <v>6.1885047583928099E-2</v>
      </c>
      <c r="Y326" s="7">
        <v>-6.3494461229347501E-2</v>
      </c>
      <c r="Z326" s="7">
        <v>0.121888364952611</v>
      </c>
      <c r="AA326" s="7">
        <v>-0.14875145857702601</v>
      </c>
      <c r="AB326" s="7">
        <v>0.33044950388663002</v>
      </c>
      <c r="AC326" s="7">
        <v>-0.12296465202962301</v>
      </c>
      <c r="AD326" s="26">
        <v>9</v>
      </c>
      <c r="AE326" s="7"/>
      <c r="AF326" s="9"/>
      <c r="AG326" s="10">
        <v>0.27155407651753199</v>
      </c>
      <c r="AH326" s="10">
        <v>0.35275796758105599</v>
      </c>
    </row>
    <row r="327" spans="2:34" ht="15" x14ac:dyDescent="0.25">
      <c r="B327" t="s">
        <v>508</v>
      </c>
      <c r="C327" s="4" t="s">
        <v>931</v>
      </c>
      <c r="D327" s="4" t="s">
        <v>1245</v>
      </c>
      <c r="E327" s="12">
        <v>44012</v>
      </c>
      <c r="F327" s="37"/>
      <c r="G327" s="37">
        <v>2590</v>
      </c>
      <c r="H327" s="11"/>
      <c r="I327" s="12">
        <v>44012</v>
      </c>
      <c r="J327" s="14">
        <v>420.523391269684</v>
      </c>
      <c r="L327" s="6"/>
      <c r="M327" s="6"/>
      <c r="N327" s="6"/>
      <c r="O327" s="6"/>
      <c r="P327" s="6"/>
      <c r="Q327" s="6"/>
      <c r="R327" s="6"/>
      <c r="S327" s="6"/>
      <c r="T327" s="6"/>
      <c r="V327" s="7"/>
      <c r="W327" s="7"/>
      <c r="X327" s="7">
        <v>9.5573440648877295E-3</v>
      </c>
      <c r="Y327" s="7">
        <v>-3.43642611642281E-3</v>
      </c>
      <c r="Z327" s="7">
        <v>9.2070868427981595E-2</v>
      </c>
      <c r="AA327" s="7">
        <v>-0.14367844575463101</v>
      </c>
      <c r="AB327" s="7">
        <v>0.619100752674276</v>
      </c>
      <c r="AC327" s="7">
        <v>-3.03897259636869E-2</v>
      </c>
      <c r="AD327" s="26"/>
      <c r="AE327" s="7"/>
      <c r="AF327" s="9"/>
      <c r="AG327" s="10"/>
      <c r="AH327" s="10"/>
    </row>
    <row r="328" spans="2:34" ht="15" x14ac:dyDescent="0.25">
      <c r="B328" t="s">
        <v>509</v>
      </c>
      <c r="C328" s="4" t="s">
        <v>932</v>
      </c>
      <c r="D328" s="4" t="s">
        <v>1246</v>
      </c>
      <c r="E328" s="12">
        <v>44046</v>
      </c>
      <c r="F328" s="37"/>
      <c r="G328" s="37">
        <v>646.03016118518997</v>
      </c>
      <c r="H328" s="11"/>
      <c r="I328" s="12">
        <v>43840</v>
      </c>
      <c r="J328" s="14">
        <v>43.256563055574901</v>
      </c>
      <c r="L328" s="6"/>
      <c r="M328" s="6">
        <v>9.7520661165617605E-3</v>
      </c>
      <c r="N328" s="6"/>
      <c r="O328" s="6">
        <v>0.10767676519215499</v>
      </c>
      <c r="P328" s="6"/>
      <c r="Q328" s="6"/>
      <c r="R328" s="6"/>
      <c r="S328" s="6"/>
      <c r="T328" s="6"/>
      <c r="V328" s="7"/>
      <c r="W328" s="7"/>
      <c r="X328" s="7">
        <v>3.7894736842645202E-2</v>
      </c>
      <c r="Y328" s="7">
        <v>-1.6585365853643501E-2</v>
      </c>
      <c r="Z328" s="7">
        <v>0.18686022406647701</v>
      </c>
      <c r="AA328" s="7">
        <v>-0.13185884341786699</v>
      </c>
      <c r="AB328" s="7">
        <v>6.7566523612185804E-3</v>
      </c>
      <c r="AC328" s="7">
        <v>6.7566523612185804E-3</v>
      </c>
      <c r="AD328" s="26">
        <v>9</v>
      </c>
      <c r="AE328" s="7"/>
      <c r="AF328" s="9"/>
      <c r="AG328" s="10"/>
      <c r="AH328" s="10"/>
    </row>
    <row r="329" spans="2:34" ht="15" x14ac:dyDescent="0.25">
      <c r="B329" t="s">
        <v>510</v>
      </c>
      <c r="C329" s="4" t="s">
        <v>933</v>
      </c>
      <c r="D329" s="4" t="s">
        <v>1247</v>
      </c>
      <c r="E329" s="12">
        <v>44048</v>
      </c>
      <c r="F329" s="37"/>
      <c r="G329" s="37">
        <v>1504.8012637756799</v>
      </c>
      <c r="H329" s="11"/>
      <c r="I329" s="12">
        <v>43832</v>
      </c>
      <c r="J329" s="14">
        <v>1283.50296643257</v>
      </c>
      <c r="L329" s="6"/>
      <c r="M329" s="6"/>
      <c r="N329" s="6">
        <v>-0.151171137220517</v>
      </c>
      <c r="O329" s="6">
        <v>-0.22804330384504301</v>
      </c>
      <c r="P329" s="6"/>
      <c r="Q329" s="6">
        <v>-0.205602824718808</v>
      </c>
      <c r="R329" s="6">
        <v>-0.26822552074008899</v>
      </c>
      <c r="S329" s="6"/>
      <c r="T329" s="6"/>
      <c r="V329" s="7"/>
      <c r="W329" s="7"/>
      <c r="X329" s="7">
        <v>0.100000000000437</v>
      </c>
      <c r="Y329" s="7">
        <v>-0.17244367417704801</v>
      </c>
      <c r="Z329" s="7">
        <v>0.288920454544423</v>
      </c>
      <c r="AA329" s="7">
        <v>-0.29341082981787597</v>
      </c>
      <c r="AB329" s="7">
        <v>0.59747963066562104</v>
      </c>
      <c r="AC329" s="7">
        <v>-0.229634876032069</v>
      </c>
      <c r="AD329" s="26">
        <v>6</v>
      </c>
      <c r="AE329" s="7"/>
      <c r="AF329" s="9"/>
      <c r="AG329" s="10">
        <v>0.34082213570991399</v>
      </c>
      <c r="AH329" s="10">
        <v>0.78669959970284298</v>
      </c>
    </row>
    <row r="330" spans="2:34" ht="15" x14ac:dyDescent="0.25">
      <c r="B330" t="s">
        <v>511</v>
      </c>
      <c r="C330" s="4" t="s">
        <v>934</v>
      </c>
      <c r="D330" s="4" t="s">
        <v>1248</v>
      </c>
      <c r="E330" s="12">
        <v>44026</v>
      </c>
      <c r="F330" s="37"/>
      <c r="G330" s="37">
        <v>1013.29000000004</v>
      </c>
      <c r="H330" s="11"/>
      <c r="I330" s="12">
        <v>44020</v>
      </c>
      <c r="J330" s="14">
        <v>33.004690595209603</v>
      </c>
      <c r="L330" s="6"/>
      <c r="M330" s="6"/>
      <c r="N330" s="6"/>
      <c r="O330" s="6"/>
      <c r="P330" s="6"/>
      <c r="Q330" s="6"/>
      <c r="R330" s="6"/>
      <c r="S330" s="6"/>
      <c r="T330" s="6"/>
      <c r="V330" s="7"/>
      <c r="W330" s="7"/>
      <c r="X330" s="7">
        <v>2.5336927223179401E-2</v>
      </c>
      <c r="Y330" s="7">
        <v>-1.5125216959859199E-2</v>
      </c>
      <c r="Z330" s="7">
        <v>5.8555683221129598E-2</v>
      </c>
      <c r="AA330" s="7">
        <v>-2.01005025155609E-3</v>
      </c>
      <c r="AB330" s="7">
        <v>0.263358778625843</v>
      </c>
      <c r="AC330" s="7">
        <v>0.263358778625843</v>
      </c>
      <c r="AD330" s="26"/>
      <c r="AE330" s="7"/>
      <c r="AF330" s="9"/>
      <c r="AG330" s="10"/>
      <c r="AH330" s="10"/>
    </row>
    <row r="331" spans="2:34" ht="15" x14ac:dyDescent="0.25">
      <c r="B331" t="s">
        <v>512</v>
      </c>
      <c r="C331" s="4" t="s">
        <v>935</v>
      </c>
      <c r="D331" s="4" t="s">
        <v>1249</v>
      </c>
      <c r="E331" s="12">
        <v>44018</v>
      </c>
      <c r="F331" s="37"/>
      <c r="G331" s="37">
        <v>612.04999999981396</v>
      </c>
      <c r="H331" s="11"/>
      <c r="I331" s="12">
        <v>44018</v>
      </c>
      <c r="J331" s="14">
        <v>58.881514682591003</v>
      </c>
      <c r="L331" s="6"/>
      <c r="M331" s="6"/>
      <c r="N331" s="6"/>
      <c r="O331" s="6"/>
      <c r="P331" s="6"/>
      <c r="Q331" s="6"/>
      <c r="R331" s="6"/>
      <c r="S331" s="6"/>
      <c r="T331" s="6"/>
      <c r="V331" s="7"/>
      <c r="W331" s="7"/>
      <c r="X331" s="7"/>
      <c r="Y331" s="7"/>
      <c r="Z331" s="7">
        <v>4.1356351030117401E-2</v>
      </c>
      <c r="AA331" s="7">
        <v>-3.4413614320328599E-2</v>
      </c>
      <c r="AB331" s="7">
        <v>2.07795584647101E-2</v>
      </c>
      <c r="AC331" s="7">
        <v>2.07795584647101E-2</v>
      </c>
      <c r="AD331" s="26"/>
      <c r="AE331" s="7"/>
      <c r="AF331" s="9"/>
      <c r="AG331" s="10"/>
      <c r="AH331" s="10"/>
    </row>
    <row r="332" spans="2:34" ht="15" x14ac:dyDescent="0.25">
      <c r="B332" t="s">
        <v>513</v>
      </c>
      <c r="C332" s="4" t="s">
        <v>936</v>
      </c>
      <c r="D332" s="4" t="s">
        <v>1250</v>
      </c>
      <c r="E332" s="12">
        <v>44018</v>
      </c>
      <c r="F332" s="37"/>
      <c r="G332" s="37"/>
      <c r="H332" s="11"/>
      <c r="I332" s="12"/>
      <c r="L332" s="6"/>
      <c r="M332" s="6"/>
      <c r="N332" s="6"/>
      <c r="O332" s="6"/>
      <c r="P332" s="6"/>
      <c r="Q332" s="6"/>
      <c r="R332" s="6"/>
      <c r="S332" s="6"/>
      <c r="T332" s="6"/>
      <c r="V332" s="7"/>
      <c r="W332" s="7"/>
      <c r="X332" s="7"/>
      <c r="Y332" s="7"/>
      <c r="Z332" s="7">
        <v>-2.4769752769316301E-2</v>
      </c>
      <c r="AA332" s="7">
        <v>-2.4769752769316301E-2</v>
      </c>
      <c r="AB332" s="7">
        <v>2.0173083466943401E-3</v>
      </c>
      <c r="AC332" s="7">
        <v>2.0173083466943401E-3</v>
      </c>
      <c r="AD332" s="26"/>
      <c r="AE332" s="7"/>
      <c r="AF332" s="9"/>
      <c r="AG332" s="10"/>
      <c r="AH332" s="10"/>
    </row>
    <row r="333" spans="2:34" ht="15" x14ac:dyDescent="0.25">
      <c r="B333" t="s">
        <v>514</v>
      </c>
      <c r="C333" s="4" t="s">
        <v>937</v>
      </c>
      <c r="D333" s="4" t="s">
        <v>1251</v>
      </c>
      <c r="E333" s="12">
        <v>44036</v>
      </c>
      <c r="F333" s="37"/>
      <c r="G333" s="37">
        <v>698.30890752840799</v>
      </c>
      <c r="H333" s="11"/>
      <c r="I333" s="12">
        <v>44000</v>
      </c>
      <c r="J333" s="14">
        <v>3246.7778528594999</v>
      </c>
      <c r="L333" s="6"/>
      <c r="M333" s="6"/>
      <c r="N333" s="6"/>
      <c r="O333" s="6"/>
      <c r="P333" s="6"/>
      <c r="Q333" s="6"/>
      <c r="R333" s="6"/>
      <c r="S333" s="6"/>
      <c r="T333" s="6"/>
      <c r="V333" s="7"/>
      <c r="W333" s="7"/>
      <c r="X333" s="7">
        <v>4.9461312439234503E-2</v>
      </c>
      <c r="Y333" s="7">
        <v>-3.5908191399357699E-2</v>
      </c>
      <c r="Z333" s="7">
        <v>0.14210526315771899</v>
      </c>
      <c r="AA333" s="7">
        <v>-7.0798624129602097E-2</v>
      </c>
      <c r="AB333" s="7">
        <v>9.7206230153533399E-2</v>
      </c>
      <c r="AC333" s="7">
        <v>9.7206230153533399E-2</v>
      </c>
      <c r="AD333" s="26"/>
      <c r="AE333" s="7"/>
      <c r="AF333" s="9"/>
      <c r="AG333" s="10"/>
      <c r="AH333" s="10"/>
    </row>
    <row r="334" spans="2:34" ht="15" x14ac:dyDescent="0.25">
      <c r="B334" t="s">
        <v>515</v>
      </c>
      <c r="C334" s="4" t="s">
        <v>938</v>
      </c>
      <c r="D334" s="4" t="s">
        <v>1252</v>
      </c>
      <c r="E334" s="12">
        <v>44047</v>
      </c>
      <c r="F334" s="37"/>
      <c r="G334" s="37">
        <v>897.719999999739</v>
      </c>
      <c r="H334" s="11"/>
      <c r="I334" s="12">
        <v>44047</v>
      </c>
      <c r="J334" s="14">
        <v>254.054653690577</v>
      </c>
      <c r="L334" s="6"/>
      <c r="M334" s="6">
        <v>4.2648083623134901E-2</v>
      </c>
      <c r="N334" s="6"/>
      <c r="O334" s="6"/>
      <c r="P334" s="6"/>
      <c r="Q334" s="6"/>
      <c r="R334" s="6"/>
      <c r="S334" s="6"/>
      <c r="T334" s="6"/>
      <c r="V334" s="7"/>
      <c r="W334" s="7"/>
      <c r="X334" s="7">
        <v>5.2322388670290799E-2</v>
      </c>
      <c r="Y334" s="7">
        <v>-1.8667855858439001E-2</v>
      </c>
      <c r="Z334" s="7">
        <v>5.29654297497473E-2</v>
      </c>
      <c r="AA334" s="7">
        <v>-1.2219451371493099E-2</v>
      </c>
      <c r="AB334" s="7">
        <v>0.15033305156612201</v>
      </c>
      <c r="AC334" s="7">
        <v>0.15033305156612201</v>
      </c>
      <c r="AD334" s="26"/>
      <c r="AE334" s="7"/>
      <c r="AF334" s="9"/>
      <c r="AG334" s="10"/>
      <c r="AH334" s="10"/>
    </row>
    <row r="335" spans="2:34" ht="15" x14ac:dyDescent="0.25">
      <c r="B335" t="s">
        <v>516</v>
      </c>
      <c r="C335" s="4" t="s">
        <v>939</v>
      </c>
      <c r="D335" s="4" t="s">
        <v>1253</v>
      </c>
      <c r="E335" s="12">
        <v>44028</v>
      </c>
      <c r="F335" s="37"/>
      <c r="G335" s="37">
        <v>2311.3062253594398</v>
      </c>
      <c r="H335" s="11"/>
      <c r="I335" s="12">
        <v>43963</v>
      </c>
      <c r="J335" s="14">
        <v>95.184089285731304</v>
      </c>
      <c r="L335" s="6"/>
      <c r="M335" s="6"/>
      <c r="N335" s="6"/>
      <c r="O335" s="6"/>
      <c r="P335" s="6"/>
      <c r="Q335" s="6"/>
      <c r="R335" s="6"/>
      <c r="S335" s="6"/>
      <c r="T335" s="6"/>
      <c r="V335" s="7"/>
      <c r="W335" s="7"/>
      <c r="X335" s="7">
        <v>7.1197145989572198E-3</v>
      </c>
      <c r="Y335" s="7">
        <v>-4.3453070693431099E-3</v>
      </c>
      <c r="Z335" s="7">
        <v>8.7298515165457502E-2</v>
      </c>
      <c r="AA335" s="7">
        <v>-6.4168636754402498E-3</v>
      </c>
      <c r="AB335" s="7">
        <v>0.26178628406516502</v>
      </c>
      <c r="AC335" s="7">
        <v>0.26178628406516502</v>
      </c>
      <c r="AD335" s="26"/>
      <c r="AE335" s="7"/>
      <c r="AF335" s="9"/>
      <c r="AG335" s="10"/>
      <c r="AH335" s="10"/>
    </row>
    <row r="336" spans="2:34" ht="15" x14ac:dyDescent="0.25">
      <c r="B336" t="s">
        <v>517</v>
      </c>
      <c r="C336" s="4" t="s">
        <v>940</v>
      </c>
      <c r="D336" s="4" t="s">
        <v>1254</v>
      </c>
      <c r="E336" s="12">
        <v>44048</v>
      </c>
      <c r="F336" s="37"/>
      <c r="G336" s="37"/>
      <c r="H336" s="11"/>
      <c r="I336" s="12"/>
      <c r="L336" s="6"/>
      <c r="M336" s="6">
        <v>6.0601374569159802E-2</v>
      </c>
      <c r="N336" s="6">
        <v>-0.236570881452353</v>
      </c>
      <c r="O336" s="6"/>
      <c r="P336" s="6"/>
      <c r="Q336" s="6"/>
      <c r="R336" s="6"/>
      <c r="S336" s="6"/>
      <c r="T336" s="6"/>
      <c r="V336" s="7"/>
      <c r="W336" s="7"/>
      <c r="X336" s="7">
        <v>1.30293159600114E-2</v>
      </c>
      <c r="Y336" s="7">
        <v>-1.4790996784540799E-2</v>
      </c>
      <c r="Z336" s="7">
        <v>0.23764705882436801</v>
      </c>
      <c r="AA336" s="7">
        <v>-0.32539682539645598</v>
      </c>
      <c r="AB336" s="7">
        <v>-0.25531811765191398</v>
      </c>
      <c r="AC336" s="7">
        <v>-0.25531811765191398</v>
      </c>
      <c r="AD336" s="26"/>
      <c r="AE336" s="7"/>
      <c r="AF336" s="9"/>
      <c r="AG336" s="10"/>
      <c r="AH336" s="10"/>
    </row>
    <row r="337" spans="2:34" ht="15" x14ac:dyDescent="0.25">
      <c r="B337" t="s">
        <v>518</v>
      </c>
      <c r="C337" s="4" t="s">
        <v>941</v>
      </c>
      <c r="D337" s="4" t="s">
        <v>1255</v>
      </c>
      <c r="E337" s="12">
        <v>44048</v>
      </c>
      <c r="F337" s="37"/>
      <c r="G337" s="37">
        <v>651</v>
      </c>
      <c r="H337" s="11"/>
      <c r="I337" s="12">
        <v>44029</v>
      </c>
      <c r="J337" s="14">
        <v>5663.5190339508099</v>
      </c>
      <c r="L337" s="6"/>
      <c r="M337" s="6"/>
      <c r="N337" s="6">
        <v>6.3430378562770798E-2</v>
      </c>
      <c r="O337" s="6">
        <v>0.19196587338607099</v>
      </c>
      <c r="P337" s="6">
        <v>0.22194586360274099</v>
      </c>
      <c r="Q337" s="6">
        <v>0.33329544101608899</v>
      </c>
      <c r="R337" s="6"/>
      <c r="S337" s="6"/>
      <c r="T337" s="6"/>
      <c r="V337" s="7"/>
      <c r="W337" s="7"/>
      <c r="X337" s="7">
        <v>1.4363636362759301E-2</v>
      </c>
      <c r="Y337" s="7">
        <v>-3.4669381631829303E-2</v>
      </c>
      <c r="Z337" s="7">
        <v>0.119436363636923</v>
      </c>
      <c r="AA337" s="7">
        <v>-8.8422971739491901E-2</v>
      </c>
      <c r="AB337" s="7">
        <v>0.27230490856338302</v>
      </c>
      <c r="AC337" s="7">
        <v>-0.12556593227695001</v>
      </c>
      <c r="AD337" s="26">
        <v>7</v>
      </c>
      <c r="AE337" s="7"/>
      <c r="AF337" s="9"/>
      <c r="AG337" s="10"/>
      <c r="AH337" s="10"/>
    </row>
    <row r="338" spans="2:34" ht="15" x14ac:dyDescent="0.25">
      <c r="B338" t="s">
        <v>519</v>
      </c>
      <c r="C338" s="4" t="s">
        <v>942</v>
      </c>
      <c r="D338" s="4" t="s">
        <v>1256</v>
      </c>
      <c r="E338" s="12">
        <v>44048</v>
      </c>
      <c r="F338" s="37"/>
      <c r="G338" s="37">
        <v>2307.8913029283299</v>
      </c>
      <c r="H338" s="11"/>
      <c r="I338" s="12">
        <v>43776</v>
      </c>
      <c r="J338" s="14">
        <v>401.020393056393</v>
      </c>
      <c r="L338" s="6"/>
      <c r="M338" s="6"/>
      <c r="N338" s="6">
        <v>-0.40573923511954502</v>
      </c>
      <c r="O338" s="6">
        <v>-0.50197607804788302</v>
      </c>
      <c r="P338" s="6"/>
      <c r="Q338" s="6"/>
      <c r="R338" s="6"/>
      <c r="S338" s="6"/>
      <c r="T338" s="6"/>
      <c r="V338" s="7"/>
      <c r="W338" s="7"/>
      <c r="X338" s="7">
        <v>3.31797235012345E-2</v>
      </c>
      <c r="Y338" s="7">
        <v>-4.8579445808209103E-2</v>
      </c>
      <c r="Z338" s="7">
        <v>0.12555645487736899</v>
      </c>
      <c r="AA338" s="7">
        <v>-0.289586502878519</v>
      </c>
      <c r="AB338" s="7">
        <v>-0.38091220550704702</v>
      </c>
      <c r="AC338" s="7">
        <v>-0.489193392282468</v>
      </c>
      <c r="AD338" s="26"/>
      <c r="AE338" s="7"/>
      <c r="AF338" s="9"/>
      <c r="AG338" s="10"/>
      <c r="AH338" s="10"/>
    </row>
    <row r="339" spans="2:34" ht="15" x14ac:dyDescent="0.25">
      <c r="B339" t="s">
        <v>520</v>
      </c>
      <c r="C339" s="4" t="s">
        <v>943</v>
      </c>
      <c r="D339" s="4" t="s">
        <v>1257</v>
      </c>
      <c r="E339" s="12">
        <v>44034</v>
      </c>
      <c r="F339" s="37"/>
      <c r="G339" s="37">
        <v>583.363826596178</v>
      </c>
      <c r="H339" s="11"/>
      <c r="I339" s="12">
        <v>43936</v>
      </c>
      <c r="J339" s="14">
        <v>1018.98376456451</v>
      </c>
      <c r="L339" s="6"/>
      <c r="M339" s="6"/>
      <c r="N339" s="6"/>
      <c r="O339" s="6"/>
      <c r="P339" s="6"/>
      <c r="Q339" s="6"/>
      <c r="R339" s="6"/>
      <c r="S339" s="6"/>
      <c r="T339" s="6"/>
      <c r="V339" s="7"/>
      <c r="W339" s="7"/>
      <c r="X339" s="7">
        <v>6.0975609758315797E-3</v>
      </c>
      <c r="Y339" s="7">
        <v>-8.2594313771551207E-3</v>
      </c>
      <c r="Z339" s="7">
        <v>0.17987611105665599</v>
      </c>
      <c r="AA339" s="7">
        <v>-6.00152206770872E-2</v>
      </c>
      <c r="AB339" s="7">
        <v>0.187840184551606</v>
      </c>
      <c r="AC339" s="7">
        <v>3.5593658722064001E-3</v>
      </c>
      <c r="AD339" s="26"/>
      <c r="AE339" s="7"/>
      <c r="AF339" s="9"/>
      <c r="AG339" s="10"/>
      <c r="AH339" s="10"/>
    </row>
    <row r="340" spans="2:34" ht="15" x14ac:dyDescent="0.25">
      <c r="B340" t="s">
        <v>521</v>
      </c>
      <c r="C340" s="4" t="s">
        <v>944</v>
      </c>
      <c r="D340" s="4" t="s">
        <v>1258</v>
      </c>
      <c r="E340" s="12">
        <v>44028</v>
      </c>
      <c r="F340" s="37"/>
      <c r="G340" s="37">
        <v>4920</v>
      </c>
      <c r="H340" s="11"/>
      <c r="I340" s="12">
        <v>43840</v>
      </c>
      <c r="J340" s="14">
        <v>258.85776472210898</v>
      </c>
      <c r="L340" s="6"/>
      <c r="M340" s="6"/>
      <c r="N340" s="6"/>
      <c r="O340" s="6"/>
      <c r="P340" s="6"/>
      <c r="Q340" s="6"/>
      <c r="R340" s="6"/>
      <c r="S340" s="6"/>
      <c r="T340" s="6"/>
      <c r="V340" s="7"/>
      <c r="W340" s="7"/>
      <c r="X340" s="7">
        <v>4.1777777778406702E-2</v>
      </c>
      <c r="Y340" s="7">
        <v>-9.5966285371105201E-2</v>
      </c>
      <c r="Z340" s="7">
        <v>0.14416475972582701</v>
      </c>
      <c r="AA340" s="7">
        <v>-0.37929411764605903</v>
      </c>
      <c r="AB340" s="7">
        <v>-0.422539567932254</v>
      </c>
      <c r="AC340" s="7">
        <v>-0.422539567932254</v>
      </c>
      <c r="AD340" s="26"/>
      <c r="AE340" s="7"/>
      <c r="AF340" s="9"/>
      <c r="AG340" s="10"/>
      <c r="AH340" s="10"/>
    </row>
    <row r="341" spans="2:34" ht="15" x14ac:dyDescent="0.25">
      <c r="B341" t="s">
        <v>522</v>
      </c>
      <c r="C341" s="4" t="s">
        <v>945</v>
      </c>
      <c r="D341" s="4" t="s">
        <v>1259</v>
      </c>
      <c r="E341" s="12">
        <v>44048</v>
      </c>
      <c r="F341" s="37"/>
      <c r="G341" s="37">
        <v>4975</v>
      </c>
      <c r="H341" s="11"/>
      <c r="I341" s="12">
        <v>44048</v>
      </c>
      <c r="J341" s="14">
        <v>687.77578595161401</v>
      </c>
      <c r="L341" s="6"/>
      <c r="M341" s="6">
        <v>8.1521739130112097E-2</v>
      </c>
      <c r="N341" s="6">
        <v>0.35681726324430202</v>
      </c>
      <c r="O341" s="6">
        <v>0.45792871384764999</v>
      </c>
      <c r="P341" s="6">
        <v>0.58352583740081199</v>
      </c>
      <c r="Q341" s="6">
        <v>1.0046681549318599</v>
      </c>
      <c r="R341" s="6">
        <v>1.1763261979864901</v>
      </c>
      <c r="S341" s="6">
        <v>1.61241887656506</v>
      </c>
      <c r="T341" s="6"/>
      <c r="V341" s="7"/>
      <c r="W341" s="7"/>
      <c r="X341" s="7">
        <v>2.1739130434070799E-2</v>
      </c>
      <c r="Y341" s="7">
        <v>-5.9650049175615998E-2</v>
      </c>
      <c r="Z341" s="7">
        <v>0.18509212730365099</v>
      </c>
      <c r="AA341" s="7">
        <v>-4.6807663156869198E-2</v>
      </c>
      <c r="AB341" s="7">
        <v>0.43896485398174301</v>
      </c>
      <c r="AC341" s="7">
        <v>-5.0600027436303201E-2</v>
      </c>
      <c r="AD341" s="26">
        <v>9</v>
      </c>
      <c r="AE341" s="7"/>
      <c r="AF341" s="9"/>
      <c r="AG341" s="10">
        <v>0.108629816458233</v>
      </c>
      <c r="AH341" s="10">
        <v>0.115387898508402</v>
      </c>
    </row>
    <row r="342" spans="2:34" ht="15" x14ac:dyDescent="0.25">
      <c r="B342" t="s">
        <v>523</v>
      </c>
      <c r="C342" s="4" t="s">
        <v>946</v>
      </c>
      <c r="D342" s="4" t="s">
        <v>1260</v>
      </c>
      <c r="E342" s="12">
        <v>43991</v>
      </c>
      <c r="F342" s="37"/>
      <c r="G342" s="37">
        <v>1375</v>
      </c>
      <c r="H342" s="11"/>
      <c r="I342" s="12">
        <v>43991</v>
      </c>
      <c r="J342" s="14">
        <v>55.241104206323598</v>
      </c>
      <c r="L342" s="6"/>
      <c r="M342" s="6"/>
      <c r="N342" s="6"/>
      <c r="O342" s="6"/>
      <c r="P342" s="6"/>
      <c r="Q342" s="6"/>
      <c r="R342" s="6"/>
      <c r="S342" s="6"/>
      <c r="T342" s="6"/>
      <c r="V342" s="7"/>
      <c r="W342" s="7"/>
      <c r="X342" s="7"/>
      <c r="Y342" s="7"/>
      <c r="Z342" s="7">
        <v>4.7100483569010997E-2</v>
      </c>
      <c r="AA342" s="7">
        <v>-3.0509524547596801E-2</v>
      </c>
      <c r="AB342" s="7">
        <v>0.387989092619973</v>
      </c>
      <c r="AC342" s="7">
        <v>-2.7572016460908299E-2</v>
      </c>
      <c r="AD342" s="26"/>
      <c r="AE342" s="7"/>
      <c r="AF342" s="9"/>
      <c r="AG342" s="10"/>
      <c r="AH342" s="10"/>
    </row>
    <row r="343" spans="2:34" ht="15" x14ac:dyDescent="0.25">
      <c r="B343" t="s">
        <v>524</v>
      </c>
      <c r="C343" s="4" t="s">
        <v>947</v>
      </c>
      <c r="D343" s="4" t="s">
        <v>1261</v>
      </c>
      <c r="E343" s="12">
        <v>43998</v>
      </c>
      <c r="F343" s="37"/>
      <c r="G343" s="37">
        <v>667.44457399006899</v>
      </c>
      <c r="H343" s="11"/>
      <c r="I343" s="12">
        <v>43998</v>
      </c>
      <c r="J343" s="14">
        <v>23.901415674597001</v>
      </c>
      <c r="L343" s="6"/>
      <c r="M343" s="6"/>
      <c r="N343" s="6"/>
      <c r="O343" s="6"/>
      <c r="P343" s="6"/>
      <c r="Q343" s="6"/>
      <c r="R343" s="6"/>
      <c r="S343" s="6"/>
      <c r="T343" s="6"/>
      <c r="V343" s="7"/>
      <c r="W343" s="7"/>
      <c r="X343" s="7">
        <v>6.0606060615100397E-3</v>
      </c>
      <c r="Y343" s="7">
        <v>-7.6923076931052501E-3</v>
      </c>
      <c r="Z343" s="7">
        <v>3.4292763157281997E-2</v>
      </c>
      <c r="AA343" s="7">
        <v>-5.8015267175505897E-2</v>
      </c>
      <c r="AB343" s="7">
        <v>5.8632362943171798E-2</v>
      </c>
      <c r="AC343" s="7">
        <v>5.8632362943171798E-2</v>
      </c>
      <c r="AD343" s="26"/>
      <c r="AE343" s="7"/>
      <c r="AF343" s="9"/>
      <c r="AG343" s="10"/>
      <c r="AH343" s="10"/>
    </row>
    <row r="344" spans="2:34" ht="15" x14ac:dyDescent="0.25">
      <c r="B344" t="s">
        <v>525</v>
      </c>
      <c r="C344" s="4" t="s">
        <v>948</v>
      </c>
      <c r="D344" s="4" t="s">
        <v>1262</v>
      </c>
      <c r="E344" s="12">
        <v>44047</v>
      </c>
      <c r="F344" s="37"/>
      <c r="G344" s="37">
        <v>2059</v>
      </c>
      <c r="H344" s="11"/>
      <c r="I344" s="12">
        <v>44047</v>
      </c>
      <c r="J344" s="14">
        <v>95.874861349225</v>
      </c>
      <c r="L344" s="6"/>
      <c r="M344" s="6"/>
      <c r="N344" s="6">
        <v>0.45032904280582398</v>
      </c>
      <c r="O344" s="6"/>
      <c r="P344" s="6"/>
      <c r="Q344" s="6"/>
      <c r="R344" s="6"/>
      <c r="S344" s="6"/>
      <c r="T344" s="6">
        <v>0.50465681198867995</v>
      </c>
      <c r="V344" s="7"/>
      <c r="W344" s="7"/>
      <c r="X344" s="7">
        <v>1.7362393793519001E-2</v>
      </c>
      <c r="Y344" s="7">
        <v>-4.9053959355660499E-3</v>
      </c>
      <c r="Z344" s="7">
        <v>6.2729602073886795E-2</v>
      </c>
      <c r="AA344" s="7">
        <v>-8.4151472650846701E-2</v>
      </c>
      <c r="AB344" s="7">
        <v>0.50465681198867995</v>
      </c>
      <c r="AC344" s="7">
        <v>5.73914721608162E-2</v>
      </c>
      <c r="AD344" s="26"/>
      <c r="AE344" s="7"/>
      <c r="AF344" s="9"/>
      <c r="AG344" s="10"/>
      <c r="AH344" s="10"/>
    </row>
    <row r="345" spans="2:34" ht="15" x14ac:dyDescent="0.25">
      <c r="B345" t="s">
        <v>526</v>
      </c>
      <c r="C345" s="4" t="s">
        <v>949</v>
      </c>
      <c r="D345" s="4" t="s">
        <v>1263</v>
      </c>
      <c r="E345" s="12">
        <v>44042</v>
      </c>
      <c r="F345" s="37"/>
      <c r="G345" s="37">
        <v>1682.9642902780299</v>
      </c>
      <c r="H345" s="11"/>
      <c r="I345" s="12">
        <v>43861</v>
      </c>
      <c r="J345" s="14">
        <v>15.6206730158776</v>
      </c>
      <c r="L345" s="6"/>
      <c r="M345" s="6"/>
      <c r="N345" s="6"/>
      <c r="O345" s="6"/>
      <c r="P345" s="6"/>
      <c r="Q345" s="6"/>
      <c r="R345" s="6"/>
      <c r="S345" s="6"/>
      <c r="T345" s="6"/>
      <c r="V345" s="7"/>
      <c r="W345" s="7"/>
      <c r="X345" s="7">
        <v>-1.36570561453482E-2</v>
      </c>
      <c r="Y345" s="7">
        <v>-1.36570561453482E-2</v>
      </c>
      <c r="Z345" s="7">
        <v>5.5671645555776202E-2</v>
      </c>
      <c r="AA345" s="7">
        <v>5.5671645555776202E-2</v>
      </c>
      <c r="AB345" s="7">
        <v>0.82086479447549199</v>
      </c>
      <c r="AC345" s="7">
        <v>-0.226753134226019</v>
      </c>
      <c r="AD345" s="26"/>
      <c r="AE345" s="7"/>
      <c r="AF345" s="9"/>
      <c r="AG345" s="10"/>
      <c r="AH345" s="10"/>
    </row>
    <row r="346" spans="2:34" ht="15" x14ac:dyDescent="0.25">
      <c r="B346" t="s">
        <v>527</v>
      </c>
      <c r="C346" s="4" t="s">
        <v>950</v>
      </c>
      <c r="D346" s="4" t="s">
        <v>1264</v>
      </c>
      <c r="E346" s="12">
        <v>44049</v>
      </c>
      <c r="F346" s="37">
        <v>849.25999999977603</v>
      </c>
      <c r="G346" s="37">
        <v>849.25999999977603</v>
      </c>
      <c r="H346" s="11"/>
      <c r="I346" s="12">
        <v>44049</v>
      </c>
      <c r="J346" s="14">
        <v>23.548751547604802</v>
      </c>
      <c r="L346" s="6"/>
      <c r="M346" s="6"/>
      <c r="N346" s="6"/>
      <c r="O346" s="6"/>
      <c r="P346" s="6"/>
      <c r="Q346" s="6"/>
      <c r="R346" s="6">
        <v>0.421969394807238</v>
      </c>
      <c r="S346" s="6"/>
      <c r="T346" s="6"/>
      <c r="V346" s="7"/>
      <c r="W346" s="7"/>
      <c r="X346" s="7"/>
      <c r="Y346" s="7"/>
      <c r="Z346" s="7">
        <v>7.9794079792918596E-2</v>
      </c>
      <c r="AA346" s="7">
        <v>7.9794079792918596E-2</v>
      </c>
      <c r="AB346" s="7">
        <v>0.43062021624820801</v>
      </c>
      <c r="AC346" s="7">
        <v>-0.10722838889894799</v>
      </c>
      <c r="AD346" s="26"/>
      <c r="AE346" s="7"/>
      <c r="AF346" s="9"/>
      <c r="AG346" s="10"/>
      <c r="AH346" s="10"/>
    </row>
    <row r="347" spans="2:34" ht="15" x14ac:dyDescent="0.25">
      <c r="B347" t="s">
        <v>528</v>
      </c>
      <c r="C347" s="4" t="s">
        <v>951</v>
      </c>
      <c r="D347" s="4" t="s">
        <v>1265</v>
      </c>
      <c r="E347" s="12">
        <v>44039</v>
      </c>
      <c r="F347" s="37"/>
      <c r="G347" s="37">
        <v>1389.1943623367699</v>
      </c>
      <c r="H347" s="11"/>
      <c r="I347" s="12">
        <v>43868</v>
      </c>
      <c r="J347" s="14">
        <v>104.85081031739701</v>
      </c>
      <c r="L347" s="6"/>
      <c r="M347" s="6"/>
      <c r="N347" s="6"/>
      <c r="O347" s="6"/>
      <c r="P347" s="6"/>
      <c r="Q347" s="6"/>
      <c r="R347" s="6"/>
      <c r="S347" s="6"/>
      <c r="T347" s="6"/>
      <c r="V347" s="7"/>
      <c r="W347" s="7"/>
      <c r="X347" s="7">
        <v>2.4200392123020699E-2</v>
      </c>
      <c r="Y347" s="7">
        <v>-3.6496350357992902E-3</v>
      </c>
      <c r="Z347" s="7">
        <v>4.6486222032399403E-2</v>
      </c>
      <c r="AA347" s="7">
        <v>-0.121936989498936</v>
      </c>
      <c r="AB347" s="7">
        <v>0.36055519602261499</v>
      </c>
      <c r="AC347" s="7">
        <v>-6.5323082267277593E-2</v>
      </c>
      <c r="AD347" s="26"/>
      <c r="AE347" s="7"/>
      <c r="AF347" s="9"/>
      <c r="AG347" s="10"/>
      <c r="AH347" s="10"/>
    </row>
    <row r="348" spans="2:34" ht="15" x14ac:dyDescent="0.25">
      <c r="B348" t="s">
        <v>529</v>
      </c>
      <c r="C348" s="4" t="s">
        <v>952</v>
      </c>
      <c r="D348" s="4" t="s">
        <v>1266</v>
      </c>
      <c r="E348" s="12">
        <v>44048</v>
      </c>
      <c r="F348" s="37"/>
      <c r="G348" s="37">
        <v>445</v>
      </c>
      <c r="H348" s="11"/>
      <c r="I348" s="12">
        <v>43725</v>
      </c>
      <c r="J348" s="14">
        <v>153.21803805613499</v>
      </c>
      <c r="L348" s="6"/>
      <c r="M348" s="6">
        <v>0.16666666666598801</v>
      </c>
      <c r="N348" s="6"/>
      <c r="O348" s="6">
        <v>-0.215686274509644</v>
      </c>
      <c r="P348" s="6"/>
      <c r="Q348" s="6">
        <v>-0.38162544169637802</v>
      </c>
      <c r="R348" s="6"/>
      <c r="S348" s="6"/>
      <c r="T348" s="6">
        <v>-0.12723645657941199</v>
      </c>
      <c r="V348" s="7"/>
      <c r="W348" s="7"/>
      <c r="X348" s="7">
        <v>0.17273078740428899</v>
      </c>
      <c r="Y348" s="7">
        <v>-8.1818181818525806E-2</v>
      </c>
      <c r="Z348" s="7">
        <v>0.20280080759403099</v>
      </c>
      <c r="AA348" s="7">
        <v>-0.27137069744378101</v>
      </c>
      <c r="AB348" s="7">
        <v>0.504310344827827</v>
      </c>
      <c r="AC348" s="7">
        <v>-0.54037249283748701</v>
      </c>
      <c r="AD348" s="26">
        <v>5</v>
      </c>
      <c r="AE348" s="7"/>
      <c r="AF348" s="9"/>
      <c r="AG348" s="10"/>
      <c r="AH348" s="10"/>
    </row>
    <row r="349" spans="2:34" ht="15" x14ac:dyDescent="0.25">
      <c r="B349" t="s">
        <v>530</v>
      </c>
      <c r="C349" s="4" t="s">
        <v>953</v>
      </c>
      <c r="D349" s="4" t="s">
        <v>1267</v>
      </c>
      <c r="E349" s="12">
        <v>44027</v>
      </c>
      <c r="F349" s="37"/>
      <c r="G349" s="37">
        <v>375.48388785682602</v>
      </c>
      <c r="H349" s="11"/>
      <c r="I349" s="12">
        <v>43711</v>
      </c>
      <c r="J349" s="14">
        <v>39.464045436561101</v>
      </c>
      <c r="L349" s="6"/>
      <c r="M349" s="6"/>
      <c r="N349" s="6"/>
      <c r="O349" s="6"/>
      <c r="P349" s="6"/>
      <c r="Q349" s="6"/>
      <c r="R349" s="6"/>
      <c r="S349" s="6"/>
      <c r="T349" s="6"/>
      <c r="V349" s="7"/>
      <c r="W349" s="7"/>
      <c r="X349" s="7">
        <v>-1.51695655631556E-2</v>
      </c>
      <c r="Y349" s="7">
        <v>-1.51695655631556E-2</v>
      </c>
      <c r="Z349" s="7">
        <v>-1.51695655631556E-2</v>
      </c>
      <c r="AA349" s="7">
        <v>-1.51695655631556E-2</v>
      </c>
      <c r="AB349" s="7">
        <v>0.74234809244051603</v>
      </c>
      <c r="AC349" s="7">
        <v>-0.21896560751163599</v>
      </c>
      <c r="AD349" s="26"/>
      <c r="AE349" s="7"/>
      <c r="AF349" s="9"/>
      <c r="AG349" s="10"/>
      <c r="AH349" s="10"/>
    </row>
    <row r="350" spans="2:34" ht="15" x14ac:dyDescent="0.25">
      <c r="B350" t="s">
        <v>531</v>
      </c>
      <c r="C350" s="4" t="s">
        <v>954</v>
      </c>
      <c r="D350" s="4" t="s">
        <v>1268</v>
      </c>
      <c r="E350" s="12">
        <v>44046</v>
      </c>
      <c r="F350" s="37"/>
      <c r="G350" s="37">
        <v>2453.5983342938098</v>
      </c>
      <c r="H350" s="11"/>
      <c r="I350" s="12">
        <v>43775</v>
      </c>
      <c r="J350" s="14">
        <v>186.955219444752</v>
      </c>
      <c r="L350" s="6"/>
      <c r="M350" s="6"/>
      <c r="N350" s="6">
        <v>0.111374640673603</v>
      </c>
      <c r="O350" s="6">
        <v>0.168329286283697</v>
      </c>
      <c r="P350" s="6"/>
      <c r="Q350" s="6"/>
      <c r="R350" s="6"/>
      <c r="S350" s="6"/>
      <c r="T350" s="6"/>
      <c r="V350" s="7"/>
      <c r="W350" s="7"/>
      <c r="X350" s="7">
        <v>3.2567685466346999E-3</v>
      </c>
      <c r="Y350" s="7">
        <v>-8.1719064201024605E-4</v>
      </c>
      <c r="Z350" s="7">
        <v>0.245500494147709</v>
      </c>
      <c r="AA350" s="7">
        <v>-0.118458105252066</v>
      </c>
      <c r="AB350" s="7">
        <v>2.1999665750627201E-2</v>
      </c>
      <c r="AC350" s="7">
        <v>2.1999665750627201E-2</v>
      </c>
      <c r="AD350" s="26"/>
      <c r="AE350" s="7"/>
      <c r="AF350" s="9"/>
      <c r="AG350" s="10"/>
      <c r="AH350" s="10"/>
    </row>
    <row r="351" spans="2:34" ht="15" x14ac:dyDescent="0.25">
      <c r="B351" t="s">
        <v>532</v>
      </c>
      <c r="C351" s="4" t="s">
        <v>955</v>
      </c>
      <c r="D351" s="4" t="s">
        <v>653</v>
      </c>
      <c r="E351" s="12">
        <v>44012</v>
      </c>
      <c r="F351" s="37"/>
      <c r="G351" s="37">
        <v>2519.3500000014901</v>
      </c>
      <c r="H351" s="11"/>
      <c r="I351" s="12">
        <v>44012</v>
      </c>
      <c r="J351" s="14">
        <v>13.639684523806</v>
      </c>
      <c r="L351" s="6"/>
      <c r="M351" s="6"/>
      <c r="N351" s="6"/>
      <c r="O351" s="6"/>
      <c r="P351" s="6"/>
      <c r="Q351" s="6"/>
      <c r="R351" s="6"/>
      <c r="S351" s="6"/>
      <c r="T351" s="6"/>
      <c r="V351" s="7"/>
      <c r="W351" s="7"/>
      <c r="X351" s="7"/>
      <c r="Y351" s="7"/>
      <c r="Z351" s="7"/>
      <c r="AA351" s="7"/>
      <c r="AB351" s="7">
        <v>0.141512543359568</v>
      </c>
      <c r="AC351" s="7">
        <v>-3.49486012955822E-2</v>
      </c>
      <c r="AD351" s="26"/>
      <c r="AE351" s="7"/>
      <c r="AF351" s="9"/>
      <c r="AG351" s="10"/>
      <c r="AH351" s="10"/>
    </row>
    <row r="352" spans="2:34" ht="15" x14ac:dyDescent="0.25">
      <c r="B352" t="s">
        <v>533</v>
      </c>
      <c r="C352" s="4" t="s">
        <v>956</v>
      </c>
      <c r="D352" s="4" t="s">
        <v>1269</v>
      </c>
      <c r="E352" s="12">
        <v>43998</v>
      </c>
      <c r="F352" s="37"/>
      <c r="G352" s="37">
        <v>1707.83808009513</v>
      </c>
      <c r="H352" s="11"/>
      <c r="I352" s="12">
        <v>43987</v>
      </c>
      <c r="J352" s="14">
        <v>12.0008341666609</v>
      </c>
      <c r="L352" s="6"/>
      <c r="M352" s="6"/>
      <c r="N352" s="6"/>
      <c r="O352" s="6"/>
      <c r="P352" s="6"/>
      <c r="Q352" s="6"/>
      <c r="R352" s="6"/>
      <c r="S352" s="6"/>
      <c r="T352" s="6"/>
      <c r="V352" s="7"/>
      <c r="W352" s="7"/>
      <c r="X352" s="7"/>
      <c r="Y352" s="7"/>
      <c r="Z352" s="7">
        <v>1.00419161681202E-2</v>
      </c>
      <c r="AA352" s="7">
        <v>1.00419161681202E-2</v>
      </c>
      <c r="AB352" s="7">
        <v>0.18008024545648399</v>
      </c>
      <c r="AC352" s="7">
        <v>0.18008024545648399</v>
      </c>
      <c r="AD352" s="26"/>
      <c r="AE352" s="7"/>
      <c r="AF352" s="9"/>
      <c r="AG352" s="10"/>
      <c r="AH352" s="10"/>
    </row>
    <row r="353" spans="2:34" ht="15" x14ac:dyDescent="0.25">
      <c r="B353" t="s">
        <v>534</v>
      </c>
      <c r="C353" s="4" t="s">
        <v>957</v>
      </c>
      <c r="D353" s="4" t="s">
        <v>1270</v>
      </c>
      <c r="E353" s="12">
        <v>44048</v>
      </c>
      <c r="F353" s="37"/>
      <c r="G353" s="37">
        <v>21.008493446977798</v>
      </c>
      <c r="H353" s="11"/>
      <c r="I353" s="12">
        <v>43850</v>
      </c>
      <c r="J353" s="14">
        <v>66.052948769688598</v>
      </c>
      <c r="L353" s="6"/>
      <c r="M353" s="6">
        <v>3.5071106065515799E-2</v>
      </c>
      <c r="N353" s="6">
        <v>-0.14635487701438299</v>
      </c>
      <c r="O353" s="6"/>
      <c r="P353" s="6">
        <v>8.0240141011017799E-2</v>
      </c>
      <c r="Q353" s="6">
        <v>1.6943385500780998E-2</v>
      </c>
      <c r="R353" s="6">
        <v>-1.36474674127385E-3</v>
      </c>
      <c r="S353" s="6">
        <v>8.4873611320363099E-2</v>
      </c>
      <c r="T353" s="6">
        <v>-0.13348475976090399</v>
      </c>
      <c r="V353" s="7"/>
      <c r="W353" s="7"/>
      <c r="X353" s="7">
        <v>4.7790339158382301E-2</v>
      </c>
      <c r="Y353" s="7">
        <v>-2.9936305732007899E-2</v>
      </c>
      <c r="Z353" s="7">
        <v>8.6890366912557498E-2</v>
      </c>
      <c r="AA353" s="7">
        <v>-0.245906120482832</v>
      </c>
      <c r="AB353" s="7">
        <v>0.45945752566505699</v>
      </c>
      <c r="AC353" s="7">
        <v>-0.151730628090299</v>
      </c>
      <c r="AD353" s="26">
        <v>9</v>
      </c>
      <c r="AE353" s="7"/>
      <c r="AF353" s="9"/>
      <c r="AG353" s="10">
        <v>0.65298433401949296</v>
      </c>
      <c r="AH353" s="10">
        <v>0.87670819769027697</v>
      </c>
    </row>
    <row r="354" spans="2:34" ht="15" x14ac:dyDescent="0.25">
      <c r="B354" t="s">
        <v>535</v>
      </c>
      <c r="C354" s="4" t="s">
        <v>958</v>
      </c>
      <c r="D354" s="4" t="s">
        <v>1271</v>
      </c>
      <c r="E354" s="12">
        <v>44029</v>
      </c>
      <c r="F354" s="37"/>
      <c r="G354" s="37"/>
      <c r="H354" s="11"/>
      <c r="I354" s="12"/>
      <c r="L354" s="6"/>
      <c r="M354" s="6"/>
      <c r="N354" s="6"/>
      <c r="O354" s="6"/>
      <c r="P354" s="6"/>
      <c r="Q354" s="6"/>
      <c r="R354" s="6"/>
      <c r="S354" s="6"/>
      <c r="T354" s="6"/>
      <c r="V354" s="7"/>
      <c r="W354" s="7"/>
      <c r="X354" s="7">
        <v>1.0903426791628601E-3</v>
      </c>
      <c r="Y354" s="7">
        <v>1.0903426791628601E-3</v>
      </c>
      <c r="Z354" s="7">
        <v>0.193800257249677</v>
      </c>
      <c r="AA354" s="7">
        <v>-4.79166666664241E-2</v>
      </c>
      <c r="AB354" s="7"/>
      <c r="AC354" s="7"/>
      <c r="AD354" s="26"/>
      <c r="AE354" s="7"/>
      <c r="AF354" s="9"/>
      <c r="AG354" s="10"/>
      <c r="AH354" s="10"/>
    </row>
    <row r="355" spans="2:34" ht="15" x14ac:dyDescent="0.25">
      <c r="B355" t="s">
        <v>536</v>
      </c>
      <c r="C355" s="4" t="s">
        <v>959</v>
      </c>
      <c r="D355" s="4" t="s">
        <v>1272</v>
      </c>
      <c r="E355" s="12">
        <v>44047</v>
      </c>
      <c r="F355" s="37"/>
      <c r="G355" s="37">
        <v>3855.1359134987001</v>
      </c>
      <c r="H355" s="11"/>
      <c r="I355" s="12">
        <v>43950</v>
      </c>
      <c r="J355" s="14">
        <v>36.861593452393997</v>
      </c>
      <c r="L355" s="6"/>
      <c r="M355" s="6"/>
      <c r="N355" s="6"/>
      <c r="O355" s="6"/>
      <c r="P355" s="6"/>
      <c r="Q355" s="6"/>
      <c r="R355" s="6"/>
      <c r="S355" s="6">
        <v>0.30767845985974401</v>
      </c>
      <c r="T355" s="6"/>
      <c r="V355" s="7"/>
      <c r="W355" s="7"/>
      <c r="X355" s="7">
        <v>4.2313117066441898E-2</v>
      </c>
      <c r="Y355" s="7">
        <v>-1.21786197560141E-2</v>
      </c>
      <c r="Z355" s="7">
        <v>0.23814102564210801</v>
      </c>
      <c r="AA355" s="7">
        <v>-9.1379756665410206E-2</v>
      </c>
      <c r="AB355" s="7">
        <v>0.67584975098143296</v>
      </c>
      <c r="AC355" s="7">
        <v>-0.13388835802747101</v>
      </c>
      <c r="AD355" s="26"/>
      <c r="AE355" s="7"/>
      <c r="AF355" s="9"/>
      <c r="AG355" s="10"/>
      <c r="AH355" s="10"/>
    </row>
    <row r="356" spans="2:34" ht="15" x14ac:dyDescent="0.25">
      <c r="B356" t="s">
        <v>537</v>
      </c>
      <c r="C356" s="4" t="s">
        <v>960</v>
      </c>
      <c r="D356" s="4" t="s">
        <v>1273</v>
      </c>
      <c r="E356" s="12">
        <v>43985</v>
      </c>
      <c r="F356" s="37"/>
      <c r="G356" s="37">
        <v>679.95028155576404</v>
      </c>
      <c r="H356" s="11"/>
      <c r="I356" s="12">
        <v>43985</v>
      </c>
      <c r="J356" s="14">
        <v>112.034456984282</v>
      </c>
      <c r="L356" s="6"/>
      <c r="M356" s="6"/>
      <c r="N356" s="6"/>
      <c r="O356" s="6"/>
      <c r="P356" s="6"/>
      <c r="Q356" s="6"/>
      <c r="R356" s="6"/>
      <c r="S356" s="6"/>
      <c r="T356" s="6"/>
      <c r="V356" s="7"/>
      <c r="W356" s="7"/>
      <c r="X356" s="7">
        <v>0</v>
      </c>
      <c r="Y356" s="7">
        <v>-8.1597084690656595E-3</v>
      </c>
      <c r="Z356" s="7">
        <v>0.165377527948294</v>
      </c>
      <c r="AA356" s="7">
        <v>-2.3041825428663301E-2</v>
      </c>
      <c r="AB356" s="7">
        <v>4.9678363609928097E-2</v>
      </c>
      <c r="AC356" s="7">
        <v>4.9678363609928097E-2</v>
      </c>
      <c r="AD356" s="26"/>
      <c r="AE356" s="7"/>
      <c r="AF356" s="9"/>
      <c r="AG356" s="10"/>
      <c r="AH356" s="10"/>
    </row>
    <row r="357" spans="2:34" ht="15" x14ac:dyDescent="0.25">
      <c r="B357" t="s">
        <v>538</v>
      </c>
      <c r="C357" s="4" t="s">
        <v>961</v>
      </c>
      <c r="D357" s="4" t="s">
        <v>1274</v>
      </c>
      <c r="E357" s="12">
        <v>44047</v>
      </c>
      <c r="F357" s="37"/>
      <c r="G357" s="37">
        <v>1332</v>
      </c>
      <c r="H357" s="11"/>
      <c r="I357" s="12">
        <v>44022</v>
      </c>
      <c r="J357" s="14">
        <v>565.09270349121095</v>
      </c>
      <c r="L357" s="6"/>
      <c r="M357" s="6"/>
      <c r="N357" s="6">
        <v>0.179638448780752</v>
      </c>
      <c r="O357" s="6">
        <v>0.15765873455719001</v>
      </c>
      <c r="P357" s="6">
        <v>0.17444264194287801</v>
      </c>
      <c r="Q357" s="6">
        <v>0.26716137888608499</v>
      </c>
      <c r="R357" s="6">
        <v>0.35687255630211401</v>
      </c>
      <c r="S357" s="6"/>
      <c r="T357" s="6">
        <v>0.12830332136407399</v>
      </c>
      <c r="V357" s="7"/>
      <c r="W357" s="7"/>
      <c r="X357" s="7">
        <v>4.3456328818137997E-2</v>
      </c>
      <c r="Y357" s="7">
        <v>-7.5581821887681103E-2</v>
      </c>
      <c r="Z357" s="7">
        <v>0.11352129685663399</v>
      </c>
      <c r="AA357" s="7">
        <v>-6.0609852751440499E-2</v>
      </c>
      <c r="AB357" s="7">
        <v>0.20869853295706001</v>
      </c>
      <c r="AC357" s="7">
        <v>-6.8567050788260503E-2</v>
      </c>
      <c r="AD357" s="26">
        <v>6</v>
      </c>
      <c r="AE357" s="7"/>
      <c r="AF357" s="9"/>
      <c r="AG357" s="10">
        <v>3.3441033463930098E-2</v>
      </c>
      <c r="AH357" s="10">
        <v>1.6153508129662E-2</v>
      </c>
    </row>
    <row r="358" spans="2:34" ht="15" x14ac:dyDescent="0.25">
      <c r="B358" t="s">
        <v>539</v>
      </c>
      <c r="C358" s="4" t="s">
        <v>962</v>
      </c>
      <c r="D358" s="4" t="s">
        <v>1275</v>
      </c>
      <c r="E358" s="12">
        <v>43994</v>
      </c>
      <c r="F358" s="37"/>
      <c r="G358" s="37">
        <v>2500.5477530211201</v>
      </c>
      <c r="H358" s="11"/>
      <c r="I358" s="12">
        <v>43994</v>
      </c>
      <c r="J358" s="14">
        <v>19.539013968229298</v>
      </c>
      <c r="L358" s="6"/>
      <c r="M358" s="6"/>
      <c r="N358" s="6"/>
      <c r="O358" s="6"/>
      <c r="P358" s="6"/>
      <c r="Q358" s="6"/>
      <c r="R358" s="6"/>
      <c r="S358" s="6"/>
      <c r="T358" s="6"/>
      <c r="V358" s="7"/>
      <c r="W358" s="7"/>
      <c r="X358" s="7"/>
      <c r="Y358" s="7"/>
      <c r="Z358" s="7">
        <v>0</v>
      </c>
      <c r="AA358" s="7">
        <v>0</v>
      </c>
      <c r="AB358" s="7">
        <v>8.9860702919395394E-2</v>
      </c>
      <c r="AC358" s="7">
        <v>-3.7136797500352302E-3</v>
      </c>
      <c r="AD358" s="26"/>
      <c r="AE358" s="7"/>
      <c r="AF358" s="9"/>
      <c r="AG358" s="10"/>
      <c r="AH358" s="10"/>
    </row>
    <row r="359" spans="2:34" ht="15" x14ac:dyDescent="0.25">
      <c r="B359" t="s">
        <v>540</v>
      </c>
      <c r="C359" s="4" t="s">
        <v>963</v>
      </c>
      <c r="D359" s="4" t="s">
        <v>1276</v>
      </c>
      <c r="E359" s="12">
        <v>44027</v>
      </c>
      <c r="F359" s="37"/>
      <c r="G359" s="37">
        <v>2380</v>
      </c>
      <c r="H359" s="11"/>
      <c r="I359" s="12">
        <v>43913</v>
      </c>
      <c r="J359" s="14">
        <v>23.224273809522401</v>
      </c>
      <c r="L359" s="6"/>
      <c r="M359" s="6"/>
      <c r="N359" s="6"/>
      <c r="O359" s="6"/>
      <c r="P359" s="6"/>
      <c r="Q359" s="6"/>
      <c r="R359" s="6"/>
      <c r="S359" s="6"/>
      <c r="T359" s="6"/>
      <c r="V359" s="7"/>
      <c r="W359" s="7"/>
      <c r="X359" s="7"/>
      <c r="Y359" s="7"/>
      <c r="Z359" s="7">
        <v>2.5140927145912401E-2</v>
      </c>
      <c r="AA359" s="7">
        <v>-3.5714285714675498E-2</v>
      </c>
      <c r="AB359" s="7">
        <v>0.21783062264876199</v>
      </c>
      <c r="AC359" s="7">
        <v>-8.2325268816930502E-2</v>
      </c>
      <c r="AD359" s="26"/>
      <c r="AE359" s="7"/>
      <c r="AF359" s="9"/>
      <c r="AG359" s="10"/>
      <c r="AH359" s="10"/>
    </row>
    <row r="360" spans="2:34" ht="15" x14ac:dyDescent="0.25">
      <c r="B360" t="s">
        <v>541</v>
      </c>
      <c r="C360" s="4" t="s">
        <v>964</v>
      </c>
      <c r="D360" s="4" t="s">
        <v>1277</v>
      </c>
      <c r="E360" s="12">
        <v>44014</v>
      </c>
      <c r="F360" s="37"/>
      <c r="G360" s="37"/>
      <c r="H360" s="11"/>
      <c r="I360" s="12"/>
      <c r="L360" s="6"/>
      <c r="M360" s="6"/>
      <c r="N360" s="6"/>
      <c r="O360" s="6"/>
      <c r="P360" s="6"/>
      <c r="Q360" s="6"/>
      <c r="R360" s="6"/>
      <c r="S360" s="6"/>
      <c r="T360" s="6"/>
      <c r="V360" s="7"/>
      <c r="W360" s="7"/>
      <c r="X360" s="7"/>
      <c r="Y360" s="7"/>
      <c r="Z360" s="7">
        <v>0.21637043768540001</v>
      </c>
      <c r="AA360" s="7">
        <v>0.21637043768540001</v>
      </c>
      <c r="AB360" s="7"/>
      <c r="AC360" s="7"/>
      <c r="AD360" s="26"/>
      <c r="AE360" s="7"/>
      <c r="AF360" s="9"/>
      <c r="AG360" s="10"/>
      <c r="AH360" s="10"/>
    </row>
    <row r="361" spans="2:34" ht="15" x14ac:dyDescent="0.25">
      <c r="B361" t="s">
        <v>542</v>
      </c>
      <c r="C361" s="4" t="s">
        <v>965</v>
      </c>
      <c r="D361" s="4" t="s">
        <v>1278</v>
      </c>
      <c r="E361" s="12">
        <v>44034</v>
      </c>
      <c r="F361" s="37"/>
      <c r="G361" s="37">
        <v>739.14502079412296</v>
      </c>
      <c r="H361" s="11"/>
      <c r="I361" s="12">
        <v>43900</v>
      </c>
      <c r="J361" s="14">
        <v>20.568800992101401</v>
      </c>
      <c r="L361" s="6"/>
      <c r="M361" s="6"/>
      <c r="N361" s="6"/>
      <c r="O361" s="6"/>
      <c r="P361" s="6"/>
      <c r="Q361" s="6"/>
      <c r="R361" s="6"/>
      <c r="S361" s="6"/>
      <c r="T361" s="6"/>
      <c r="V361" s="7"/>
      <c r="W361" s="7"/>
      <c r="X361" s="7"/>
      <c r="Y361" s="7"/>
      <c r="Z361" s="7">
        <v>-6.1975748548356899E-2</v>
      </c>
      <c r="AA361" s="7">
        <v>-7.3729420185409303E-2</v>
      </c>
      <c r="AB361" s="7">
        <v>0.15035242421799899</v>
      </c>
      <c r="AC361" s="7">
        <v>4.5328330730626497E-2</v>
      </c>
      <c r="AD361" s="26"/>
      <c r="AE361" s="7"/>
      <c r="AF361" s="9"/>
      <c r="AG361" s="10"/>
      <c r="AH361" s="10"/>
    </row>
    <row r="362" spans="2:34" ht="15" x14ac:dyDescent="0.25">
      <c r="B362" t="s">
        <v>543</v>
      </c>
      <c r="C362" s="4" t="s">
        <v>966</v>
      </c>
      <c r="D362" s="4" t="s">
        <v>1279</v>
      </c>
      <c r="E362" s="12">
        <v>44049</v>
      </c>
      <c r="F362" s="37">
        <v>986</v>
      </c>
      <c r="G362" s="37">
        <v>986</v>
      </c>
      <c r="H362" s="11"/>
      <c r="I362" s="12">
        <v>44049</v>
      </c>
      <c r="J362" s="14">
        <v>10.4641289682537</v>
      </c>
      <c r="L362" s="6">
        <v>1.02459016397916E-2</v>
      </c>
      <c r="M362" s="6"/>
      <c r="N362" s="6"/>
      <c r="O362" s="6"/>
      <c r="P362" s="6"/>
      <c r="Q362" s="6"/>
      <c r="R362" s="6"/>
      <c r="S362" s="6"/>
      <c r="T362" s="6"/>
      <c r="V362" s="7"/>
      <c r="W362" s="7"/>
      <c r="X362" s="7">
        <v>2.3060796645950201E-2</v>
      </c>
      <c r="Y362" s="7">
        <v>1.02459016397916E-2</v>
      </c>
      <c r="Z362" s="7">
        <v>0.11728395061800299</v>
      </c>
      <c r="AA362" s="7">
        <v>4.7520661157250302E-2</v>
      </c>
      <c r="AB362" s="7">
        <v>0.61251480836479499</v>
      </c>
      <c r="AC362" s="7">
        <v>-0.515528533158358</v>
      </c>
      <c r="AD362" s="26"/>
      <c r="AE362" s="7"/>
      <c r="AF362" s="9"/>
      <c r="AG362" s="10"/>
      <c r="AH362" s="10"/>
    </row>
    <row r="363" spans="2:34" ht="15" x14ac:dyDescent="0.25">
      <c r="B363" t="s">
        <v>544</v>
      </c>
      <c r="C363" s="4" t="s">
        <v>967</v>
      </c>
      <c r="D363" s="4" t="s">
        <v>1280</v>
      </c>
      <c r="E363" s="12">
        <v>43973</v>
      </c>
      <c r="F363" s="37"/>
      <c r="G363" s="37">
        <v>1218.96555946022</v>
      </c>
      <c r="H363" s="11"/>
      <c r="I363" s="12">
        <v>43943</v>
      </c>
      <c r="J363" s="14">
        <v>14.063306944459701</v>
      </c>
      <c r="L363" s="6"/>
      <c r="M363" s="6"/>
      <c r="N363" s="6"/>
      <c r="O363" s="6"/>
      <c r="P363" s="6"/>
      <c r="Q363" s="6"/>
      <c r="R363" s="6"/>
      <c r="S363" s="6"/>
      <c r="T363" s="6"/>
      <c r="V363" s="7"/>
      <c r="W363" s="7"/>
      <c r="X363" s="7"/>
      <c r="Y363" s="7"/>
      <c r="Z363" s="7">
        <v>2.59365994243126E-2</v>
      </c>
      <c r="AA363" s="7">
        <v>-7.4168694241961902E-2</v>
      </c>
      <c r="AB363" s="7">
        <v>0.47209571773244502</v>
      </c>
      <c r="AC363" s="7">
        <v>-5.3333333289629103E-4</v>
      </c>
      <c r="AD363" s="26"/>
      <c r="AE363" s="7"/>
      <c r="AF363" s="9"/>
      <c r="AG363" s="10"/>
      <c r="AH363" s="10"/>
    </row>
    <row r="364" spans="2:34" ht="15" x14ac:dyDescent="0.25">
      <c r="B364" t="s">
        <v>545</v>
      </c>
      <c r="C364" s="4" t="s">
        <v>968</v>
      </c>
      <c r="D364" s="4" t="s">
        <v>1281</v>
      </c>
      <c r="E364" s="12">
        <v>43969</v>
      </c>
      <c r="F364" s="37"/>
      <c r="G364" s="37">
        <v>866.91244630888104</v>
      </c>
      <c r="H364" s="11"/>
      <c r="I364" s="12">
        <v>43969</v>
      </c>
      <c r="J364" s="14">
        <v>8.8596230158656795</v>
      </c>
      <c r="L364" s="6"/>
      <c r="M364" s="6"/>
      <c r="N364" s="6"/>
      <c r="O364" s="6"/>
      <c r="P364" s="6"/>
      <c r="Q364" s="6"/>
      <c r="R364" s="6"/>
      <c r="S364" s="6"/>
      <c r="T364" s="6"/>
      <c r="V364" s="7"/>
      <c r="W364" s="7"/>
      <c r="X364" s="7"/>
      <c r="Y364" s="7"/>
      <c r="Z364" s="7"/>
      <c r="AA364" s="7"/>
      <c r="AB364" s="7">
        <v>0.277742326055886</v>
      </c>
      <c r="AC364" s="7">
        <v>-0.15339526000112499</v>
      </c>
      <c r="AD364" s="26"/>
      <c r="AE364" s="7"/>
      <c r="AF364" s="9"/>
      <c r="AG364" s="10"/>
      <c r="AH364" s="10"/>
    </row>
    <row r="365" spans="2:34" ht="15" x14ac:dyDescent="0.25">
      <c r="B365" t="s">
        <v>546</v>
      </c>
      <c r="C365" s="4" t="s">
        <v>969</v>
      </c>
      <c r="D365" s="4" t="s">
        <v>1282</v>
      </c>
      <c r="E365" s="12">
        <v>44033</v>
      </c>
      <c r="F365" s="37"/>
      <c r="G365" s="37">
        <v>660.757638900541</v>
      </c>
      <c r="H365" s="11"/>
      <c r="I365" s="12">
        <v>43858</v>
      </c>
      <c r="J365" s="14">
        <v>34.7390130952597</v>
      </c>
      <c r="L365" s="6"/>
      <c r="M365" s="6"/>
      <c r="N365" s="6"/>
      <c r="O365" s="6"/>
      <c r="P365" s="6"/>
      <c r="Q365" s="6"/>
      <c r="R365" s="6"/>
      <c r="S365" s="6"/>
      <c r="T365" s="6"/>
      <c r="V365" s="7"/>
      <c r="W365" s="7"/>
      <c r="X365" s="7"/>
      <c r="Y365" s="7"/>
      <c r="Z365" s="7"/>
      <c r="AA365" s="7"/>
      <c r="AB365" s="7">
        <v>-0.164710303544707</v>
      </c>
      <c r="AC365" s="7">
        <v>-0.164710303544707</v>
      </c>
      <c r="AD365" s="26"/>
      <c r="AE365" s="7"/>
      <c r="AF365" s="9"/>
      <c r="AG365" s="10"/>
      <c r="AH365" s="10"/>
    </row>
    <row r="366" spans="2:34" ht="15" x14ac:dyDescent="0.25">
      <c r="B366" t="s">
        <v>547</v>
      </c>
      <c r="C366" s="4" t="s">
        <v>970</v>
      </c>
      <c r="D366" s="4" t="s">
        <v>1283</v>
      </c>
      <c r="E366" s="12">
        <v>44032</v>
      </c>
      <c r="F366" s="37"/>
      <c r="G366" s="37">
        <v>423.525935929269</v>
      </c>
      <c r="H366" s="11"/>
      <c r="I366" s="12">
        <v>43725</v>
      </c>
      <c r="J366" s="14">
        <v>16.5107857142985</v>
      </c>
      <c r="L366" s="6"/>
      <c r="M366" s="6"/>
      <c r="N366" s="6"/>
      <c r="O366" s="6"/>
      <c r="P366" s="6"/>
      <c r="Q366" s="6"/>
      <c r="R366" s="6"/>
      <c r="S366" s="6"/>
      <c r="T366" s="6"/>
      <c r="V366" s="7"/>
      <c r="W366" s="7"/>
      <c r="X366" s="7"/>
      <c r="Y366" s="7"/>
      <c r="Z366" s="7">
        <v>0.16754478135408099</v>
      </c>
      <c r="AA366" s="7">
        <v>-0.24282487448741399</v>
      </c>
      <c r="AB366" s="7">
        <v>-0.15553413342786401</v>
      </c>
      <c r="AC366" s="7">
        <v>-0.15553413342786401</v>
      </c>
      <c r="AD366" s="26"/>
      <c r="AE366" s="7"/>
      <c r="AF366" s="9"/>
      <c r="AG366" s="10"/>
      <c r="AH366" s="10"/>
    </row>
    <row r="367" spans="2:34" ht="15" x14ac:dyDescent="0.25">
      <c r="B367" t="s">
        <v>548</v>
      </c>
      <c r="C367" s="4" t="s">
        <v>971</v>
      </c>
      <c r="D367" s="4" t="s">
        <v>1284</v>
      </c>
      <c r="E367" s="12">
        <v>44014</v>
      </c>
      <c r="F367" s="37"/>
      <c r="G367" s="37"/>
      <c r="H367" s="11"/>
      <c r="I367" s="12"/>
      <c r="L367" s="6"/>
      <c r="M367" s="6"/>
      <c r="N367" s="6"/>
      <c r="O367" s="6"/>
      <c r="P367" s="6"/>
      <c r="Q367" s="6"/>
      <c r="R367" s="6"/>
      <c r="S367" s="6"/>
      <c r="T367" s="6"/>
      <c r="V367" s="7"/>
      <c r="W367" s="7"/>
      <c r="X367" s="7"/>
      <c r="Y367" s="7"/>
      <c r="Z367" s="7"/>
      <c r="AA367" s="7"/>
      <c r="AB367" s="7"/>
      <c r="AC367" s="7"/>
      <c r="AD367" s="26"/>
      <c r="AE367" s="7"/>
      <c r="AF367" s="9"/>
      <c r="AG367" s="10"/>
      <c r="AH367" s="10"/>
    </row>
    <row r="368" spans="2:34" ht="15" x14ac:dyDescent="0.25">
      <c r="B368" t="s">
        <v>549</v>
      </c>
      <c r="C368" s="4" t="s">
        <v>972</v>
      </c>
      <c r="D368" s="4" t="s">
        <v>1285</v>
      </c>
      <c r="E368" s="12">
        <v>43993</v>
      </c>
      <c r="F368" s="37"/>
      <c r="G368" s="37">
        <v>682.25781037937804</v>
      </c>
      <c r="H368" s="11"/>
      <c r="I368" s="12">
        <v>43993</v>
      </c>
      <c r="J368" s="14">
        <v>19.478532976180301</v>
      </c>
      <c r="L368" s="6"/>
      <c r="M368" s="6"/>
      <c r="N368" s="6"/>
      <c r="O368" s="6"/>
      <c r="P368" s="6"/>
      <c r="Q368" s="6"/>
      <c r="R368" s="6"/>
      <c r="S368" s="6"/>
      <c r="T368" s="6"/>
      <c r="V368" s="7"/>
      <c r="W368" s="7"/>
      <c r="X368" s="7"/>
      <c r="Y368" s="7"/>
      <c r="Z368" s="7">
        <v>6.3565891472535399E-2</v>
      </c>
      <c r="AA368" s="7">
        <v>1.0275045422531499E-2</v>
      </c>
      <c r="AB368" s="7">
        <v>3.0369103229531898E-2</v>
      </c>
      <c r="AC368" s="7">
        <v>3.0369103229531898E-2</v>
      </c>
      <c r="AD368" s="26"/>
      <c r="AE368" s="7"/>
      <c r="AF368" s="9"/>
      <c r="AG368" s="10"/>
      <c r="AH368" s="10"/>
    </row>
    <row r="369" spans="2:34" ht="15" x14ac:dyDescent="0.25">
      <c r="B369" t="s">
        <v>550</v>
      </c>
      <c r="C369" s="4" t="s">
        <v>973</v>
      </c>
      <c r="D369" s="4" t="s">
        <v>1286</v>
      </c>
      <c r="E369" s="12">
        <v>44046</v>
      </c>
      <c r="F369" s="37"/>
      <c r="G369" s="37">
        <v>311.120765405241</v>
      </c>
      <c r="H369" s="11"/>
      <c r="I369" s="12">
        <v>43859</v>
      </c>
      <c r="J369" s="14">
        <v>20.663707539707399</v>
      </c>
      <c r="L369" s="6"/>
      <c r="M369" s="6"/>
      <c r="N369" s="6">
        <v>-0.18192132542491901</v>
      </c>
      <c r="O369" s="6"/>
      <c r="P369" s="6"/>
      <c r="Q369" s="6"/>
      <c r="R369" s="6"/>
      <c r="S369" s="6"/>
      <c r="T369" s="6"/>
      <c r="V369" s="7"/>
      <c r="W369" s="7"/>
      <c r="X369" s="7"/>
      <c r="Y369" s="7"/>
      <c r="Z369" s="7">
        <v>0.119587869678071</v>
      </c>
      <c r="AA369" s="7">
        <v>-0.25126978505082698</v>
      </c>
      <c r="AB369" s="7">
        <v>-0.17297379450261399</v>
      </c>
      <c r="AC369" s="7">
        <v>-0.17297379450261399</v>
      </c>
      <c r="AD369" s="26"/>
      <c r="AE369" s="7"/>
      <c r="AF369" s="9"/>
      <c r="AG369" s="10"/>
      <c r="AH369" s="10"/>
    </row>
    <row r="370" spans="2:34" ht="15" x14ac:dyDescent="0.25">
      <c r="B370" t="s">
        <v>551</v>
      </c>
      <c r="C370" s="4" t="s">
        <v>974</v>
      </c>
      <c r="D370" s="4" t="s">
        <v>1287</v>
      </c>
      <c r="E370" s="12">
        <v>44049</v>
      </c>
      <c r="F370" s="37">
        <v>2964</v>
      </c>
      <c r="G370" s="37">
        <v>2964</v>
      </c>
      <c r="H370" s="11"/>
      <c r="I370" s="12">
        <v>44049</v>
      </c>
      <c r="J370" s="14">
        <v>90.115632222294806</v>
      </c>
      <c r="L370" s="6"/>
      <c r="M370" s="6">
        <v>6.6187050359076197E-2</v>
      </c>
      <c r="N370" s="6"/>
      <c r="O370" s="6">
        <v>0.27194438460544901</v>
      </c>
      <c r="P370" s="6"/>
      <c r="Q370" s="6">
        <v>0.43343308883253501</v>
      </c>
      <c r="R370" s="6">
        <v>0.57394545540388198</v>
      </c>
      <c r="S370" s="6"/>
      <c r="T370" s="6"/>
      <c r="V370" s="7"/>
      <c r="W370" s="7"/>
      <c r="X370" s="7"/>
      <c r="Y370" s="7"/>
      <c r="Z370" s="7">
        <v>0.18470386686210999</v>
      </c>
      <c r="AA370" s="7">
        <v>-0.15429329122896901</v>
      </c>
      <c r="AB370" s="7">
        <v>0.44718304226989902</v>
      </c>
      <c r="AC370" s="7">
        <v>-0.159553602156811</v>
      </c>
      <c r="AD370" s="26"/>
      <c r="AE370" s="7"/>
      <c r="AF370" s="9"/>
      <c r="AG370" s="10"/>
      <c r="AH370" s="10"/>
    </row>
    <row r="371" spans="2:34" ht="15" x14ac:dyDescent="0.25">
      <c r="B371" t="s">
        <v>552</v>
      </c>
      <c r="C371" s="4" t="s">
        <v>975</v>
      </c>
      <c r="D371" s="4" t="s">
        <v>1288</v>
      </c>
      <c r="E371" s="12">
        <v>43991</v>
      </c>
      <c r="F371" s="37"/>
      <c r="G371" s="37">
        <v>1186.4358919169799</v>
      </c>
      <c r="H371" s="11"/>
      <c r="I371" s="12">
        <v>43963</v>
      </c>
      <c r="J371" s="14">
        <v>894.14049555683096</v>
      </c>
      <c r="L371" s="6"/>
      <c r="M371" s="6"/>
      <c r="N371" s="6"/>
      <c r="O371" s="6"/>
      <c r="P371" s="6"/>
      <c r="Q371" s="6"/>
      <c r="R371" s="6"/>
      <c r="S371" s="6"/>
      <c r="T371" s="6"/>
      <c r="V371" s="7"/>
      <c r="W371" s="7"/>
      <c r="X371" s="7">
        <v>2.7807775379187698E-2</v>
      </c>
      <c r="Y371" s="7">
        <v>-1.19960668625936E-2</v>
      </c>
      <c r="Z371" s="7">
        <v>4.7824302133449202E-2</v>
      </c>
      <c r="AA371" s="7">
        <v>-3.81852552000055E-2</v>
      </c>
      <c r="AB371" s="7">
        <v>0.31511878491990503</v>
      </c>
      <c r="AC371" s="7">
        <v>4.6556208948459202E-2</v>
      </c>
      <c r="AD371" s="26"/>
      <c r="AE371" s="7"/>
      <c r="AF371" s="9"/>
      <c r="AG371" s="10"/>
      <c r="AH371" s="10"/>
    </row>
    <row r="372" spans="2:34" ht="15" x14ac:dyDescent="0.25">
      <c r="B372" t="s">
        <v>553</v>
      </c>
      <c r="C372" s="4" t="s">
        <v>76</v>
      </c>
      <c r="D372" s="4" t="s">
        <v>157</v>
      </c>
      <c r="E372" s="12">
        <v>43970</v>
      </c>
      <c r="F372" s="37"/>
      <c r="G372" s="37">
        <v>1969.1703719049699</v>
      </c>
      <c r="H372" s="11"/>
      <c r="I372" s="12">
        <v>43950</v>
      </c>
      <c r="J372" s="14">
        <v>322.42647059536</v>
      </c>
      <c r="L372" s="6"/>
      <c r="M372" s="6"/>
      <c r="N372" s="6"/>
      <c r="O372" s="6"/>
      <c r="P372" s="6"/>
      <c r="Q372" s="6"/>
      <c r="R372" s="6"/>
      <c r="S372" s="6"/>
      <c r="T372" s="6"/>
      <c r="V372" s="7"/>
      <c r="W372" s="7"/>
      <c r="X372" s="7">
        <v>0</v>
      </c>
      <c r="Y372" s="7">
        <v>-3.0755653499909399E-2</v>
      </c>
      <c r="Z372" s="7">
        <v>3.6991120448874398E-2</v>
      </c>
      <c r="AA372" s="7">
        <v>-1.4216268503332701E-2</v>
      </c>
      <c r="AB372" s="7">
        <v>0.293904422620544</v>
      </c>
      <c r="AC372" s="7">
        <v>-0.111627906976501</v>
      </c>
      <c r="AD372" s="26"/>
      <c r="AE372" s="7"/>
      <c r="AF372" s="9"/>
      <c r="AG372" s="10"/>
      <c r="AH372" s="10"/>
    </row>
    <row r="373" spans="2:34" ht="15" x14ac:dyDescent="0.25">
      <c r="B373" t="s">
        <v>554</v>
      </c>
      <c r="C373" s="4" t="s">
        <v>976</v>
      </c>
      <c r="D373" s="4" t="s">
        <v>1289</v>
      </c>
      <c r="E373" s="12">
        <v>44049</v>
      </c>
      <c r="F373" s="37">
        <v>585</v>
      </c>
      <c r="G373" s="37">
        <v>602.62627024948597</v>
      </c>
      <c r="H373" s="11"/>
      <c r="I373" s="12">
        <v>43874</v>
      </c>
      <c r="J373" s="14">
        <v>105.717313690662</v>
      </c>
      <c r="L373" s="6"/>
      <c r="M373" s="6">
        <v>2.2727272727934199E-2</v>
      </c>
      <c r="N373" s="6"/>
      <c r="O373" s="6"/>
      <c r="P373" s="6">
        <v>9.6981186923658202E-2</v>
      </c>
      <c r="Q373" s="6">
        <v>0.16169602303678399</v>
      </c>
      <c r="R373" s="6">
        <v>0.34093624582805199</v>
      </c>
      <c r="S373" s="6">
        <v>0.50211281090567395</v>
      </c>
      <c r="T373" s="6">
        <v>-2.61770938404879E-2</v>
      </c>
      <c r="V373" s="7"/>
      <c r="W373" s="7"/>
      <c r="X373" s="7">
        <v>2.734375E-2</v>
      </c>
      <c r="Y373" s="7">
        <v>-0.10791366906501899</v>
      </c>
      <c r="Z373" s="7">
        <v>0.100952380951639</v>
      </c>
      <c r="AA373" s="7">
        <v>-8.0273076757293907E-2</v>
      </c>
      <c r="AB373" s="7">
        <v>0.28046327871008497</v>
      </c>
      <c r="AC373" s="7">
        <v>-7.4633226467121894E-2</v>
      </c>
      <c r="AD373" s="26"/>
      <c r="AE373" s="7"/>
      <c r="AF373" s="9"/>
      <c r="AG373" s="10">
        <v>0.271562000799349</v>
      </c>
      <c r="AH373" s="10">
        <v>0.24581687501927299</v>
      </c>
    </row>
    <row r="374" spans="2:34" ht="15" x14ac:dyDescent="0.25">
      <c r="B374" t="s">
        <v>555</v>
      </c>
      <c r="C374" s="4" t="s">
        <v>977</v>
      </c>
      <c r="D374" s="4" t="s">
        <v>1290</v>
      </c>
      <c r="E374" s="12">
        <v>44043</v>
      </c>
      <c r="F374" s="37"/>
      <c r="G374" s="37">
        <v>2550</v>
      </c>
      <c r="H374" s="11"/>
      <c r="I374" s="12">
        <v>44043</v>
      </c>
      <c r="J374" s="14">
        <v>118.974864365101</v>
      </c>
      <c r="L374" s="6"/>
      <c r="M374" s="6">
        <v>1.3110846244671801E-2</v>
      </c>
      <c r="N374" s="6">
        <v>0.290308186131297</v>
      </c>
      <c r="O374" s="6"/>
      <c r="P374" s="6"/>
      <c r="Q374" s="6"/>
      <c r="R374" s="6"/>
      <c r="S374" s="6"/>
      <c r="T374" s="6"/>
      <c r="V374" s="7"/>
      <c r="W374" s="7"/>
      <c r="X374" s="7">
        <v>4.7973917093258898E-2</v>
      </c>
      <c r="Y374" s="7">
        <v>-3.0684104628562602E-2</v>
      </c>
      <c r="Z374" s="7">
        <v>8.9658399627369406E-2</v>
      </c>
      <c r="AA374" s="7">
        <v>-2.0335536350103201E-2</v>
      </c>
      <c r="AB374" s="7">
        <v>0.70493331133388004</v>
      </c>
      <c r="AC374" s="7">
        <v>-5.5673977474725703E-2</v>
      </c>
      <c r="AD374" s="26"/>
      <c r="AE374" s="7"/>
      <c r="AF374" s="9"/>
      <c r="AG374" s="10"/>
      <c r="AH374" s="10"/>
    </row>
    <row r="375" spans="2:34" ht="15" x14ac:dyDescent="0.25">
      <c r="B375" t="s">
        <v>556</v>
      </c>
      <c r="C375" s="4" t="s">
        <v>978</v>
      </c>
      <c r="D375" s="4" t="s">
        <v>1291</v>
      </c>
      <c r="E375" s="12">
        <v>44039</v>
      </c>
      <c r="F375" s="37"/>
      <c r="G375" s="37">
        <v>623.07456060685195</v>
      </c>
      <c r="H375" s="11"/>
      <c r="I375" s="12">
        <v>43686</v>
      </c>
      <c r="J375" s="14">
        <v>46.316906507968902</v>
      </c>
      <c r="L375" s="6"/>
      <c r="M375" s="6"/>
      <c r="N375" s="6"/>
      <c r="O375" s="6"/>
      <c r="P375" s="6"/>
      <c r="Q375" s="6"/>
      <c r="R375" s="6"/>
      <c r="S375" s="6"/>
      <c r="T375" s="6"/>
      <c r="V375" s="7"/>
      <c r="W375" s="7"/>
      <c r="X375" s="7">
        <v>1.27931769729912E-2</v>
      </c>
      <c r="Y375" s="7">
        <v>-3.3097880927925899E-2</v>
      </c>
      <c r="Z375" s="7">
        <v>0.136801541426394</v>
      </c>
      <c r="AA375" s="7">
        <v>-6.6315789474174394E-2</v>
      </c>
      <c r="AB375" s="7">
        <v>0.24384874237526699</v>
      </c>
      <c r="AC375" s="7">
        <v>0.24384874237526699</v>
      </c>
      <c r="AD375" s="26"/>
      <c r="AE375" s="7"/>
      <c r="AF375" s="9"/>
      <c r="AG375" s="10"/>
      <c r="AH375" s="10"/>
    </row>
    <row r="376" spans="2:34" ht="15" x14ac:dyDescent="0.25">
      <c r="B376" t="s">
        <v>557</v>
      </c>
      <c r="C376" s="4" t="s">
        <v>979</v>
      </c>
      <c r="D376" s="4" t="s">
        <v>1292</v>
      </c>
      <c r="E376" s="12">
        <v>44013</v>
      </c>
      <c r="F376" s="37"/>
      <c r="G376" s="37">
        <v>869.52221065852802</v>
      </c>
      <c r="H376" s="11"/>
      <c r="I376" s="12">
        <v>43812</v>
      </c>
      <c r="J376" s="14">
        <v>48.749352023839997</v>
      </c>
      <c r="L376" s="6"/>
      <c r="M376" s="6"/>
      <c r="N376" s="6"/>
      <c r="O376" s="6"/>
      <c r="P376" s="6"/>
      <c r="Q376" s="6"/>
      <c r="R376" s="6"/>
      <c r="S376" s="6"/>
      <c r="T376" s="6"/>
      <c r="V376" s="7"/>
      <c r="W376" s="7"/>
      <c r="X376" s="7">
        <v>4.8091354814459898E-2</v>
      </c>
      <c r="Y376" s="7">
        <v>-4.8996328030625598E-2</v>
      </c>
      <c r="Z376" s="7">
        <v>3.7864808429731098E-2</v>
      </c>
      <c r="AA376" s="7">
        <v>2.72111281519756E-2</v>
      </c>
      <c r="AB376" s="7">
        <v>0.30068256326019799</v>
      </c>
      <c r="AC376" s="7">
        <v>-0.22413430465268899</v>
      </c>
      <c r="AD376" s="26"/>
      <c r="AE376" s="7"/>
      <c r="AF376" s="9"/>
      <c r="AG376" s="10"/>
      <c r="AH376" s="10"/>
    </row>
    <row r="377" spans="2:34" ht="15" x14ac:dyDescent="0.25">
      <c r="B377" t="s">
        <v>558</v>
      </c>
      <c r="C377" s="4" t="s">
        <v>59</v>
      </c>
      <c r="D377" s="4" t="s">
        <v>140</v>
      </c>
      <c r="E377" s="12">
        <v>44049</v>
      </c>
      <c r="F377" s="37">
        <v>1170</v>
      </c>
      <c r="G377" s="37">
        <v>1170</v>
      </c>
      <c r="H377" s="11"/>
      <c r="I377" s="12">
        <v>44049</v>
      </c>
      <c r="J377" s="14">
        <v>27.237679801613101</v>
      </c>
      <c r="L377" s="6">
        <v>4.9327354259730803E-2</v>
      </c>
      <c r="M377" s="6">
        <v>0.193877551020705</v>
      </c>
      <c r="N377" s="6"/>
      <c r="O377" s="6"/>
      <c r="P377" s="6"/>
      <c r="Q377" s="6">
        <v>0.65360372553579504</v>
      </c>
      <c r="R377" s="6"/>
      <c r="S377" s="6">
        <v>0.57706811141572001</v>
      </c>
      <c r="T377" s="6"/>
      <c r="V377" s="7"/>
      <c r="W377" s="7"/>
      <c r="X377" s="7">
        <v>4.9327354259730803E-2</v>
      </c>
      <c r="Y377" s="7">
        <v>9.4228504112834292E-3</v>
      </c>
      <c r="Z377" s="7">
        <v>0.20712576442398101</v>
      </c>
      <c r="AA377" s="7">
        <v>-0.184860780583113</v>
      </c>
      <c r="AB377" s="7">
        <v>0.38559871673700402</v>
      </c>
      <c r="AC377" s="7">
        <v>-0.13127127570347499</v>
      </c>
      <c r="AD377" s="26"/>
      <c r="AE377" s="7"/>
      <c r="AF377" s="9"/>
      <c r="AG377" s="10"/>
      <c r="AH377" s="10"/>
    </row>
    <row r="378" spans="2:34" ht="15" x14ac:dyDescent="0.25">
      <c r="B378" t="s">
        <v>559</v>
      </c>
      <c r="C378" s="4" t="s">
        <v>980</v>
      </c>
      <c r="D378" s="4" t="s">
        <v>1293</v>
      </c>
      <c r="E378" s="12">
        <v>44018</v>
      </c>
      <c r="F378" s="37"/>
      <c r="G378" s="37">
        <v>1842.2799999993299</v>
      </c>
      <c r="H378" s="11"/>
      <c r="I378" s="12">
        <v>44018</v>
      </c>
      <c r="J378" s="14">
        <v>6.9889669841304398</v>
      </c>
      <c r="L378" s="6"/>
      <c r="M378" s="6"/>
      <c r="N378" s="6"/>
      <c r="O378" s="6"/>
      <c r="P378" s="6"/>
      <c r="Q378" s="6"/>
      <c r="R378" s="6"/>
      <c r="S378" s="6"/>
      <c r="T378" s="6"/>
      <c r="V378" s="7"/>
      <c r="W378" s="7"/>
      <c r="X378" s="7"/>
      <c r="Y378" s="7"/>
      <c r="Z378" s="7"/>
      <c r="AA378" s="7"/>
      <c r="AB378" s="7"/>
      <c r="AC378" s="7"/>
      <c r="AD378" s="26"/>
      <c r="AE378" s="7"/>
      <c r="AF378" s="9"/>
      <c r="AG378" s="10"/>
      <c r="AH378" s="10"/>
    </row>
    <row r="379" spans="2:34" ht="15" x14ac:dyDescent="0.25">
      <c r="B379" t="s">
        <v>560</v>
      </c>
      <c r="C379" s="4" t="s">
        <v>981</v>
      </c>
      <c r="D379" s="4" t="s">
        <v>1294</v>
      </c>
      <c r="E379" s="12">
        <v>44046</v>
      </c>
      <c r="F379" s="37"/>
      <c r="G379" s="37">
        <v>3532.42000000179</v>
      </c>
      <c r="H379" s="11"/>
      <c r="I379" s="12">
        <v>44046</v>
      </c>
      <c r="J379" s="14">
        <v>135.45228440475501</v>
      </c>
      <c r="L379" s="6"/>
      <c r="M379" s="6"/>
      <c r="N379" s="6"/>
      <c r="O379" s="6"/>
      <c r="P379" s="6"/>
      <c r="Q379" s="6"/>
      <c r="R379" s="6"/>
      <c r="S379" s="6">
        <v>1.2387658244336499</v>
      </c>
      <c r="T379" s="6">
        <v>0.18692305536940701</v>
      </c>
      <c r="V379" s="7"/>
      <c r="W379" s="7"/>
      <c r="X379" s="7">
        <v>2.63128654969478E-2</v>
      </c>
      <c r="Y379" s="7">
        <v>-4.7241379310435101E-2</v>
      </c>
      <c r="Z379" s="7">
        <v>0.12308838851648</v>
      </c>
      <c r="AA379" s="7">
        <v>-5.7633649060371703E-2</v>
      </c>
      <c r="AB379" s="7">
        <v>0.38478100761130901</v>
      </c>
      <c r="AC379" s="7">
        <v>5.3710441759903901E-2</v>
      </c>
      <c r="AD379" s="26"/>
      <c r="AE379" s="7"/>
      <c r="AF379" s="9"/>
      <c r="AG379" s="10"/>
      <c r="AH379" s="10"/>
    </row>
    <row r="380" spans="2:34" ht="15" x14ac:dyDescent="0.25">
      <c r="B380" t="s">
        <v>561</v>
      </c>
      <c r="C380" s="4" t="s">
        <v>982</v>
      </c>
      <c r="D380" s="4" t="s">
        <v>1295</v>
      </c>
      <c r="E380" s="12">
        <v>44049</v>
      </c>
      <c r="F380" s="37">
        <v>2176</v>
      </c>
      <c r="G380" s="37">
        <v>2176</v>
      </c>
      <c r="H380" s="11"/>
      <c r="I380" s="12">
        <v>44049</v>
      </c>
      <c r="J380" s="14">
        <v>31.5061771031916</v>
      </c>
      <c r="L380" s="6"/>
      <c r="M380" s="6"/>
      <c r="N380" s="6">
        <v>0.327922375125345</v>
      </c>
      <c r="O380" s="6">
        <v>0.36688703931576999</v>
      </c>
      <c r="P380" s="6"/>
      <c r="Q380" s="6"/>
      <c r="R380" s="6"/>
      <c r="S380" s="6"/>
      <c r="T380" s="6"/>
      <c r="V380" s="7"/>
      <c r="W380" s="7"/>
      <c r="X380" s="7"/>
      <c r="Y380" s="7"/>
      <c r="Z380" s="7">
        <v>0.16923626373696599</v>
      </c>
      <c r="AA380" s="7">
        <v>-2.28877453328096E-2</v>
      </c>
      <c r="AB380" s="7">
        <v>0.39941103960678398</v>
      </c>
      <c r="AC380" s="7">
        <v>0.39941103960678398</v>
      </c>
      <c r="AD380" s="26"/>
      <c r="AE380" s="7"/>
      <c r="AF380" s="9"/>
      <c r="AG380" s="10"/>
      <c r="AH380" s="10"/>
    </row>
    <row r="381" spans="2:34" ht="15" x14ac:dyDescent="0.25">
      <c r="B381" t="s">
        <v>562</v>
      </c>
      <c r="C381" s="4" t="s">
        <v>983</v>
      </c>
      <c r="D381" s="4" t="s">
        <v>1296</v>
      </c>
      <c r="E381" s="12">
        <v>44041</v>
      </c>
      <c r="F381" s="37"/>
      <c r="G381" s="37">
        <v>1445</v>
      </c>
      <c r="H381" s="11"/>
      <c r="I381" s="12">
        <v>44041</v>
      </c>
      <c r="J381" s="14">
        <v>18.722371825426801</v>
      </c>
      <c r="L381" s="6"/>
      <c r="M381" s="6"/>
      <c r="N381" s="6"/>
      <c r="O381" s="6"/>
      <c r="P381" s="6"/>
      <c r="Q381" s="6"/>
      <c r="R381" s="6"/>
      <c r="S381" s="6"/>
      <c r="T381" s="6"/>
      <c r="V381" s="7"/>
      <c r="W381" s="7"/>
      <c r="X381" s="7"/>
      <c r="Y381" s="7"/>
      <c r="Z381" s="7">
        <v>2.15809513410932E-2</v>
      </c>
      <c r="AA381" s="7">
        <v>-1.4802716846134E-2</v>
      </c>
      <c r="AB381" s="7">
        <v>0.17750701487617301</v>
      </c>
      <c r="AC381" s="7">
        <v>9.3438756110117496E-2</v>
      </c>
      <c r="AD381" s="26"/>
      <c r="AE381" s="7"/>
      <c r="AF381" s="9"/>
      <c r="AG381" s="10"/>
      <c r="AH381" s="10"/>
    </row>
    <row r="382" spans="2:34" ht="15" x14ac:dyDescent="0.25">
      <c r="B382" t="s">
        <v>563</v>
      </c>
      <c r="C382" s="4" t="s">
        <v>984</v>
      </c>
      <c r="D382" s="4" t="s">
        <v>1297</v>
      </c>
      <c r="E382" s="12">
        <v>44039</v>
      </c>
      <c r="F382" s="37"/>
      <c r="G382" s="37">
        <v>2920</v>
      </c>
      <c r="H382" s="11"/>
      <c r="I382" s="12">
        <v>43923</v>
      </c>
      <c r="J382" s="14">
        <v>57.796699285745603</v>
      </c>
      <c r="L382" s="6"/>
      <c r="M382" s="6"/>
      <c r="N382" s="6"/>
      <c r="O382" s="6"/>
      <c r="P382" s="6"/>
      <c r="Q382" s="6"/>
      <c r="R382" s="6"/>
      <c r="S382" s="6"/>
      <c r="T382" s="6"/>
      <c r="V382" s="7"/>
      <c r="W382" s="7"/>
      <c r="X382" s="7">
        <v>2.2104516829131201E-3</v>
      </c>
      <c r="Y382" s="7">
        <v>-5.13698630129511E-3</v>
      </c>
      <c r="Z382" s="7">
        <v>5.4044117647208602E-2</v>
      </c>
      <c r="AA382" s="7">
        <v>4.5321023917494997E-3</v>
      </c>
      <c r="AB382" s="7">
        <v>0.14692121313419201</v>
      </c>
      <c r="AC382" s="7">
        <v>-2.6118795768525199E-2</v>
      </c>
      <c r="AD382" s="26"/>
      <c r="AE382" s="7"/>
      <c r="AF382" s="9"/>
      <c r="AG382" s="10"/>
      <c r="AH382" s="10"/>
    </row>
    <row r="383" spans="2:34" ht="15" x14ac:dyDescent="0.25">
      <c r="B383" t="s">
        <v>564</v>
      </c>
      <c r="C383" s="4" t="s">
        <v>985</v>
      </c>
      <c r="D383" s="4" t="s">
        <v>1298</v>
      </c>
      <c r="E383" s="12">
        <v>43998</v>
      </c>
      <c r="F383" s="37"/>
      <c r="G383" s="37">
        <v>1057</v>
      </c>
      <c r="H383" s="11"/>
      <c r="I383" s="12">
        <v>43998</v>
      </c>
      <c r="J383" s="14">
        <v>22.689107142865701</v>
      </c>
      <c r="L383" s="6"/>
      <c r="M383" s="6"/>
      <c r="N383" s="6"/>
      <c r="O383" s="6"/>
      <c r="P383" s="6"/>
      <c r="Q383" s="6"/>
      <c r="R383" s="6"/>
      <c r="S383" s="6"/>
      <c r="T383" s="6"/>
      <c r="V383" s="7"/>
      <c r="W383" s="7"/>
      <c r="X383" s="7"/>
      <c r="Y383" s="7"/>
      <c r="Z383" s="7"/>
      <c r="AA383" s="7"/>
      <c r="AB383" s="7">
        <v>4.4672751082544003E-2</v>
      </c>
      <c r="AC383" s="7">
        <v>4.4672751082544003E-2</v>
      </c>
      <c r="AD383" s="26"/>
      <c r="AE383" s="7"/>
      <c r="AF383" s="9"/>
      <c r="AG383" s="10"/>
      <c r="AH383" s="10"/>
    </row>
    <row r="384" spans="2:34" ht="15" x14ac:dyDescent="0.25">
      <c r="B384" t="s">
        <v>565</v>
      </c>
      <c r="C384" s="4" t="s">
        <v>986</v>
      </c>
      <c r="D384" s="4" t="s">
        <v>1299</v>
      </c>
      <c r="E384" s="12">
        <v>44027</v>
      </c>
      <c r="F384" s="37"/>
      <c r="G384" s="37">
        <v>2075.4121504016198</v>
      </c>
      <c r="H384" s="11"/>
      <c r="I384" s="12">
        <v>44027</v>
      </c>
      <c r="J384" s="14">
        <v>8.8351210317462705</v>
      </c>
      <c r="L384" s="6"/>
      <c r="M384" s="6"/>
      <c r="N384" s="6"/>
      <c r="O384" s="6"/>
      <c r="P384" s="6"/>
      <c r="Q384" s="6"/>
      <c r="R384" s="6"/>
      <c r="S384" s="6"/>
      <c r="T384" s="6"/>
      <c r="V384" s="7"/>
      <c r="W384" s="7"/>
      <c r="X384" s="7"/>
      <c r="Y384" s="7"/>
      <c r="Z384" s="7">
        <v>1.7757166597220899E-2</v>
      </c>
      <c r="AA384" s="7">
        <v>-5.6408748096146199E-3</v>
      </c>
      <c r="AB384" s="7">
        <v>0.253521899252664</v>
      </c>
      <c r="AC384" s="7">
        <v>0.253521899252664</v>
      </c>
      <c r="AD384" s="26"/>
      <c r="AE384" s="7"/>
      <c r="AF384" s="9"/>
      <c r="AG384" s="10"/>
      <c r="AH384" s="10"/>
    </row>
    <row r="385" spans="2:34" ht="15" x14ac:dyDescent="0.25">
      <c r="B385" t="s">
        <v>566</v>
      </c>
      <c r="C385" s="4" t="s">
        <v>987</v>
      </c>
      <c r="D385" s="4" t="s">
        <v>1300</v>
      </c>
      <c r="E385" s="12">
        <v>44048</v>
      </c>
      <c r="F385" s="37"/>
      <c r="G385" s="37">
        <v>585</v>
      </c>
      <c r="H385" s="11"/>
      <c r="I385" s="12">
        <v>44048</v>
      </c>
      <c r="J385" s="14">
        <v>16.1020304365158</v>
      </c>
      <c r="L385" s="6"/>
      <c r="M385" s="6"/>
      <c r="N385" s="6"/>
      <c r="O385" s="6">
        <v>0.88102893890813005</v>
      </c>
      <c r="P385" s="6"/>
      <c r="Q385" s="6"/>
      <c r="R385" s="6"/>
      <c r="S385" s="6"/>
      <c r="T385" s="6"/>
      <c r="V385" s="7"/>
      <c r="W385" s="7"/>
      <c r="X385" s="7">
        <v>2.24870267156803E-2</v>
      </c>
      <c r="Y385" s="7">
        <v>2.24870267156803E-2</v>
      </c>
      <c r="Z385" s="7">
        <v>0.124351335767715</v>
      </c>
      <c r="AA385" s="7">
        <v>-6.6762177650161902E-2</v>
      </c>
      <c r="AB385" s="7">
        <v>0.79613140927161996</v>
      </c>
      <c r="AC385" s="7">
        <v>8.7370213335816502E-2</v>
      </c>
      <c r="AD385" s="26"/>
      <c r="AE385" s="7"/>
      <c r="AF385" s="9"/>
      <c r="AG385" s="10"/>
      <c r="AH385" s="10"/>
    </row>
    <row r="386" spans="2:34" ht="15" x14ac:dyDescent="0.25">
      <c r="B386" t="s">
        <v>567</v>
      </c>
      <c r="C386" s="4" t="s">
        <v>988</v>
      </c>
      <c r="D386" s="4" t="s">
        <v>1301</v>
      </c>
      <c r="E386" s="12">
        <v>43971</v>
      </c>
      <c r="F386" s="37"/>
      <c r="G386" s="37">
        <v>592.29000000003703</v>
      </c>
      <c r="H386" s="11"/>
      <c r="I386" s="12">
        <v>43845</v>
      </c>
      <c r="J386" s="14">
        <v>57.572937579393397</v>
      </c>
      <c r="L386" s="6"/>
      <c r="M386" s="6"/>
      <c r="N386" s="6"/>
      <c r="O386" s="6"/>
      <c r="P386" s="6"/>
      <c r="Q386" s="6"/>
      <c r="R386" s="6"/>
      <c r="S386" s="6"/>
      <c r="T386" s="6"/>
      <c r="V386" s="7"/>
      <c r="W386" s="7"/>
      <c r="X386" s="7">
        <v>0</v>
      </c>
      <c r="Y386" s="7">
        <v>0</v>
      </c>
      <c r="Z386" s="7"/>
      <c r="AA386" s="7"/>
      <c r="AB386" s="7">
        <v>0.51567857675428996</v>
      </c>
      <c r="AC386" s="7">
        <v>0.51567857675428996</v>
      </c>
      <c r="AD386" s="26"/>
      <c r="AE386" s="7"/>
      <c r="AF386" s="9"/>
      <c r="AG386" s="10"/>
      <c r="AH386" s="10"/>
    </row>
    <row r="387" spans="2:34" ht="15" x14ac:dyDescent="0.25">
      <c r="B387" t="s">
        <v>568</v>
      </c>
      <c r="C387" s="4" t="s">
        <v>989</v>
      </c>
      <c r="D387" s="4" t="s">
        <v>1302</v>
      </c>
      <c r="E387" s="12">
        <v>44049</v>
      </c>
      <c r="F387" s="37">
        <v>2100.3799999989601</v>
      </c>
      <c r="G387" s="37">
        <v>2176.1913619376701</v>
      </c>
      <c r="H387" s="11"/>
      <c r="I387" s="12">
        <v>44036</v>
      </c>
      <c r="J387" s="14">
        <v>638.03364186573003</v>
      </c>
      <c r="L387" s="6"/>
      <c r="M387" s="6"/>
      <c r="N387" s="6"/>
      <c r="O387" s="6">
        <v>0.258382778643863</v>
      </c>
      <c r="P387" s="6"/>
      <c r="Q387" s="6"/>
      <c r="R387" s="6">
        <v>0.43023079238249901</v>
      </c>
      <c r="S387" s="6"/>
      <c r="T387" s="6">
        <v>0.29094367489247802</v>
      </c>
      <c r="V387" s="7"/>
      <c r="W387" s="7"/>
      <c r="X387" s="7">
        <v>5.1302927204233101E-2</v>
      </c>
      <c r="Y387" s="7">
        <v>-9.3123738588474208E-3</v>
      </c>
      <c r="Z387" s="7">
        <v>0.114846522737935</v>
      </c>
      <c r="AA387" s="7">
        <v>-3.4836716689824201E-2</v>
      </c>
      <c r="AB387" s="7">
        <v>0.29094367489247802</v>
      </c>
      <c r="AC387" s="7">
        <v>-4.4417466338054497E-2</v>
      </c>
      <c r="AD387" s="26"/>
      <c r="AE387" s="7"/>
      <c r="AF387" s="9"/>
      <c r="AG387" s="10"/>
      <c r="AH387" s="10"/>
    </row>
    <row r="388" spans="2:34" ht="15" x14ac:dyDescent="0.25">
      <c r="B388" t="s">
        <v>569</v>
      </c>
      <c r="C388" s="4" t="s">
        <v>990</v>
      </c>
      <c r="D388" s="4" t="s">
        <v>1303</v>
      </c>
      <c r="E388" s="12">
        <v>44011</v>
      </c>
      <c r="F388" s="37"/>
      <c r="G388" s="37">
        <v>1387.0158244036099</v>
      </c>
      <c r="H388" s="11"/>
      <c r="I388" s="12">
        <v>43934</v>
      </c>
      <c r="J388" s="14">
        <v>709.85145254039799</v>
      </c>
      <c r="L388" s="6"/>
      <c r="M388" s="6"/>
      <c r="N388" s="6"/>
      <c r="O388" s="6"/>
      <c r="P388" s="6"/>
      <c r="Q388" s="6"/>
      <c r="R388" s="6"/>
      <c r="S388" s="6"/>
      <c r="T388" s="6"/>
      <c r="V388" s="7"/>
      <c r="W388" s="7"/>
      <c r="X388" s="7">
        <v>2.1102791015437099E-2</v>
      </c>
      <c r="Y388" s="7">
        <v>-1.4342629480779599E-2</v>
      </c>
      <c r="Z388" s="7">
        <v>0.15228386369562899</v>
      </c>
      <c r="AA388" s="7">
        <v>-2.2429422759159899E-2</v>
      </c>
      <c r="AB388" s="7">
        <v>0.25133389553957403</v>
      </c>
      <c r="AC388" s="7">
        <v>-1.6327106747667099E-2</v>
      </c>
      <c r="AD388" s="26"/>
      <c r="AE388" s="7"/>
      <c r="AF388" s="9"/>
      <c r="AG388" s="10">
        <v>-0.42217023366902101</v>
      </c>
      <c r="AH388" s="10">
        <v>-0.39085699149518399</v>
      </c>
    </row>
    <row r="389" spans="2:34" ht="15" x14ac:dyDescent="0.25">
      <c r="B389" t="s">
        <v>570</v>
      </c>
      <c r="C389" s="4" t="s">
        <v>991</v>
      </c>
      <c r="D389" s="4" t="s">
        <v>1304</v>
      </c>
      <c r="E389" s="12">
        <v>44007</v>
      </c>
      <c r="F389" s="37"/>
      <c r="G389" s="37">
        <v>147.39999999990701</v>
      </c>
      <c r="H389" s="11"/>
      <c r="I389" s="12">
        <v>43859</v>
      </c>
      <c r="J389" s="14">
        <v>87.514200833439801</v>
      </c>
      <c r="L389" s="6"/>
      <c r="M389" s="6"/>
      <c r="N389" s="6"/>
      <c r="O389" s="6"/>
      <c r="P389" s="6"/>
      <c r="Q389" s="6"/>
      <c r="R389" s="6"/>
      <c r="S389" s="6"/>
      <c r="T389" s="6"/>
      <c r="V389" s="7"/>
      <c r="W389" s="7"/>
      <c r="X389" s="7">
        <v>8.2547511967277401E-2</v>
      </c>
      <c r="Y389" s="7">
        <v>-0.16472972972958799</v>
      </c>
      <c r="Z389" s="7">
        <v>0.29824561403453098</v>
      </c>
      <c r="AA389" s="7">
        <v>-0.47115384615433897</v>
      </c>
      <c r="AB389" s="7">
        <v>-0.48962232051708299</v>
      </c>
      <c r="AC389" s="7">
        <v>-0.48962232051708299</v>
      </c>
      <c r="AD389" s="26"/>
      <c r="AE389" s="7"/>
      <c r="AF389" s="9"/>
      <c r="AG389" s="10"/>
      <c r="AH389" s="10"/>
    </row>
    <row r="390" spans="2:34" ht="15" x14ac:dyDescent="0.25">
      <c r="B390" t="s">
        <v>571</v>
      </c>
      <c r="C390" s="4" t="s">
        <v>45</v>
      </c>
      <c r="D390" s="4" t="s">
        <v>126</v>
      </c>
      <c r="E390" s="12">
        <v>44047</v>
      </c>
      <c r="F390" s="37"/>
      <c r="G390" s="37">
        <v>2401.1200000010399</v>
      </c>
      <c r="H390" s="11"/>
      <c r="I390" s="12">
        <v>44047</v>
      </c>
      <c r="J390" s="14">
        <v>4598.5683577423097</v>
      </c>
      <c r="L390" s="6"/>
      <c r="M390" s="6">
        <v>4.9111845051811501E-2</v>
      </c>
      <c r="N390" s="6">
        <v>0.21242360817821501</v>
      </c>
      <c r="O390" s="6">
        <v>0.21846626797923799</v>
      </c>
      <c r="P390" s="6">
        <v>0.351766679630382</v>
      </c>
      <c r="Q390" s="6">
        <v>0.42554829558532198</v>
      </c>
      <c r="R390" s="6">
        <v>0.49171805201331198</v>
      </c>
      <c r="S390" s="6"/>
      <c r="T390" s="6">
        <v>0.192852766654978</v>
      </c>
      <c r="V390" s="7"/>
      <c r="W390" s="7"/>
      <c r="X390" s="7">
        <v>2.1577834158961199E-2</v>
      </c>
      <c r="Y390" s="7">
        <v>-4.1035369829842197E-2</v>
      </c>
      <c r="Z390" s="7">
        <v>7.8343014634810998E-2</v>
      </c>
      <c r="AA390" s="7">
        <v>-3.4113909673578698E-2</v>
      </c>
      <c r="AB390" s="7">
        <v>1.82817358031869</v>
      </c>
      <c r="AC390" s="7">
        <v>-0.56771690559689902</v>
      </c>
      <c r="AD390" s="26">
        <v>7</v>
      </c>
      <c r="AE390" s="7"/>
      <c r="AF390" s="9"/>
      <c r="AG390" s="10">
        <v>-0.351596342822177</v>
      </c>
      <c r="AH390" s="10">
        <v>-0.25865452958760199</v>
      </c>
    </row>
    <row r="391" spans="2:34" ht="15" x14ac:dyDescent="0.25">
      <c r="B391" t="s">
        <v>572</v>
      </c>
      <c r="C391" s="4" t="s">
        <v>992</v>
      </c>
      <c r="D391" s="4" t="s">
        <v>1305</v>
      </c>
      <c r="E391" s="12">
        <v>43994</v>
      </c>
      <c r="F391" s="37"/>
      <c r="G391" s="37">
        <v>769.40000000037298</v>
      </c>
      <c r="H391" s="11"/>
      <c r="I391" s="12">
        <v>43994</v>
      </c>
      <c r="J391" s="14">
        <v>4.64602380952239</v>
      </c>
      <c r="L391" s="6"/>
      <c r="M391" s="6"/>
      <c r="N391" s="6"/>
      <c r="O391" s="6"/>
      <c r="P391" s="6"/>
      <c r="Q391" s="6"/>
      <c r="R391" s="6"/>
      <c r="S391" s="6"/>
      <c r="T391" s="6"/>
      <c r="V391" s="7"/>
      <c r="W391" s="7"/>
      <c r="X391" s="7"/>
      <c r="Y391" s="7"/>
      <c r="Z391" s="7">
        <v>0.16662370547972399</v>
      </c>
      <c r="AA391" s="7">
        <v>0.16662370547972399</v>
      </c>
      <c r="AB391" s="7">
        <v>0.61152231596526696</v>
      </c>
      <c r="AC391" s="7">
        <v>0.61152231596526696</v>
      </c>
      <c r="AD391" s="26"/>
      <c r="AE391" s="7"/>
      <c r="AF391" s="9"/>
      <c r="AG391" s="10"/>
      <c r="AH391" s="10"/>
    </row>
    <row r="392" spans="2:34" ht="15" x14ac:dyDescent="0.25">
      <c r="B392" t="s">
        <v>573</v>
      </c>
      <c r="C392" s="4" t="s">
        <v>993</v>
      </c>
      <c r="D392" s="4" t="s">
        <v>1306</v>
      </c>
      <c r="E392" s="12">
        <v>44028</v>
      </c>
      <c r="F392" s="37"/>
      <c r="G392" s="37">
        <v>735.18155557662203</v>
      </c>
      <c r="H392" s="11"/>
      <c r="I392" s="12">
        <v>43845</v>
      </c>
      <c r="J392" s="14">
        <v>151.55922952389699</v>
      </c>
      <c r="L392" s="6"/>
      <c r="M392" s="6"/>
      <c r="N392" s="6"/>
      <c r="O392" s="6"/>
      <c r="P392" s="6"/>
      <c r="Q392" s="6"/>
      <c r="R392" s="6"/>
      <c r="S392" s="6"/>
      <c r="T392" s="6"/>
      <c r="V392" s="7"/>
      <c r="W392" s="7"/>
      <c r="X392" s="7">
        <v>5.8233576641214299E-2</v>
      </c>
      <c r="Y392" s="7">
        <v>-3.8095238095593197E-2</v>
      </c>
      <c r="Z392" s="7">
        <v>0.15833333333284799</v>
      </c>
      <c r="AA392" s="7">
        <v>-0.15807198484530099</v>
      </c>
      <c r="AB392" s="7">
        <v>0.48159251399745701</v>
      </c>
      <c r="AC392" s="7">
        <v>-0.18634332189219999</v>
      </c>
      <c r="AD392" s="26"/>
      <c r="AE392" s="7"/>
      <c r="AF392" s="9"/>
      <c r="AG392" s="10"/>
      <c r="AH392" s="10"/>
    </row>
    <row r="393" spans="2:34" ht="15" x14ac:dyDescent="0.25">
      <c r="B393" t="s">
        <v>574</v>
      </c>
      <c r="C393" s="4" t="s">
        <v>994</v>
      </c>
      <c r="D393" s="4" t="s">
        <v>1307</v>
      </c>
      <c r="E393" s="12">
        <v>44036</v>
      </c>
      <c r="F393" s="37"/>
      <c r="G393" s="37"/>
      <c r="H393" s="11"/>
      <c r="I393" s="12"/>
      <c r="L393" s="6"/>
      <c r="M393" s="6"/>
      <c r="N393" s="6"/>
      <c r="O393" s="6"/>
      <c r="P393" s="6"/>
      <c r="Q393" s="6"/>
      <c r="R393" s="6"/>
      <c r="S393" s="6"/>
      <c r="T393" s="6"/>
      <c r="V393" s="7"/>
      <c r="W393" s="7"/>
      <c r="X393" s="7">
        <v>2.1650228536600502E-3</v>
      </c>
      <c r="Y393" s="7">
        <v>0</v>
      </c>
      <c r="Z393" s="7">
        <v>5.29776747534925E-2</v>
      </c>
      <c r="AA393" s="7">
        <v>-1.40540540542133E-2</v>
      </c>
      <c r="AB393" s="7"/>
      <c r="AC393" s="7"/>
      <c r="AD393" s="26"/>
      <c r="AE393" s="7"/>
      <c r="AF393" s="9"/>
      <c r="AG393" s="10"/>
      <c r="AH393" s="10"/>
    </row>
    <row r="394" spans="2:34" ht="15" x14ac:dyDescent="0.25">
      <c r="B394" t="s">
        <v>575</v>
      </c>
      <c r="C394" s="4" t="s">
        <v>995</v>
      </c>
      <c r="D394" s="4" t="s">
        <v>1308</v>
      </c>
      <c r="E394" s="12">
        <v>44047</v>
      </c>
      <c r="F394" s="37"/>
      <c r="G394" s="37">
        <v>1140.61999999918</v>
      </c>
      <c r="H394" s="11"/>
      <c r="I394" s="12">
        <v>43948</v>
      </c>
      <c r="J394" s="14">
        <v>151.865476547718</v>
      </c>
      <c r="L394" s="6"/>
      <c r="M394" s="6"/>
      <c r="N394" s="6">
        <v>-1.5650058066057699E-2</v>
      </c>
      <c r="O394" s="6">
        <v>2.5481930986643399E-2</v>
      </c>
      <c r="P394" s="6">
        <v>0.103667462390149</v>
      </c>
      <c r="Q394" s="6"/>
      <c r="R394" s="6">
        <v>0.226622863458178</v>
      </c>
      <c r="S394" s="6"/>
      <c r="T394" s="6"/>
      <c r="V394" s="7"/>
      <c r="W394" s="7"/>
      <c r="X394" s="7">
        <v>6.5024556946809794E-2</v>
      </c>
      <c r="Y394" s="7">
        <v>-4.85931765524583E-3</v>
      </c>
      <c r="Z394" s="7">
        <v>0.114430874449754</v>
      </c>
      <c r="AA394" s="7">
        <v>-5.6653399027709397E-2</v>
      </c>
      <c r="AB394" s="7">
        <v>0.193330900339934</v>
      </c>
      <c r="AC394" s="7">
        <v>-7.37946449226001E-2</v>
      </c>
      <c r="AD394" s="26"/>
      <c r="AE394" s="7"/>
      <c r="AF394" s="9"/>
      <c r="AG394" s="10"/>
      <c r="AH394" s="10"/>
    </row>
    <row r="395" spans="2:34" ht="15" x14ac:dyDescent="0.25">
      <c r="B395" t="s">
        <v>576</v>
      </c>
      <c r="C395" s="4" t="s">
        <v>996</v>
      </c>
      <c r="D395" s="4" t="s">
        <v>1309</v>
      </c>
      <c r="E395" s="12">
        <v>44007</v>
      </c>
      <c r="F395" s="37"/>
      <c r="G395" s="37">
        <v>3650.5700000002998</v>
      </c>
      <c r="H395" s="11"/>
      <c r="I395" s="12">
        <v>44007</v>
      </c>
      <c r="J395" s="14">
        <v>17.2220506746173</v>
      </c>
      <c r="L395" s="6"/>
      <c r="M395" s="6"/>
      <c r="N395" s="6"/>
      <c r="O395" s="6"/>
      <c r="P395" s="6"/>
      <c r="Q395" s="6"/>
      <c r="R395" s="6"/>
      <c r="S395" s="6"/>
      <c r="T395" s="6"/>
      <c r="V395" s="7"/>
      <c r="W395" s="7"/>
      <c r="X395" s="7"/>
      <c r="Y395" s="7"/>
      <c r="Z395" s="7">
        <v>-2.1886193662794502E-2</v>
      </c>
      <c r="AA395" s="7">
        <v>-9.2963375181134303E-2</v>
      </c>
      <c r="AB395" s="7">
        <v>0.358709006397403</v>
      </c>
      <c r="AC395" s="7">
        <v>3.09579436452623E-2</v>
      </c>
      <c r="AD395" s="26"/>
      <c r="AE395" s="7"/>
      <c r="AF395" s="9"/>
      <c r="AG395" s="10"/>
      <c r="AH395" s="10"/>
    </row>
    <row r="396" spans="2:34" ht="15" x14ac:dyDescent="0.25">
      <c r="B396" t="s">
        <v>577</v>
      </c>
      <c r="C396" s="4" t="s">
        <v>997</v>
      </c>
      <c r="D396" s="4" t="s">
        <v>1310</v>
      </c>
      <c r="E396" s="12">
        <v>44049</v>
      </c>
      <c r="F396" s="37">
        <v>436.970000000205</v>
      </c>
      <c r="G396" s="37">
        <v>436.970000000205</v>
      </c>
      <c r="H396" s="11"/>
      <c r="I396" s="12">
        <v>44049</v>
      </c>
      <c r="J396" s="14">
        <v>35.745981230199298</v>
      </c>
      <c r="L396" s="6"/>
      <c r="M396" s="6">
        <v>0.120435897435527</v>
      </c>
      <c r="N396" s="6"/>
      <c r="O396" s="6">
        <v>0.57750902527186598</v>
      </c>
      <c r="P396" s="6"/>
      <c r="Q396" s="6"/>
      <c r="R396" s="6"/>
      <c r="S396" s="6"/>
      <c r="T396" s="6"/>
      <c r="V396" s="7"/>
      <c r="W396" s="7"/>
      <c r="X396" s="7">
        <v>0</v>
      </c>
      <c r="Y396" s="7">
        <v>0</v>
      </c>
      <c r="Z396" s="7">
        <v>0.24580895404506001</v>
      </c>
      <c r="AA396" s="7">
        <v>-3.6401820090759401E-2</v>
      </c>
      <c r="AB396" s="7">
        <v>0.58725027242850003</v>
      </c>
      <c r="AC396" s="7">
        <v>-5.6475583864084897E-2</v>
      </c>
      <c r="AD396" s="26"/>
      <c r="AE396" s="7"/>
      <c r="AF396" s="9"/>
      <c r="AG396" s="10"/>
      <c r="AH396" s="10"/>
    </row>
    <row r="397" spans="2:34" ht="15" x14ac:dyDescent="0.25">
      <c r="B397" t="s">
        <v>578</v>
      </c>
      <c r="C397" s="4" t="s">
        <v>998</v>
      </c>
      <c r="D397" s="4" t="s">
        <v>1311</v>
      </c>
      <c r="E397" s="12">
        <v>44018</v>
      </c>
      <c r="F397" s="37"/>
      <c r="G397" s="37">
        <v>1967.9900000002201</v>
      </c>
      <c r="H397" s="11"/>
      <c r="I397" s="12">
        <v>44018</v>
      </c>
      <c r="J397" s="14">
        <v>5.2621979365125302</v>
      </c>
      <c r="L397" s="6"/>
      <c r="M397" s="6"/>
      <c r="N397" s="6"/>
      <c r="O397" s="6"/>
      <c r="P397" s="6"/>
      <c r="Q397" s="6"/>
      <c r="R397" s="6"/>
      <c r="S397" s="6"/>
      <c r="T397" s="6"/>
      <c r="V397" s="7"/>
      <c r="W397" s="7"/>
      <c r="X397" s="7"/>
      <c r="Y397" s="7"/>
      <c r="Z397" s="7"/>
      <c r="AA397" s="7"/>
      <c r="AB397" s="7">
        <v>0.44530911729089001</v>
      </c>
      <c r="AC397" s="7">
        <v>4.1910864187229897E-2</v>
      </c>
      <c r="AD397" s="26"/>
      <c r="AE397" s="7"/>
      <c r="AF397" s="9"/>
      <c r="AG397" s="10"/>
      <c r="AH397" s="10"/>
    </row>
    <row r="398" spans="2:34" ht="15" x14ac:dyDescent="0.25">
      <c r="B398" t="s">
        <v>579</v>
      </c>
      <c r="C398" s="4" t="s">
        <v>999</v>
      </c>
      <c r="D398" s="4" t="s">
        <v>1312</v>
      </c>
      <c r="E398" s="12">
        <v>43992</v>
      </c>
      <c r="F398" s="37"/>
      <c r="G398" s="37">
        <v>672.21012412384198</v>
      </c>
      <c r="H398" s="11"/>
      <c r="I398" s="12">
        <v>43949</v>
      </c>
      <c r="J398" s="14">
        <v>15.2466636904776</v>
      </c>
      <c r="L398" s="6"/>
      <c r="M398" s="6"/>
      <c r="N398" s="6"/>
      <c r="O398" s="6"/>
      <c r="P398" s="6"/>
      <c r="Q398" s="6"/>
      <c r="R398" s="6"/>
      <c r="S398" s="6"/>
      <c r="T398" s="6"/>
      <c r="V398" s="7"/>
      <c r="W398" s="7"/>
      <c r="X398" s="7"/>
      <c r="Y398" s="7"/>
      <c r="Z398" s="7">
        <v>0.14854744991142099</v>
      </c>
      <c r="AA398" s="7">
        <v>-7.8402366863883799E-2</v>
      </c>
      <c r="AB398" s="7">
        <v>0.542417268357822</v>
      </c>
      <c r="AC398" s="7">
        <v>-0.175480278052564</v>
      </c>
      <c r="AD398" s="26"/>
      <c r="AE398" s="7"/>
      <c r="AF398" s="9"/>
      <c r="AG398" s="10"/>
      <c r="AH398" s="10"/>
    </row>
    <row r="399" spans="2:34" ht="15" x14ac:dyDescent="0.25">
      <c r="B399" t="s">
        <v>580</v>
      </c>
      <c r="C399" s="4" t="s">
        <v>1000</v>
      </c>
      <c r="D399" s="4" t="s">
        <v>1313</v>
      </c>
      <c r="E399" s="12">
        <v>43999</v>
      </c>
      <c r="F399" s="37"/>
      <c r="G399" s="37">
        <v>1031.01352361403</v>
      </c>
      <c r="H399" s="11"/>
      <c r="I399" s="12">
        <v>43851</v>
      </c>
      <c r="J399" s="14">
        <v>224.685683094978</v>
      </c>
      <c r="L399" s="6"/>
      <c r="M399" s="6"/>
      <c r="N399" s="6"/>
      <c r="O399" s="6"/>
      <c r="P399" s="6"/>
      <c r="Q399" s="6"/>
      <c r="R399" s="6"/>
      <c r="S399" s="6"/>
      <c r="T399" s="6"/>
      <c r="V399" s="7"/>
      <c r="W399" s="7"/>
      <c r="X399" s="7">
        <v>-3.7831021472811699E-4</v>
      </c>
      <c r="Y399" s="7">
        <v>-0.164770043372409</v>
      </c>
      <c r="Z399" s="7">
        <v>0.21431081998161999</v>
      </c>
      <c r="AA399" s="7">
        <v>-5.0070921985025101E-2</v>
      </c>
      <c r="AB399" s="7">
        <v>0.77176888959715095</v>
      </c>
      <c r="AC399" s="7">
        <v>-0.28911750800674801</v>
      </c>
      <c r="AD399" s="26"/>
      <c r="AE399" s="7"/>
      <c r="AF399" s="9"/>
      <c r="AG399" s="10"/>
      <c r="AH399" s="10"/>
    </row>
    <row r="400" spans="2:34" ht="15" x14ac:dyDescent="0.25">
      <c r="B400" t="s">
        <v>581</v>
      </c>
      <c r="C400" s="4" t="s">
        <v>1001</v>
      </c>
      <c r="D400" s="4" t="s">
        <v>1314</v>
      </c>
      <c r="E400" s="12">
        <v>44047</v>
      </c>
      <c r="F400" s="37"/>
      <c r="G400" s="37"/>
      <c r="H400" s="11"/>
      <c r="I400" s="12"/>
      <c r="L400" s="6"/>
      <c r="M400" s="6">
        <v>0</v>
      </c>
      <c r="N400" s="6"/>
      <c r="O400" s="6"/>
      <c r="P400" s="6"/>
      <c r="Q400" s="6"/>
      <c r="R400" s="6"/>
      <c r="S400" s="6"/>
      <c r="T400" s="6"/>
      <c r="V400" s="7"/>
      <c r="W400" s="7"/>
      <c r="X400" s="7"/>
      <c r="Y400" s="7"/>
      <c r="Z400" s="7">
        <v>0.30666666666540499</v>
      </c>
      <c r="AA400" s="7">
        <v>-0.493376601748168</v>
      </c>
      <c r="AB400" s="7">
        <v>-0.50172380027186603</v>
      </c>
      <c r="AC400" s="7">
        <v>-0.50172380027186603</v>
      </c>
      <c r="AD400" s="26"/>
      <c r="AE400" s="7"/>
      <c r="AF400" s="9"/>
      <c r="AG400" s="10"/>
      <c r="AH400" s="10"/>
    </row>
    <row r="401" spans="2:34" ht="15" x14ac:dyDescent="0.25">
      <c r="B401" t="s">
        <v>582</v>
      </c>
      <c r="C401" s="4" t="s">
        <v>1002</v>
      </c>
      <c r="D401" s="4" t="s">
        <v>1315</v>
      </c>
      <c r="E401" s="12">
        <v>43970</v>
      </c>
      <c r="F401" s="37"/>
      <c r="G401" s="37">
        <v>249.78554102522301</v>
      </c>
      <c r="H401" s="11"/>
      <c r="I401" s="12">
        <v>43777</v>
      </c>
      <c r="J401" s="14">
        <v>224.64284285712199</v>
      </c>
      <c r="L401" s="6"/>
      <c r="M401" s="6"/>
      <c r="N401" s="6"/>
      <c r="O401" s="6"/>
      <c r="P401" s="6"/>
      <c r="Q401" s="6"/>
      <c r="R401" s="6"/>
      <c r="S401" s="6"/>
      <c r="T401" s="6"/>
      <c r="V401" s="7"/>
      <c r="W401" s="7"/>
      <c r="X401" s="7">
        <v>6.3709677415317899E-3</v>
      </c>
      <c r="Y401" s="7">
        <v>-4.2471351871426997E-3</v>
      </c>
      <c r="Z401" s="7">
        <v>2.2402854878237101E-2</v>
      </c>
      <c r="AA401" s="7">
        <v>3.54096249793656E-3</v>
      </c>
      <c r="AB401" s="7">
        <v>5.9392276560174699E-2</v>
      </c>
      <c r="AC401" s="7">
        <v>-0.27552729856135599</v>
      </c>
      <c r="AD401" s="26"/>
      <c r="AE401" s="7"/>
      <c r="AF401" s="9"/>
      <c r="AG401" s="10"/>
      <c r="AH401" s="10"/>
    </row>
    <row r="402" spans="2:34" ht="15" x14ac:dyDescent="0.25">
      <c r="B402" t="s">
        <v>583</v>
      </c>
      <c r="C402" s="4" t="s">
        <v>1003</v>
      </c>
      <c r="D402" s="4" t="s">
        <v>1316</v>
      </c>
      <c r="E402" s="12">
        <v>44047</v>
      </c>
      <c r="F402" s="37"/>
      <c r="G402" s="37"/>
      <c r="H402" s="11"/>
      <c r="I402" s="12"/>
      <c r="L402" s="6"/>
      <c r="M402" s="6"/>
      <c r="N402" s="6">
        <v>0.51258992805727799</v>
      </c>
      <c r="O402" s="6"/>
      <c r="P402" s="6"/>
      <c r="Q402" s="6"/>
      <c r="R402" s="6"/>
      <c r="S402" s="6"/>
      <c r="T402" s="6"/>
      <c r="V402" s="7"/>
      <c r="W402" s="7"/>
      <c r="X402" s="7">
        <v>-3.2224314710219901E-2</v>
      </c>
      <c r="Y402" s="7">
        <v>-3.2224314710219901E-2</v>
      </c>
      <c r="Z402" s="7">
        <v>6.18705035976745E-2</v>
      </c>
      <c r="AA402" s="7">
        <v>0</v>
      </c>
      <c r="AB402" s="7"/>
      <c r="AC402" s="7"/>
      <c r="AD402" s="26"/>
      <c r="AE402" s="7"/>
      <c r="AF402" s="9"/>
      <c r="AG402" s="10"/>
      <c r="AH402" s="10"/>
    </row>
    <row r="403" spans="2:34" ht="15" x14ac:dyDescent="0.25">
      <c r="B403" t="s">
        <v>584</v>
      </c>
      <c r="C403" s="4" t="s">
        <v>1004</v>
      </c>
      <c r="D403" s="4" t="s">
        <v>1317</v>
      </c>
      <c r="E403" s="12">
        <v>44036</v>
      </c>
      <c r="F403" s="37"/>
      <c r="G403" s="37">
        <v>2995</v>
      </c>
      <c r="H403" s="11"/>
      <c r="I403" s="12">
        <v>44036</v>
      </c>
      <c r="J403" s="14">
        <v>11.3778585317582</v>
      </c>
      <c r="L403" s="6"/>
      <c r="M403" s="6"/>
      <c r="N403" s="6"/>
      <c r="O403" s="6"/>
      <c r="P403" s="6"/>
      <c r="Q403" s="6"/>
      <c r="R403" s="6"/>
      <c r="S403" s="6"/>
      <c r="T403" s="6"/>
      <c r="V403" s="7"/>
      <c r="W403" s="7"/>
      <c r="X403" s="7">
        <v>-7.1363710009827594E-2</v>
      </c>
      <c r="Y403" s="7">
        <v>-7.1363710009827594E-2</v>
      </c>
      <c r="Z403" s="7">
        <v>4.2995809420972399E-2</v>
      </c>
      <c r="AA403" s="7">
        <v>4.2995809420972399E-2</v>
      </c>
      <c r="AB403" s="7">
        <v>0.39947686919535003</v>
      </c>
      <c r="AC403" s="7">
        <v>6.24523619353567E-2</v>
      </c>
      <c r="AD403" s="26"/>
      <c r="AE403" s="7"/>
      <c r="AF403" s="9"/>
      <c r="AG403" s="10"/>
      <c r="AH403" s="10"/>
    </row>
    <row r="404" spans="2:34" ht="15" x14ac:dyDescent="0.25">
      <c r="B404" t="s">
        <v>585</v>
      </c>
      <c r="C404" s="4" t="s">
        <v>1005</v>
      </c>
      <c r="D404" s="4" t="s">
        <v>1318</v>
      </c>
      <c r="E404" s="12">
        <v>44012</v>
      </c>
      <c r="F404" s="37"/>
      <c r="G404" s="37">
        <v>2033.5500000007501</v>
      </c>
      <c r="H404" s="11"/>
      <c r="I404" s="12">
        <v>44012</v>
      </c>
      <c r="J404" s="14">
        <v>29.830647460311699</v>
      </c>
      <c r="L404" s="6"/>
      <c r="M404" s="6"/>
      <c r="N404" s="6"/>
      <c r="O404" s="6"/>
      <c r="P404" s="6"/>
      <c r="Q404" s="6"/>
      <c r="R404" s="6"/>
      <c r="S404" s="6"/>
      <c r="T404" s="6"/>
      <c r="V404" s="7"/>
      <c r="W404" s="7"/>
      <c r="X404" s="7"/>
      <c r="Y404" s="7"/>
      <c r="Z404" s="7"/>
      <c r="AA404" s="7"/>
      <c r="AB404" s="7">
        <v>0.44713947175652702</v>
      </c>
      <c r="AC404" s="7">
        <v>-5.0859712955570999E-2</v>
      </c>
      <c r="AD404" s="26"/>
      <c r="AE404" s="7"/>
      <c r="AF404" s="9"/>
      <c r="AG404" s="10"/>
      <c r="AH404" s="10"/>
    </row>
    <row r="405" spans="2:34" ht="15" x14ac:dyDescent="0.25">
      <c r="B405" t="s">
        <v>586</v>
      </c>
      <c r="C405" s="4" t="s">
        <v>1006</v>
      </c>
      <c r="D405" s="4" t="s">
        <v>1319</v>
      </c>
      <c r="E405" s="12">
        <v>43990</v>
      </c>
      <c r="F405" s="37"/>
      <c r="G405" s="37">
        <v>934.04345054924499</v>
      </c>
      <c r="H405" s="11"/>
      <c r="I405" s="12">
        <v>43990</v>
      </c>
      <c r="J405" s="14">
        <v>116.40902912724</v>
      </c>
      <c r="L405" s="6"/>
      <c r="M405" s="6"/>
      <c r="N405" s="6"/>
      <c r="O405" s="6"/>
      <c r="P405" s="6"/>
      <c r="Q405" s="6"/>
      <c r="R405" s="6"/>
      <c r="S405" s="6"/>
      <c r="T405" s="6"/>
      <c r="V405" s="7"/>
      <c r="W405" s="7"/>
      <c r="X405" s="7">
        <v>5.13492843856511E-3</v>
      </c>
      <c r="Y405" s="7">
        <v>-2.9030817322564001E-3</v>
      </c>
      <c r="Z405" s="7">
        <v>5.9070545499707798E-2</v>
      </c>
      <c r="AA405" s="7">
        <v>-2.8395632847605198E-2</v>
      </c>
      <c r="AB405" s="7">
        <v>7.7613099680093001E-2</v>
      </c>
      <c r="AC405" s="7">
        <v>-3.6486309669271598E-2</v>
      </c>
      <c r="AD405" s="26"/>
      <c r="AE405" s="7"/>
      <c r="AF405" s="9"/>
      <c r="AG405" s="10"/>
      <c r="AH405" s="10"/>
    </row>
    <row r="406" spans="2:34" ht="15" x14ac:dyDescent="0.25">
      <c r="B406" t="s">
        <v>587</v>
      </c>
      <c r="C406" s="4" t="s">
        <v>1007</v>
      </c>
      <c r="D406" s="4" t="s">
        <v>1320</v>
      </c>
      <c r="E406" s="12">
        <v>43987</v>
      </c>
      <c r="F406" s="37"/>
      <c r="G406" s="37"/>
      <c r="H406" s="11"/>
      <c r="I406" s="12"/>
      <c r="L406" s="6"/>
      <c r="M406" s="6"/>
      <c r="N406" s="6"/>
      <c r="O406" s="6"/>
      <c r="P406" s="6"/>
      <c r="Q406" s="6"/>
      <c r="R406" s="6"/>
      <c r="S406" s="6"/>
      <c r="T406" s="6"/>
      <c r="V406" s="7"/>
      <c r="W406" s="7"/>
      <c r="X406" s="7"/>
      <c r="Y406" s="7"/>
      <c r="Z406" s="7">
        <v>6.2530139850423397E-2</v>
      </c>
      <c r="AA406" s="7">
        <v>-3.9746854981785901E-2</v>
      </c>
      <c r="AB406" s="7">
        <v>0.145050013161381</v>
      </c>
      <c r="AC406" s="7">
        <v>0.145050013161381</v>
      </c>
      <c r="AD406" s="26"/>
      <c r="AE406" s="7"/>
      <c r="AF406" s="9"/>
      <c r="AG406" s="10"/>
      <c r="AH406" s="10"/>
    </row>
    <row r="407" spans="2:34" ht="15" x14ac:dyDescent="0.25">
      <c r="B407" t="s">
        <v>588</v>
      </c>
      <c r="C407" s="4" t="s">
        <v>1008</v>
      </c>
      <c r="D407" s="4" t="s">
        <v>1321</v>
      </c>
      <c r="E407" s="12">
        <v>44049</v>
      </c>
      <c r="F407" s="37">
        <v>463.72999999998098</v>
      </c>
      <c r="G407" s="37">
        <v>463.72999999998098</v>
      </c>
      <c r="H407" s="11"/>
      <c r="I407" s="12">
        <v>44049</v>
      </c>
      <c r="J407" s="14">
        <v>26.417466507941501</v>
      </c>
      <c r="L407" s="6"/>
      <c r="M407" s="6">
        <v>2.2256723659666001E-2</v>
      </c>
      <c r="N407" s="6"/>
      <c r="O407" s="6"/>
      <c r="P407" s="6"/>
      <c r="Q407" s="6"/>
      <c r="R407" s="6"/>
      <c r="S407" s="6"/>
      <c r="T407" s="6"/>
      <c r="V407" s="7"/>
      <c r="W407" s="7"/>
      <c r="X407" s="7"/>
      <c r="Y407" s="7"/>
      <c r="Z407" s="7">
        <v>6.2730709400057094E-2</v>
      </c>
      <c r="AA407" s="7">
        <v>0</v>
      </c>
      <c r="AB407" s="7">
        <v>0.15771171197047801</v>
      </c>
      <c r="AC407" s="7">
        <v>-1.7860708841908501E-2</v>
      </c>
      <c r="AD407" s="26"/>
      <c r="AE407" s="7"/>
      <c r="AF407" s="9"/>
      <c r="AG407" s="10"/>
      <c r="AH407" s="10"/>
    </row>
    <row r="408" spans="2:34" ht="15" x14ac:dyDescent="0.25">
      <c r="B408" t="s">
        <v>589</v>
      </c>
      <c r="C408" s="4" t="s">
        <v>1009</v>
      </c>
      <c r="D408" s="4" t="s">
        <v>1322</v>
      </c>
      <c r="E408" s="12">
        <v>44041</v>
      </c>
      <c r="F408" s="37"/>
      <c r="G408" s="37">
        <v>621</v>
      </c>
      <c r="H408" s="11"/>
      <c r="I408" s="12">
        <v>44041</v>
      </c>
      <c r="J408" s="14">
        <v>10.651962936505701</v>
      </c>
      <c r="L408" s="6"/>
      <c r="M408" s="6"/>
      <c r="N408" s="6"/>
      <c r="O408" s="6"/>
      <c r="P408" s="6"/>
      <c r="Q408" s="6"/>
      <c r="R408" s="6"/>
      <c r="S408" s="6"/>
      <c r="T408" s="6"/>
      <c r="V408" s="7"/>
      <c r="W408" s="7"/>
      <c r="X408" s="7"/>
      <c r="Y408" s="7"/>
      <c r="Z408" s="7">
        <v>5.2953316735511201E-2</v>
      </c>
      <c r="AA408" s="7">
        <v>-4.8611111112259103E-2</v>
      </c>
      <c r="AB408" s="7">
        <v>8.6808432130055693E-2</v>
      </c>
      <c r="AC408" s="7">
        <v>8.6808432130055693E-2</v>
      </c>
      <c r="AD408" s="26"/>
      <c r="AE408" s="7"/>
      <c r="AF408" s="9"/>
      <c r="AG408" s="10"/>
      <c r="AH408" s="10"/>
    </row>
    <row r="409" spans="2:34" ht="15" x14ac:dyDescent="0.25">
      <c r="B409" t="s">
        <v>590</v>
      </c>
      <c r="C409" s="4" t="s">
        <v>1010</v>
      </c>
      <c r="D409" s="4" t="s">
        <v>1323</v>
      </c>
      <c r="E409" s="12">
        <v>44043</v>
      </c>
      <c r="F409" s="37"/>
      <c r="G409" s="37">
        <v>1159</v>
      </c>
      <c r="H409" s="11"/>
      <c r="I409" s="12">
        <v>44034</v>
      </c>
      <c r="J409" s="14">
        <v>45.965041666746103</v>
      </c>
      <c r="L409" s="6"/>
      <c r="M409" s="6">
        <v>0</v>
      </c>
      <c r="N409" s="6">
        <v>9.4206893198133898E-2</v>
      </c>
      <c r="O409" s="6"/>
      <c r="P409" s="6"/>
      <c r="Q409" s="6">
        <v>0.298166689279315</v>
      </c>
      <c r="R409" s="6"/>
      <c r="S409" s="6"/>
      <c r="T409" s="6">
        <v>9.4206893198133898E-2</v>
      </c>
      <c r="V409" s="7"/>
      <c r="W409" s="7"/>
      <c r="X409" s="7">
        <v>0</v>
      </c>
      <c r="Y409" s="7">
        <v>0</v>
      </c>
      <c r="Z409" s="7">
        <v>9.3232806097221302E-2</v>
      </c>
      <c r="AA409" s="7">
        <v>-0.105556943295669</v>
      </c>
      <c r="AB409" s="7">
        <v>0.206880251578696</v>
      </c>
      <c r="AC409" s="7">
        <v>-0.12540701444420799</v>
      </c>
      <c r="AD409" s="26"/>
      <c r="AE409" s="7"/>
      <c r="AF409" s="9"/>
      <c r="AG409" s="10"/>
      <c r="AH409" s="10"/>
    </row>
    <row r="410" spans="2:34" ht="15" x14ac:dyDescent="0.25">
      <c r="B410" t="s">
        <v>591</v>
      </c>
      <c r="C410" s="4" t="s">
        <v>1011</v>
      </c>
      <c r="D410" s="4" t="s">
        <v>1324</v>
      </c>
      <c r="E410" s="12">
        <v>44029</v>
      </c>
      <c r="F410" s="37"/>
      <c r="G410" s="37">
        <v>597.54999999981396</v>
      </c>
      <c r="H410" s="11"/>
      <c r="I410" s="12">
        <v>44029</v>
      </c>
      <c r="J410" s="14">
        <v>2.6083531746044799</v>
      </c>
      <c r="L410" s="6"/>
      <c r="M410" s="6"/>
      <c r="N410" s="6"/>
      <c r="O410" s="6"/>
      <c r="P410" s="6"/>
      <c r="Q410" s="6"/>
      <c r="R410" s="6"/>
      <c r="S410" s="6"/>
      <c r="T410" s="6"/>
      <c r="V410" s="7"/>
      <c r="W410" s="7"/>
      <c r="X410" s="7"/>
      <c r="Y410" s="7"/>
      <c r="Z410" s="7"/>
      <c r="AA410" s="7"/>
      <c r="AB410" s="7">
        <v>0.102149611990171</v>
      </c>
      <c r="AC410" s="7">
        <v>2.18579235115612E-3</v>
      </c>
      <c r="AD410" s="26"/>
      <c r="AE410" s="7"/>
      <c r="AF410" s="9"/>
      <c r="AG410" s="10"/>
      <c r="AH410" s="10"/>
    </row>
    <row r="411" spans="2:34" ht="15" x14ac:dyDescent="0.25">
      <c r="B411" t="s">
        <v>592</v>
      </c>
      <c r="C411" s="4" t="s">
        <v>1012</v>
      </c>
      <c r="D411" s="4" t="s">
        <v>1325</v>
      </c>
      <c r="E411" s="12">
        <v>44011</v>
      </c>
      <c r="F411" s="37"/>
      <c r="G411" s="37">
        <v>2718</v>
      </c>
      <c r="H411" s="11"/>
      <c r="I411" s="12">
        <v>44011</v>
      </c>
      <c r="J411" s="14">
        <v>5.5689696825444699</v>
      </c>
      <c r="L411" s="6"/>
      <c r="M411" s="6"/>
      <c r="N411" s="6"/>
      <c r="O411" s="6"/>
      <c r="P411" s="6"/>
      <c r="Q411" s="6"/>
      <c r="R411" s="6"/>
      <c r="S411" s="6"/>
      <c r="T411" s="6"/>
      <c r="V411" s="7"/>
      <c r="W411" s="7"/>
      <c r="X411" s="7"/>
      <c r="Y411" s="7"/>
      <c r="Z411" s="7">
        <v>6.9738564327053595E-2</v>
      </c>
      <c r="AA411" s="7">
        <v>-1.4135789260763E-3</v>
      </c>
      <c r="AB411" s="7">
        <v>0.39139759809069802</v>
      </c>
      <c r="AC411" s="7">
        <v>1.0083436314744201E-2</v>
      </c>
      <c r="AD411" s="26"/>
      <c r="AE411" s="7"/>
      <c r="AF411" s="9"/>
      <c r="AG411" s="10"/>
      <c r="AH411" s="10"/>
    </row>
    <row r="412" spans="2:34" ht="15" x14ac:dyDescent="0.25">
      <c r="B412" t="s">
        <v>593</v>
      </c>
      <c r="C412" s="4" t="s">
        <v>1013</v>
      </c>
      <c r="D412" s="4" t="s">
        <v>1326</v>
      </c>
      <c r="E412" s="12">
        <v>44027</v>
      </c>
      <c r="F412" s="37"/>
      <c r="G412" s="37">
        <v>1386.6145578492401</v>
      </c>
      <c r="H412" s="11"/>
      <c r="I412" s="12">
        <v>43936</v>
      </c>
      <c r="J412" s="14">
        <v>13.230930555552201</v>
      </c>
      <c r="L412" s="6"/>
      <c r="M412" s="6"/>
      <c r="N412" s="6"/>
      <c r="O412" s="6"/>
      <c r="P412" s="6"/>
      <c r="Q412" s="6"/>
      <c r="R412" s="6"/>
      <c r="S412" s="6"/>
      <c r="T412" s="6"/>
      <c r="V412" s="7"/>
      <c r="W412" s="7"/>
      <c r="X412" s="7"/>
      <c r="Y412" s="7"/>
      <c r="Z412" s="7">
        <v>0.13247747728018999</v>
      </c>
      <c r="AA412" s="7">
        <v>0.13247747728018999</v>
      </c>
      <c r="AB412" s="7">
        <v>0.25124935158237299</v>
      </c>
      <c r="AC412" s="7">
        <v>0.25124935158237299</v>
      </c>
      <c r="AD412" s="26"/>
      <c r="AE412" s="7"/>
      <c r="AF412" s="9"/>
      <c r="AG412" s="10"/>
      <c r="AH412" s="10"/>
    </row>
    <row r="413" spans="2:34" ht="15" x14ac:dyDescent="0.25">
      <c r="B413" t="s">
        <v>594</v>
      </c>
      <c r="C413" s="4" t="s">
        <v>1014</v>
      </c>
      <c r="D413" s="4" t="s">
        <v>1327</v>
      </c>
      <c r="E413" s="12">
        <v>44021</v>
      </c>
      <c r="F413" s="37"/>
      <c r="G413" s="37">
        <v>2343.6772025302098</v>
      </c>
      <c r="H413" s="11"/>
      <c r="I413" s="12">
        <v>43950</v>
      </c>
      <c r="J413" s="14">
        <v>60.537643968224501</v>
      </c>
      <c r="L413" s="6"/>
      <c r="M413" s="6"/>
      <c r="N413" s="6"/>
      <c r="O413" s="6"/>
      <c r="P413" s="6"/>
      <c r="Q413" s="6"/>
      <c r="R413" s="6"/>
      <c r="S413" s="6"/>
      <c r="T413" s="6"/>
      <c r="V413" s="7"/>
      <c r="W413" s="7"/>
      <c r="X413" s="7">
        <v>-2.3132084152166499E-4</v>
      </c>
      <c r="Y413" s="7">
        <v>-3.7968373269905001E-2</v>
      </c>
      <c r="Z413" s="7">
        <v>0.19201138625445299</v>
      </c>
      <c r="AA413" s="7">
        <v>-2.9216019342129598E-2</v>
      </c>
      <c r="AB413" s="7">
        <v>0.26575734922167599</v>
      </c>
      <c r="AC413" s="7">
        <v>-0.100252850140387</v>
      </c>
      <c r="AD413" s="26"/>
      <c r="AE413" s="7"/>
      <c r="AF413" s="9"/>
      <c r="AG413" s="10"/>
      <c r="AH413" s="10"/>
    </row>
    <row r="414" spans="2:34" ht="15" x14ac:dyDescent="0.25">
      <c r="B414" t="s">
        <v>595</v>
      </c>
      <c r="C414" s="4" t="s">
        <v>1015</v>
      </c>
      <c r="D414" s="4" t="s">
        <v>1328</v>
      </c>
      <c r="E414" s="12">
        <v>44007</v>
      </c>
      <c r="F414" s="37"/>
      <c r="G414" s="37">
        <v>1532</v>
      </c>
      <c r="H414" s="11"/>
      <c r="I414" s="12">
        <v>44007</v>
      </c>
      <c r="J414" s="14">
        <v>39.048010515868697</v>
      </c>
      <c r="L414" s="6"/>
      <c r="M414" s="6"/>
      <c r="N414" s="6"/>
      <c r="O414" s="6"/>
      <c r="P414" s="6"/>
      <c r="Q414" s="6"/>
      <c r="R414" s="6"/>
      <c r="S414" s="6"/>
      <c r="T414" s="6"/>
      <c r="V414" s="7"/>
      <c r="W414" s="7"/>
      <c r="X414" s="7"/>
      <c r="Y414" s="7"/>
      <c r="Z414" s="7">
        <v>8.3887794320617104E-2</v>
      </c>
      <c r="AA414" s="7">
        <v>-1.22781528634732E-2</v>
      </c>
      <c r="AB414" s="7">
        <v>0.35187869671091898</v>
      </c>
      <c r="AC414" s="7">
        <v>-1.6766708963587E-2</v>
      </c>
      <c r="AD414" s="26"/>
      <c r="AE414" s="7"/>
      <c r="AF414" s="9"/>
      <c r="AG414" s="10"/>
      <c r="AH414" s="10"/>
    </row>
    <row r="415" spans="2:34" ht="15" x14ac:dyDescent="0.25">
      <c r="B415" t="s">
        <v>596</v>
      </c>
      <c r="C415" s="4" t="s">
        <v>1016</v>
      </c>
      <c r="D415" s="4" t="s">
        <v>1329</v>
      </c>
      <c r="E415" s="12">
        <v>44008</v>
      </c>
      <c r="F415" s="37"/>
      <c r="G415" s="37">
        <v>647.98842687439196</v>
      </c>
      <c r="H415" s="11"/>
      <c r="I415" s="12">
        <v>43913</v>
      </c>
      <c r="J415" s="14">
        <v>15.9566179365069</v>
      </c>
      <c r="L415" s="6"/>
      <c r="M415" s="6"/>
      <c r="N415" s="6"/>
      <c r="O415" s="6"/>
      <c r="P415" s="6"/>
      <c r="Q415" s="6"/>
      <c r="R415" s="6"/>
      <c r="S415" s="6"/>
      <c r="T415" s="6"/>
      <c r="V415" s="7"/>
      <c r="W415" s="7"/>
      <c r="X415" s="7"/>
      <c r="Y415" s="7"/>
      <c r="Z415" s="7">
        <v>-0.278963096810039</v>
      </c>
      <c r="AA415" s="7">
        <v>-0.278963096810039</v>
      </c>
      <c r="AB415" s="7">
        <v>0.17897602712939301</v>
      </c>
      <c r="AC415" s="7">
        <v>-0.45696969696902701</v>
      </c>
      <c r="AD415" s="26"/>
      <c r="AE415" s="7"/>
      <c r="AF415" s="9"/>
      <c r="AG415" s="10"/>
      <c r="AH415" s="10"/>
    </row>
    <row r="416" spans="2:34" ht="15" x14ac:dyDescent="0.25">
      <c r="B416" t="s">
        <v>597</v>
      </c>
      <c r="C416" s="4" t="s">
        <v>1017</v>
      </c>
      <c r="D416" s="4" t="s">
        <v>1330</v>
      </c>
      <c r="E416" s="12">
        <v>43998</v>
      </c>
      <c r="F416" s="37"/>
      <c r="G416" s="37">
        <v>1842</v>
      </c>
      <c r="H416" s="11"/>
      <c r="I416" s="12">
        <v>43998</v>
      </c>
      <c r="J416" s="14">
        <v>2.3828174206353698</v>
      </c>
      <c r="L416" s="6"/>
      <c r="M416" s="6"/>
      <c r="N416" s="6"/>
      <c r="O416" s="6"/>
      <c r="P416" s="6"/>
      <c r="Q416" s="6"/>
      <c r="R416" s="6"/>
      <c r="S416" s="6"/>
      <c r="T416" s="6"/>
      <c r="V416" s="7"/>
      <c r="W416" s="7"/>
      <c r="X416" s="7"/>
      <c r="Y416" s="7"/>
      <c r="Z416" s="7"/>
      <c r="AA416" s="7"/>
      <c r="AB416" s="7">
        <v>0.31947733830573299</v>
      </c>
      <c r="AC416" s="7">
        <v>4.55272196832084E-2</v>
      </c>
      <c r="AD416" s="26"/>
      <c r="AE416" s="7"/>
      <c r="AF416" s="9"/>
      <c r="AG416" s="10"/>
      <c r="AH416" s="10"/>
    </row>
    <row r="417" spans="2:34" ht="15" x14ac:dyDescent="0.25">
      <c r="B417" t="s">
        <v>598</v>
      </c>
      <c r="C417" s="4" t="s">
        <v>1018</v>
      </c>
      <c r="D417" s="4" t="s">
        <v>1331</v>
      </c>
      <c r="E417" s="12">
        <v>44048</v>
      </c>
      <c r="F417" s="37"/>
      <c r="G417" s="37">
        <v>3133</v>
      </c>
      <c r="H417" s="11"/>
      <c r="I417" s="12">
        <v>44048</v>
      </c>
      <c r="J417" s="14">
        <v>3.31853571428731</v>
      </c>
      <c r="L417" s="6"/>
      <c r="M417" s="6"/>
      <c r="N417" s="6"/>
      <c r="O417" s="6"/>
      <c r="P417" s="6"/>
      <c r="Q417" s="6"/>
      <c r="R417" s="6"/>
      <c r="S417" s="6"/>
      <c r="T417" s="6"/>
      <c r="V417" s="7"/>
      <c r="W417" s="7"/>
      <c r="X417" s="7"/>
      <c r="Y417" s="7"/>
      <c r="Z417" s="7"/>
      <c r="AA417" s="7"/>
      <c r="AB417" s="7">
        <v>0.43222578628396202</v>
      </c>
      <c r="AC417" s="7">
        <v>-3.6031103858476903E-2</v>
      </c>
      <c r="AD417" s="26"/>
      <c r="AE417" s="7"/>
      <c r="AF417" s="9"/>
      <c r="AG417" s="10"/>
      <c r="AH417" s="10"/>
    </row>
    <row r="418" spans="2:34" ht="15" x14ac:dyDescent="0.25">
      <c r="B418" t="s">
        <v>599</v>
      </c>
      <c r="C418" s="4" t="s">
        <v>1019</v>
      </c>
      <c r="D418" s="4" t="s">
        <v>1332</v>
      </c>
      <c r="E418" s="12">
        <v>44025</v>
      </c>
      <c r="F418" s="37"/>
      <c r="G418" s="37">
        <v>430.81364723993499</v>
      </c>
      <c r="H418" s="11"/>
      <c r="I418" s="12">
        <v>43700</v>
      </c>
      <c r="J418" s="14">
        <v>1.8996031746026101</v>
      </c>
      <c r="L418" s="6"/>
      <c r="M418" s="6"/>
      <c r="N418" s="6"/>
      <c r="O418" s="6"/>
      <c r="P418" s="6"/>
      <c r="Q418" s="6"/>
      <c r="R418" s="6"/>
      <c r="S418" s="6"/>
      <c r="T418" s="6"/>
      <c r="V418" s="7"/>
      <c r="W418" s="7"/>
      <c r="X418" s="7"/>
      <c r="Y418" s="7"/>
      <c r="Z418" s="7"/>
      <c r="AA418" s="7"/>
      <c r="AB418" s="7">
        <v>0.79712450624909303</v>
      </c>
      <c r="AC418" s="7">
        <v>-0.38023739810916601</v>
      </c>
      <c r="AD418" s="26"/>
      <c r="AE418" s="7"/>
      <c r="AF418" s="9"/>
      <c r="AG418" s="10"/>
      <c r="AH418" s="10"/>
    </row>
    <row r="419" spans="2:34" ht="15" x14ac:dyDescent="0.25">
      <c r="B419" t="s">
        <v>600</v>
      </c>
      <c r="C419" s="4" t="s">
        <v>1020</v>
      </c>
      <c r="D419" s="4" t="s">
        <v>1333</v>
      </c>
      <c r="E419" s="12">
        <v>44034</v>
      </c>
      <c r="F419" s="37"/>
      <c r="G419" s="37">
        <v>1223</v>
      </c>
      <c r="H419" s="11"/>
      <c r="I419" s="12">
        <v>44034</v>
      </c>
      <c r="J419" s="14">
        <v>264.09179166650802</v>
      </c>
      <c r="L419" s="6"/>
      <c r="M419" s="6"/>
      <c r="N419" s="6"/>
      <c r="O419" s="6"/>
      <c r="P419" s="6"/>
      <c r="Q419" s="6"/>
      <c r="R419" s="6"/>
      <c r="S419" s="6"/>
      <c r="T419" s="6"/>
      <c r="V419" s="7"/>
      <c r="W419" s="7"/>
      <c r="X419" s="7"/>
      <c r="Y419" s="7"/>
      <c r="Z419" s="7">
        <v>4.7223913061316099E-3</v>
      </c>
      <c r="AA419" s="7">
        <v>4.7223913061316099E-3</v>
      </c>
      <c r="AB419" s="7">
        <v>0.26217453529359802</v>
      </c>
      <c r="AC419" s="7">
        <v>7.1091975112722097E-2</v>
      </c>
      <c r="AD419" s="26"/>
      <c r="AE419" s="7"/>
      <c r="AF419" s="9"/>
      <c r="AG419" s="10"/>
      <c r="AH419" s="10"/>
    </row>
    <row r="420" spans="2:34" ht="15" x14ac:dyDescent="0.25">
      <c r="B420" t="s">
        <v>601</v>
      </c>
      <c r="C420" s="4" t="s">
        <v>1021</v>
      </c>
      <c r="D420" s="4" t="s">
        <v>1334</v>
      </c>
      <c r="E420" s="12">
        <v>44019</v>
      </c>
      <c r="F420" s="37"/>
      <c r="G420" s="37">
        <v>1465</v>
      </c>
      <c r="H420" s="11"/>
      <c r="I420" s="12">
        <v>44019</v>
      </c>
      <c r="J420" s="14">
        <v>2.4760446428582101</v>
      </c>
      <c r="L420" s="6"/>
      <c r="M420" s="6"/>
      <c r="N420" s="6"/>
      <c r="O420" s="6"/>
      <c r="P420" s="6"/>
      <c r="Q420" s="6"/>
      <c r="R420" s="6"/>
      <c r="S420" s="6"/>
      <c r="T420" s="6"/>
      <c r="V420" s="7"/>
      <c r="W420" s="7"/>
      <c r="X420" s="7"/>
      <c r="Y420" s="7"/>
      <c r="Z420" s="7"/>
      <c r="AA420" s="7"/>
      <c r="AB420" s="7">
        <v>0.30499009727820497</v>
      </c>
      <c r="AC420" s="7">
        <v>-4.6156435882949202E-2</v>
      </c>
      <c r="AD420" s="26"/>
      <c r="AE420" s="7"/>
      <c r="AF420" s="9"/>
      <c r="AG420" s="10"/>
      <c r="AH420" s="10"/>
    </row>
    <row r="421" spans="2:34" ht="15" x14ac:dyDescent="0.25">
      <c r="B421" t="s">
        <v>602</v>
      </c>
      <c r="C421" s="4" t="s">
        <v>1022</v>
      </c>
      <c r="D421" s="4" t="s">
        <v>1335</v>
      </c>
      <c r="E421" s="12">
        <v>43970</v>
      </c>
      <c r="F421" s="37"/>
      <c r="G421" s="37">
        <v>559.71240513492398</v>
      </c>
      <c r="H421" s="11"/>
      <c r="I421" s="12">
        <v>43970</v>
      </c>
      <c r="J421" s="14">
        <v>1.58523492063396</v>
      </c>
      <c r="L421" s="6"/>
      <c r="M421" s="6"/>
      <c r="N421" s="6"/>
      <c r="O421" s="6"/>
      <c r="P421" s="6"/>
      <c r="Q421" s="6"/>
      <c r="R421" s="6"/>
      <c r="S421" s="6"/>
      <c r="T421" s="6"/>
      <c r="V421" s="7"/>
      <c r="W421" s="7"/>
      <c r="X421" s="7"/>
      <c r="Y421" s="7"/>
      <c r="Z421" s="7"/>
      <c r="AA421" s="7"/>
      <c r="AB421" s="7">
        <v>0.2072214752133</v>
      </c>
      <c r="AC421" s="7">
        <v>-9.4566385127109201E-2</v>
      </c>
      <c r="AD421" s="26"/>
      <c r="AE421" s="7"/>
      <c r="AF421" s="9"/>
      <c r="AG421" s="10"/>
      <c r="AH421" s="10"/>
    </row>
    <row r="422" spans="2:34" ht="15" x14ac:dyDescent="0.25">
      <c r="B422" t="s">
        <v>603</v>
      </c>
      <c r="C422" s="4" t="s">
        <v>1023</v>
      </c>
      <c r="D422" s="4" t="s">
        <v>1336</v>
      </c>
      <c r="E422" s="12">
        <v>44034</v>
      </c>
      <c r="F422" s="37"/>
      <c r="G422" s="37">
        <v>268.970000000205</v>
      </c>
      <c r="H422" s="11"/>
      <c r="I422" s="12">
        <v>44034</v>
      </c>
      <c r="J422" s="14">
        <v>122.514444325686</v>
      </c>
      <c r="L422" s="6"/>
      <c r="M422" s="6"/>
      <c r="N422" s="6"/>
      <c r="O422" s="6"/>
      <c r="P422" s="6"/>
      <c r="Q422" s="6"/>
      <c r="R422" s="6"/>
      <c r="S422" s="6"/>
      <c r="T422" s="6"/>
      <c r="V422" s="7"/>
      <c r="W422" s="7"/>
      <c r="X422" s="7">
        <v>5.4187192117751699E-2</v>
      </c>
      <c r="Y422" s="7">
        <v>-4.2061755409158699E-2</v>
      </c>
      <c r="Z422" s="7">
        <v>0.26913265306211498</v>
      </c>
      <c r="AA422" s="7">
        <v>-2.56884422105941E-2</v>
      </c>
      <c r="AB422" s="7">
        <v>0.28462468991725498</v>
      </c>
      <c r="AC422" s="7">
        <v>0.28462468991725498</v>
      </c>
      <c r="AD422" s="26"/>
      <c r="AE422" s="7"/>
      <c r="AF422" s="9"/>
      <c r="AG422" s="10"/>
      <c r="AH422" s="10"/>
    </row>
    <row r="423" spans="2:34" ht="15" x14ac:dyDescent="0.25">
      <c r="B423" t="s">
        <v>604</v>
      </c>
      <c r="C423" s="4" t="s">
        <v>1024</v>
      </c>
      <c r="D423" s="4" t="s">
        <v>1337</v>
      </c>
      <c r="E423" s="12">
        <v>44046</v>
      </c>
      <c r="F423" s="37"/>
      <c r="G423" s="37">
        <v>3262.1999999992499</v>
      </c>
      <c r="H423" s="11"/>
      <c r="I423" s="12">
        <v>44046</v>
      </c>
      <c r="J423" s="14">
        <v>125.404176031828</v>
      </c>
      <c r="L423" s="6"/>
      <c r="M423" s="6"/>
      <c r="N423" s="6"/>
      <c r="O423" s="6"/>
      <c r="P423" s="6"/>
      <c r="Q423" s="6"/>
      <c r="R423" s="6">
        <v>0.95048039898043502</v>
      </c>
      <c r="S423" s="6"/>
      <c r="T423" s="6"/>
      <c r="V423" s="7"/>
      <c r="W423" s="7"/>
      <c r="X423" s="7">
        <v>4.2782443360920297E-3</v>
      </c>
      <c r="Y423" s="7">
        <v>-2.18638093101617E-2</v>
      </c>
      <c r="Z423" s="7">
        <v>0.113968537718465</v>
      </c>
      <c r="AA423" s="7">
        <v>-2.18638093101617E-2</v>
      </c>
      <c r="AB423" s="7">
        <v>0.33367499172687498</v>
      </c>
      <c r="AC423" s="7">
        <v>-3.6320525177870898E-2</v>
      </c>
      <c r="AD423" s="26"/>
      <c r="AE423" s="7"/>
      <c r="AF423" s="9"/>
      <c r="AG423" s="10"/>
      <c r="AH423" s="10"/>
    </row>
    <row r="424" spans="2:34" ht="15" x14ac:dyDescent="0.25">
      <c r="B424" t="s">
        <v>605</v>
      </c>
      <c r="C424" s="4" t="s">
        <v>1025</v>
      </c>
      <c r="D424" s="4" t="s">
        <v>1338</v>
      </c>
      <c r="E424" s="12">
        <v>44021</v>
      </c>
      <c r="F424" s="37"/>
      <c r="G424" s="37"/>
      <c r="H424" s="11"/>
      <c r="I424" s="12"/>
      <c r="L424" s="6"/>
      <c r="M424" s="6"/>
      <c r="N424" s="6"/>
      <c r="O424" s="6"/>
      <c r="P424" s="6"/>
      <c r="Q424" s="6"/>
      <c r="R424" s="6"/>
      <c r="S424" s="6"/>
      <c r="T424" s="6"/>
      <c r="V424" s="7"/>
      <c r="W424" s="7"/>
      <c r="X424" s="7"/>
      <c r="Y424" s="7"/>
      <c r="Z424" s="7"/>
      <c r="AA424" s="7"/>
      <c r="AB424" s="7"/>
      <c r="AC424" s="7"/>
      <c r="AD424" s="26"/>
      <c r="AE424" s="7"/>
      <c r="AF424" s="9"/>
      <c r="AG424" s="10"/>
      <c r="AH424" s="10"/>
    </row>
    <row r="425" spans="2:34" ht="15" x14ac:dyDescent="0.25">
      <c r="B425" t="s">
        <v>606</v>
      </c>
      <c r="C425" s="4" t="s">
        <v>1026</v>
      </c>
      <c r="D425" s="4" t="s">
        <v>1339</v>
      </c>
      <c r="E425" s="12">
        <v>43964</v>
      </c>
      <c r="F425" s="37"/>
      <c r="G425" s="37">
        <v>308.00999999977603</v>
      </c>
      <c r="H425" s="11"/>
      <c r="I425" s="12">
        <v>43964</v>
      </c>
      <c r="J425" s="14">
        <v>1.5623857142850801</v>
      </c>
      <c r="L425" s="6"/>
      <c r="M425" s="6"/>
      <c r="N425" s="6"/>
      <c r="O425" s="6"/>
      <c r="P425" s="6"/>
      <c r="Q425" s="6"/>
      <c r="R425" s="6"/>
      <c r="S425" s="6"/>
      <c r="T425" s="6"/>
      <c r="V425" s="7"/>
      <c r="W425" s="7"/>
      <c r="X425" s="7"/>
      <c r="Y425" s="7"/>
      <c r="Z425" s="7">
        <v>-8.3231292517739294E-2</v>
      </c>
      <c r="AA425" s="7">
        <v>-8.3231292517739294E-2</v>
      </c>
      <c r="AB425" s="7">
        <v>0.261444123010733</v>
      </c>
      <c r="AC425" s="7">
        <v>-0.13103436422985401</v>
      </c>
      <c r="AD425" s="26"/>
      <c r="AE425" s="7"/>
      <c r="AF425" s="9"/>
      <c r="AG425" s="10"/>
      <c r="AH425" s="10"/>
    </row>
    <row r="426" spans="2:34" ht="15" x14ac:dyDescent="0.25">
      <c r="B426" t="s">
        <v>607</v>
      </c>
      <c r="C426" s="4" t="s">
        <v>1027</v>
      </c>
      <c r="D426" s="4" t="s">
        <v>1340</v>
      </c>
      <c r="E426" s="12">
        <v>43972</v>
      </c>
      <c r="F426" s="37"/>
      <c r="G426" s="37">
        <v>564.04000000003703</v>
      </c>
      <c r="H426" s="11"/>
      <c r="I426" s="12">
        <v>43928</v>
      </c>
      <c r="J426" s="14">
        <v>2.2275888888910398</v>
      </c>
      <c r="L426" s="6"/>
      <c r="M426" s="6"/>
      <c r="N426" s="6"/>
      <c r="O426" s="6"/>
      <c r="P426" s="6"/>
      <c r="Q426" s="6"/>
      <c r="R426" s="6"/>
      <c r="S426" s="6"/>
      <c r="T426" s="6"/>
      <c r="V426" s="7"/>
      <c r="W426" s="7"/>
      <c r="X426" s="7"/>
      <c r="Y426" s="7"/>
      <c r="Z426" s="7">
        <v>-0.18317849797866101</v>
      </c>
      <c r="AA426" s="7">
        <v>-0.18317849797866101</v>
      </c>
      <c r="AB426" s="7">
        <v>-5.0595238095411298E-2</v>
      </c>
      <c r="AC426" s="7">
        <v>-0.50325203252024997</v>
      </c>
      <c r="AD426" s="26"/>
      <c r="AE426" s="7"/>
      <c r="AF426" s="9"/>
      <c r="AG426" s="10"/>
      <c r="AH426" s="10"/>
    </row>
    <row r="427" spans="2:34" ht="15" x14ac:dyDescent="0.25">
      <c r="B427" t="s">
        <v>608</v>
      </c>
      <c r="C427" s="4" t="s">
        <v>1028</v>
      </c>
      <c r="D427" s="4" t="s">
        <v>1341</v>
      </c>
      <c r="E427" s="12">
        <v>44006</v>
      </c>
      <c r="F427" s="37"/>
      <c r="G427" s="37">
        <v>1348.37469919212</v>
      </c>
      <c r="H427" s="11"/>
      <c r="I427" s="12">
        <v>43948</v>
      </c>
      <c r="J427" s="14">
        <v>2.5313182539716399</v>
      </c>
      <c r="L427" s="6"/>
      <c r="M427" s="6"/>
      <c r="N427" s="6"/>
      <c r="O427" s="6"/>
      <c r="P427" s="6"/>
      <c r="Q427" s="6"/>
      <c r="R427" s="6"/>
      <c r="S427" s="6"/>
      <c r="T427" s="6"/>
      <c r="V427" s="7"/>
      <c r="W427" s="7"/>
      <c r="X427" s="7"/>
      <c r="Y427" s="7"/>
      <c r="Z427" s="7">
        <v>4.06130268202105E-2</v>
      </c>
      <c r="AA427" s="7">
        <v>-1.3254786449579101E-2</v>
      </c>
      <c r="AB427" s="7">
        <v>0.184263401353674</v>
      </c>
      <c r="AC427" s="7">
        <v>-2.5072177192669201E-2</v>
      </c>
      <c r="AD427" s="26"/>
      <c r="AE427" s="7"/>
      <c r="AF427" s="9"/>
      <c r="AG427" s="10"/>
      <c r="AH427" s="10"/>
    </row>
    <row r="428" spans="2:34" ht="15" x14ac:dyDescent="0.25">
      <c r="B428" t="s">
        <v>609</v>
      </c>
      <c r="C428" s="4" t="s">
        <v>1029</v>
      </c>
      <c r="D428" s="4" t="s">
        <v>1342</v>
      </c>
      <c r="E428" s="12">
        <v>43987</v>
      </c>
      <c r="F428" s="37"/>
      <c r="G428" s="37">
        <v>1048.8855003993999</v>
      </c>
      <c r="H428" s="11"/>
      <c r="I428" s="12">
        <v>43987</v>
      </c>
      <c r="J428" s="14">
        <v>1420.2353789291401</v>
      </c>
      <c r="L428" s="6"/>
      <c r="M428" s="6"/>
      <c r="N428" s="6"/>
      <c r="O428" s="6"/>
      <c r="P428" s="6"/>
      <c r="Q428" s="6"/>
      <c r="R428" s="6"/>
      <c r="S428" s="6"/>
      <c r="T428" s="6"/>
      <c r="V428" s="7"/>
      <c r="W428" s="7"/>
      <c r="X428" s="7">
        <v>3.7616887948388501E-3</v>
      </c>
      <c r="Y428" s="7">
        <v>-8.6313193587557197E-3</v>
      </c>
      <c r="Z428" s="7">
        <v>2.2438443209466599E-2</v>
      </c>
      <c r="AA428" s="7">
        <v>-1.2172284644293501E-2</v>
      </c>
      <c r="AB428" s="7">
        <v>0.57946339913178202</v>
      </c>
      <c r="AC428" s="7">
        <v>-0.180717772668577</v>
      </c>
      <c r="AD428" s="26"/>
      <c r="AE428" s="7"/>
      <c r="AF428" s="9"/>
      <c r="AG428" s="10"/>
      <c r="AH428" s="10"/>
    </row>
    <row r="429" spans="2:34" ht="15" x14ac:dyDescent="0.25">
      <c r="B429" t="s">
        <v>610</v>
      </c>
      <c r="C429" s="4" t="s">
        <v>1030</v>
      </c>
      <c r="D429" s="4" t="s">
        <v>1343</v>
      </c>
      <c r="E429" s="12">
        <v>43991</v>
      </c>
      <c r="F429" s="37"/>
      <c r="G429" s="37">
        <v>1961.25</v>
      </c>
      <c r="H429" s="11"/>
      <c r="I429" s="12">
        <v>43991</v>
      </c>
      <c r="J429" s="14">
        <v>7.2101073412746199</v>
      </c>
      <c r="L429" s="6"/>
      <c r="M429" s="6"/>
      <c r="N429" s="6"/>
      <c r="O429" s="6"/>
      <c r="P429" s="6"/>
      <c r="Q429" s="6"/>
      <c r="R429" s="6"/>
      <c r="S429" s="6"/>
      <c r="T429" s="6"/>
      <c r="V429" s="7"/>
      <c r="W429" s="7"/>
      <c r="X429" s="7"/>
      <c r="Y429" s="7"/>
      <c r="Z429" s="7"/>
      <c r="AA429" s="7"/>
      <c r="AB429" s="7">
        <v>0.509656705909874</v>
      </c>
      <c r="AC429" s="7">
        <v>-3.76623376623684E-2</v>
      </c>
      <c r="AD429" s="26"/>
      <c r="AE429" s="7"/>
      <c r="AF429" s="9"/>
      <c r="AG429" s="10"/>
      <c r="AH429" s="10"/>
    </row>
    <row r="430" spans="2:34" ht="15" x14ac:dyDescent="0.25">
      <c r="B430" t="s">
        <v>611</v>
      </c>
      <c r="C430" s="4" t="s">
        <v>1031</v>
      </c>
      <c r="D430" s="4" t="s">
        <v>1344</v>
      </c>
      <c r="E430" s="12">
        <v>43990</v>
      </c>
      <c r="F430" s="37"/>
      <c r="G430" s="37"/>
      <c r="H430" s="11"/>
      <c r="I430" s="12"/>
      <c r="L430" s="6"/>
      <c r="M430" s="6"/>
      <c r="N430" s="6"/>
      <c r="O430" s="6"/>
      <c r="P430" s="6"/>
      <c r="Q430" s="6"/>
      <c r="R430" s="6"/>
      <c r="S430" s="6"/>
      <c r="T430" s="6"/>
      <c r="V430" s="7"/>
      <c r="W430" s="7"/>
      <c r="X430" s="7">
        <v>-5.6054917944493403E-2</v>
      </c>
      <c r="Y430" s="7">
        <v>-6.6622521429089795E-2</v>
      </c>
      <c r="Z430" s="7">
        <v>1.10357874837064E-3</v>
      </c>
      <c r="AA430" s="7">
        <v>-0.46062992125982399</v>
      </c>
      <c r="AB430" s="7"/>
      <c r="AC430" s="7"/>
      <c r="AD430" s="26"/>
      <c r="AE430" s="7"/>
      <c r="AF430" s="9"/>
      <c r="AG430" s="10"/>
      <c r="AH430" s="10"/>
    </row>
    <row r="431" spans="2:34" ht="15" x14ac:dyDescent="0.25">
      <c r="B431" t="s">
        <v>612</v>
      </c>
      <c r="C431" s="4" t="s">
        <v>1032</v>
      </c>
      <c r="D431" s="4" t="s">
        <v>1345</v>
      </c>
      <c r="E431" s="12">
        <v>44004</v>
      </c>
      <c r="F431" s="37"/>
      <c r="G431" s="37">
        <v>1240</v>
      </c>
      <c r="H431" s="11"/>
      <c r="I431" s="12">
        <v>44004</v>
      </c>
      <c r="J431" s="14">
        <v>618.075889881134</v>
      </c>
      <c r="L431" s="6"/>
      <c r="M431" s="6"/>
      <c r="N431" s="6"/>
      <c r="O431" s="6"/>
      <c r="P431" s="6"/>
      <c r="Q431" s="6"/>
      <c r="R431" s="6"/>
      <c r="S431" s="6"/>
      <c r="T431" s="6"/>
      <c r="V431" s="7"/>
      <c r="W431" s="7"/>
      <c r="X431" s="7">
        <v>2.0049107937666101E-2</v>
      </c>
      <c r="Y431" s="7">
        <v>-2.34375E-2</v>
      </c>
      <c r="Z431" s="7">
        <v>9.8700202905165499E-2</v>
      </c>
      <c r="AA431" s="7">
        <v>-2.5321229179098698E-2</v>
      </c>
      <c r="AB431" s="7">
        <v>0.372515789038735</v>
      </c>
      <c r="AC431" s="7">
        <v>4.64782035323879E-2</v>
      </c>
      <c r="AD431" s="26"/>
      <c r="AE431" s="7"/>
      <c r="AF431" s="9"/>
      <c r="AG431" s="10"/>
      <c r="AH431" s="10"/>
    </row>
    <row r="432" spans="2:34" ht="15" x14ac:dyDescent="0.25">
      <c r="B432" t="s">
        <v>613</v>
      </c>
      <c r="C432" s="4" t="s">
        <v>1033</v>
      </c>
      <c r="D432" s="4" t="s">
        <v>1346</v>
      </c>
      <c r="E432" s="12">
        <v>44041</v>
      </c>
      <c r="F432" s="37"/>
      <c r="G432" s="37">
        <v>237.24466891400499</v>
      </c>
      <c r="H432" s="11"/>
      <c r="I432" s="12">
        <v>43854</v>
      </c>
      <c r="J432" s="14">
        <v>26.795280555546299</v>
      </c>
      <c r="L432" s="6"/>
      <c r="M432" s="6"/>
      <c r="N432" s="6"/>
      <c r="O432" s="6"/>
      <c r="P432" s="6"/>
      <c r="Q432" s="6"/>
      <c r="R432" s="6"/>
      <c r="S432" s="6"/>
      <c r="T432" s="6"/>
      <c r="V432" s="7"/>
      <c r="W432" s="7"/>
      <c r="X432" s="7"/>
      <c r="Y432" s="7"/>
      <c r="Z432" s="7"/>
      <c r="AA432" s="7"/>
      <c r="AB432" s="7">
        <v>0.16438640631356999</v>
      </c>
      <c r="AC432" s="7">
        <v>-1.7957051781195301E-2</v>
      </c>
      <c r="AD432" s="26"/>
      <c r="AE432" s="7"/>
      <c r="AF432" s="9"/>
      <c r="AG432" s="10"/>
      <c r="AH432" s="10"/>
    </row>
    <row r="433" spans="2:34" ht="15" x14ac:dyDescent="0.25">
      <c r="B433" t="s">
        <v>614</v>
      </c>
      <c r="C433" s="4" t="s">
        <v>1034</v>
      </c>
      <c r="D433" s="4" t="s">
        <v>1347</v>
      </c>
      <c r="E433" s="12">
        <v>43993</v>
      </c>
      <c r="F433" s="37"/>
      <c r="G433" s="37">
        <v>1942.1798398159401</v>
      </c>
      <c r="H433" s="11"/>
      <c r="I433" s="12">
        <v>43993</v>
      </c>
      <c r="J433" s="14">
        <v>2418.7979532966601</v>
      </c>
      <c r="L433" s="6"/>
      <c r="M433" s="6"/>
      <c r="N433" s="6"/>
      <c r="O433" s="6"/>
      <c r="P433" s="6"/>
      <c r="Q433" s="6"/>
      <c r="R433" s="6"/>
      <c r="S433" s="6"/>
      <c r="T433" s="6"/>
      <c r="V433" s="7"/>
      <c r="W433" s="7"/>
      <c r="X433" s="7">
        <v>-4.2605445805747903E-3</v>
      </c>
      <c r="Y433" s="7">
        <v>-4.2605445805747903E-3</v>
      </c>
      <c r="Z433" s="7">
        <v>1.3411191666818901E-3</v>
      </c>
      <c r="AA433" s="7">
        <v>-0.101956481011293</v>
      </c>
      <c r="AB433" s="7">
        <v>0.145138361442223</v>
      </c>
      <c r="AC433" s="7">
        <v>2.3982206534128601E-2</v>
      </c>
      <c r="AD433" s="26"/>
      <c r="AE433" s="7"/>
      <c r="AF433" s="9"/>
      <c r="AG433" s="10"/>
      <c r="AH433" s="10"/>
    </row>
    <row r="434" spans="2:34" ht="15" x14ac:dyDescent="0.25">
      <c r="B434" t="s">
        <v>615</v>
      </c>
      <c r="C434" s="4" t="s">
        <v>1035</v>
      </c>
      <c r="D434" s="4" t="s">
        <v>1348</v>
      </c>
      <c r="E434" s="12">
        <v>43972</v>
      </c>
      <c r="F434" s="37"/>
      <c r="G434" s="37">
        <v>2792.27299154922</v>
      </c>
      <c r="H434" s="11"/>
      <c r="I434" s="12">
        <v>43790</v>
      </c>
      <c r="J434" s="14">
        <v>6.4060039682537298</v>
      </c>
      <c r="L434" s="6"/>
      <c r="M434" s="6"/>
      <c r="N434" s="6"/>
      <c r="O434" s="6"/>
      <c r="P434" s="6"/>
      <c r="Q434" s="6"/>
      <c r="R434" s="6"/>
      <c r="S434" s="6"/>
      <c r="T434" s="6"/>
      <c r="V434" s="7"/>
      <c r="W434" s="7"/>
      <c r="X434" s="7"/>
      <c r="Y434" s="7"/>
      <c r="Z434" s="7"/>
      <c r="AA434" s="7"/>
      <c r="AB434" s="7">
        <v>0.23842312812485</v>
      </c>
      <c r="AC434" s="7">
        <v>-4.1999113948841101E-2</v>
      </c>
      <c r="AD434" s="26"/>
      <c r="AE434" s="7"/>
      <c r="AF434" s="9"/>
      <c r="AG434" s="10"/>
      <c r="AH434" s="10"/>
    </row>
    <row r="435" spans="2:34" ht="15" x14ac:dyDescent="0.25">
      <c r="B435" t="s">
        <v>616</v>
      </c>
      <c r="C435" s="4" t="s">
        <v>1036</v>
      </c>
      <c r="D435" s="4" t="s">
        <v>1349</v>
      </c>
      <c r="E435" s="12">
        <v>44025</v>
      </c>
      <c r="F435" s="37"/>
      <c r="G435" s="37">
        <v>1005</v>
      </c>
      <c r="H435" s="11"/>
      <c r="I435" s="12">
        <v>44025</v>
      </c>
      <c r="J435" s="14">
        <v>119.982985079288</v>
      </c>
      <c r="L435" s="6"/>
      <c r="M435" s="6"/>
      <c r="N435" s="6"/>
      <c r="O435" s="6"/>
      <c r="P435" s="6"/>
      <c r="Q435" s="6"/>
      <c r="R435" s="6"/>
      <c r="S435" s="6"/>
      <c r="T435" s="6"/>
      <c r="V435" s="7"/>
      <c r="W435" s="7"/>
      <c r="X435" s="7">
        <v>8.9786756452667794E-3</v>
      </c>
      <c r="Y435" s="7">
        <v>-8.5982803438091698E-2</v>
      </c>
      <c r="Z435" s="7">
        <v>0.52592161684879102</v>
      </c>
      <c r="AA435" s="7">
        <v>-0.31270313096320002</v>
      </c>
      <c r="AB435" s="7">
        <v>0.44963102988374898</v>
      </c>
      <c r="AC435" s="7">
        <v>-0.14976662633402199</v>
      </c>
      <c r="AD435" s="26"/>
      <c r="AE435" s="7"/>
      <c r="AF435" s="9"/>
      <c r="AG435" s="10"/>
      <c r="AH435" s="10"/>
    </row>
    <row r="436" spans="2:34" ht="15" x14ac:dyDescent="0.25">
      <c r="B436" t="s">
        <v>617</v>
      </c>
      <c r="C436" s="4" t="s">
        <v>1037</v>
      </c>
      <c r="D436" s="4" t="s">
        <v>1350</v>
      </c>
      <c r="E436" s="12">
        <v>44046</v>
      </c>
      <c r="F436" s="37"/>
      <c r="G436" s="37"/>
      <c r="H436" s="11"/>
      <c r="I436" s="12"/>
      <c r="L436" s="6"/>
      <c r="M436" s="6"/>
      <c r="N436" s="6"/>
      <c r="O436" s="6"/>
      <c r="P436" s="6"/>
      <c r="Q436" s="6"/>
      <c r="R436" s="6"/>
      <c r="S436" s="6"/>
      <c r="T436" s="6"/>
      <c r="V436" s="7"/>
      <c r="W436" s="7"/>
      <c r="X436" s="7"/>
      <c r="Y436" s="7"/>
      <c r="Z436" s="7"/>
      <c r="AA436" s="7"/>
      <c r="AB436" s="7"/>
      <c r="AC436" s="7"/>
      <c r="AD436" s="26"/>
      <c r="AE436" s="7"/>
      <c r="AF436" s="9"/>
      <c r="AG436" s="10"/>
      <c r="AH436" s="10"/>
    </row>
    <row r="437" spans="2:34" ht="15" x14ac:dyDescent="0.25">
      <c r="B437" t="s">
        <v>618</v>
      </c>
      <c r="C437" s="4" t="s">
        <v>1038</v>
      </c>
      <c r="D437" s="4" t="s">
        <v>1351</v>
      </c>
      <c r="E437" s="12">
        <v>44036</v>
      </c>
      <c r="F437" s="37"/>
      <c r="G437" s="37">
        <v>1400</v>
      </c>
      <c r="H437" s="11"/>
      <c r="I437" s="12">
        <v>44036</v>
      </c>
      <c r="J437" s="14">
        <v>0.55000000000000004</v>
      </c>
      <c r="L437" s="6"/>
      <c r="M437" s="6"/>
      <c r="N437" s="6"/>
      <c r="O437" s="6"/>
      <c r="P437" s="6"/>
      <c r="Q437" s="6"/>
      <c r="R437" s="6"/>
      <c r="S437" s="6"/>
      <c r="T437" s="6"/>
      <c r="V437" s="7"/>
      <c r="W437" s="7"/>
      <c r="X437" s="7"/>
      <c r="Y437" s="7"/>
      <c r="Z437" s="7"/>
      <c r="AA437" s="7"/>
      <c r="AB437" s="7">
        <v>0.33266700357489798</v>
      </c>
      <c r="AC437" s="7">
        <v>-1.2500000000727599E-2</v>
      </c>
      <c r="AD437" s="26"/>
      <c r="AE437" s="7"/>
      <c r="AF437" s="9"/>
      <c r="AG437" s="10"/>
      <c r="AH437" s="10"/>
    </row>
    <row r="438" spans="2:34" ht="15" x14ac:dyDescent="0.25">
      <c r="B438" t="s">
        <v>619</v>
      </c>
      <c r="C438" s="4" t="s">
        <v>1039</v>
      </c>
      <c r="D438" s="4" t="s">
        <v>1352</v>
      </c>
      <c r="E438" s="12">
        <v>44026</v>
      </c>
      <c r="F438" s="37"/>
      <c r="G438" s="37">
        <v>440</v>
      </c>
      <c r="H438" s="11"/>
      <c r="I438" s="12">
        <v>44026</v>
      </c>
      <c r="J438" s="14">
        <v>31.061833611100901</v>
      </c>
      <c r="L438" s="6"/>
      <c r="M438" s="6"/>
      <c r="N438" s="6"/>
      <c r="O438" s="6"/>
      <c r="P438" s="6"/>
      <c r="Q438" s="6"/>
      <c r="R438" s="6"/>
      <c r="S438" s="6"/>
      <c r="T438" s="6"/>
      <c r="V438" s="7"/>
      <c r="W438" s="7"/>
      <c r="X438" s="7"/>
      <c r="Y438" s="7"/>
      <c r="Z438" s="7">
        <v>0.20233463035052399</v>
      </c>
      <c r="AA438" s="7">
        <v>1.6621637278149099E-2</v>
      </c>
      <c r="AB438" s="7">
        <v>0.176530170991027</v>
      </c>
      <c r="AC438" s="7">
        <v>0.176530170991027</v>
      </c>
      <c r="AD438" s="26"/>
      <c r="AE438" s="7"/>
      <c r="AF438" s="9"/>
      <c r="AG438" s="10"/>
      <c r="AH438" s="10"/>
    </row>
    <row r="439" spans="2:34" ht="15" x14ac:dyDescent="0.25">
      <c r="B439" t="s">
        <v>620</v>
      </c>
      <c r="C439" s="4" t="s">
        <v>1040</v>
      </c>
      <c r="D439" s="4" t="s">
        <v>1353</v>
      </c>
      <c r="E439" s="12">
        <v>44008</v>
      </c>
      <c r="F439" s="37"/>
      <c r="G439" s="37"/>
      <c r="H439" s="11"/>
      <c r="I439" s="12"/>
      <c r="L439" s="6"/>
      <c r="M439" s="6"/>
      <c r="N439" s="6"/>
      <c r="O439" s="6"/>
      <c r="P439" s="6"/>
      <c r="Q439" s="6"/>
      <c r="R439" s="6"/>
      <c r="S439" s="6"/>
      <c r="T439" s="6"/>
      <c r="V439" s="7"/>
      <c r="W439" s="7"/>
      <c r="X439" s="7"/>
      <c r="Y439" s="7"/>
      <c r="Z439" s="7">
        <v>7.7907823022542302E-2</v>
      </c>
      <c r="AA439" s="7">
        <v>7.7907823022542302E-2</v>
      </c>
      <c r="AB439" s="7"/>
      <c r="AC439" s="7"/>
      <c r="AD439" s="26"/>
      <c r="AE439" s="7"/>
      <c r="AF439" s="9"/>
      <c r="AG439" s="10"/>
      <c r="AH439" s="10"/>
    </row>
    <row r="440" spans="2:34" ht="15" x14ac:dyDescent="0.25">
      <c r="B440" t="s">
        <v>621</v>
      </c>
      <c r="C440" s="4" t="s">
        <v>1041</v>
      </c>
      <c r="D440" s="4" t="s">
        <v>1354</v>
      </c>
      <c r="E440" s="12">
        <v>44042</v>
      </c>
      <c r="F440" s="37"/>
      <c r="G440" s="37">
        <v>2351.8704630583502</v>
      </c>
      <c r="H440" s="11"/>
      <c r="I440" s="12">
        <v>43934</v>
      </c>
      <c r="J440" s="14">
        <v>38.164503452420199</v>
      </c>
      <c r="L440" s="6"/>
      <c r="M440" s="6"/>
      <c r="N440" s="6"/>
      <c r="O440" s="6"/>
      <c r="P440" s="6"/>
      <c r="Q440" s="6"/>
      <c r="R440" s="6"/>
      <c r="S440" s="6"/>
      <c r="T440" s="6"/>
      <c r="V440" s="7"/>
      <c r="W440" s="7"/>
      <c r="X440" s="7"/>
      <c r="Y440" s="7"/>
      <c r="Z440" s="7">
        <v>1.1168153323524201E-3</v>
      </c>
      <c r="AA440" s="7">
        <v>-1.4573480028047901E-2</v>
      </c>
      <c r="AB440" s="7">
        <v>0.11457245832934899</v>
      </c>
      <c r="AC440" s="7">
        <v>4.4505240017315401E-2</v>
      </c>
      <c r="AD440" s="26"/>
      <c r="AE440" s="7"/>
      <c r="AF440" s="9"/>
      <c r="AG440" s="10"/>
      <c r="AH440" s="10"/>
    </row>
    <row r="441" spans="2:34" ht="15" x14ac:dyDescent="0.25">
      <c r="B441" t="s">
        <v>622</v>
      </c>
      <c r="C441" s="4" t="s">
        <v>1042</v>
      </c>
      <c r="D441" s="4" t="s">
        <v>1355</v>
      </c>
      <c r="E441" s="12">
        <v>44040</v>
      </c>
      <c r="F441" s="37"/>
      <c r="G441" s="37">
        <v>348.36313627427398</v>
      </c>
      <c r="H441" s="11"/>
      <c r="I441" s="12">
        <v>43902</v>
      </c>
      <c r="J441" s="14">
        <v>18.2079441269636</v>
      </c>
      <c r="L441" s="6"/>
      <c r="M441" s="6"/>
      <c r="N441" s="6"/>
      <c r="O441" s="6"/>
      <c r="P441" s="6"/>
      <c r="Q441" s="6"/>
      <c r="R441" s="6"/>
      <c r="S441" s="6"/>
      <c r="T441" s="6"/>
      <c r="V441" s="7"/>
      <c r="W441" s="7"/>
      <c r="X441" s="7"/>
      <c r="Y441" s="7"/>
      <c r="Z441" s="7"/>
      <c r="AA441" s="7"/>
      <c r="AB441" s="7">
        <v>9.0184331797063394E-2</v>
      </c>
      <c r="AC441" s="7">
        <v>-0.70288639768841699</v>
      </c>
      <c r="AD441" s="26"/>
      <c r="AE441" s="7"/>
      <c r="AF441" s="9"/>
      <c r="AG441" s="10"/>
      <c r="AH441" s="10"/>
    </row>
    <row r="442" spans="2:34" ht="15" x14ac:dyDescent="0.25">
      <c r="B442" t="s">
        <v>623</v>
      </c>
      <c r="C442" s="4" t="s">
        <v>1043</v>
      </c>
      <c r="D442" s="4" t="s">
        <v>1356</v>
      </c>
      <c r="E442" s="12">
        <v>43964</v>
      </c>
      <c r="F442" s="37"/>
      <c r="G442" s="37">
        <v>778.53416750300698</v>
      </c>
      <c r="H442" s="11"/>
      <c r="I442" s="12">
        <v>43782</v>
      </c>
      <c r="J442" s="14">
        <v>20.4372884920537</v>
      </c>
      <c r="L442" s="6"/>
      <c r="M442" s="6"/>
      <c r="N442" s="6"/>
      <c r="O442" s="6"/>
      <c r="P442" s="6"/>
      <c r="Q442" s="6"/>
      <c r="R442" s="6"/>
      <c r="S442" s="6"/>
      <c r="T442" s="6"/>
      <c r="V442" s="7"/>
      <c r="W442" s="7"/>
      <c r="X442" s="7"/>
      <c r="Y442" s="7"/>
      <c r="Z442" s="7">
        <v>4.8802311766849002E-2</v>
      </c>
      <c r="AA442" s="7">
        <v>0</v>
      </c>
      <c r="AB442" s="7">
        <v>-8.6926541014690897E-2</v>
      </c>
      <c r="AC442" s="7">
        <v>-8.6926541014690897E-2</v>
      </c>
      <c r="AD442" s="26"/>
      <c r="AE442" s="7"/>
      <c r="AF442" s="9"/>
      <c r="AG442" s="10"/>
      <c r="AH442" s="10"/>
    </row>
    <row r="443" spans="2:34" ht="15" x14ac:dyDescent="0.25">
      <c r="B443" t="s">
        <v>624</v>
      </c>
      <c r="C443" s="4" t="s">
        <v>1044</v>
      </c>
      <c r="D443" s="4" t="s">
        <v>1357</v>
      </c>
      <c r="E443" s="12">
        <v>43990</v>
      </c>
      <c r="F443" s="37"/>
      <c r="G443" s="37">
        <v>2961.8353946953998</v>
      </c>
      <c r="H443" s="11"/>
      <c r="I443" s="12">
        <v>43990</v>
      </c>
      <c r="J443" s="14">
        <v>55.499740476191</v>
      </c>
      <c r="L443" s="6"/>
      <c r="M443" s="6"/>
      <c r="N443" s="6"/>
      <c r="O443" s="6"/>
      <c r="P443" s="6"/>
      <c r="Q443" s="6"/>
      <c r="R443" s="6"/>
      <c r="S443" s="6"/>
      <c r="T443" s="6"/>
      <c r="V443" s="7"/>
      <c r="W443" s="7"/>
      <c r="X443" s="7"/>
      <c r="Y443" s="7"/>
      <c r="Z443" s="7">
        <v>2.69040470248001E-2</v>
      </c>
      <c r="AA443" s="7">
        <v>-1.8280169956597099E-2</v>
      </c>
      <c r="AB443" s="7">
        <v>0.263386733164371</v>
      </c>
      <c r="AC443" s="7">
        <v>6.4378793967989595E-2</v>
      </c>
      <c r="AD443" s="26"/>
      <c r="AE443" s="7"/>
      <c r="AF443" s="9"/>
      <c r="AG443" s="10"/>
      <c r="AH443" s="10"/>
    </row>
    <row r="444" spans="2:34" ht="15" x14ac:dyDescent="0.25">
      <c r="B444" t="s">
        <v>625</v>
      </c>
      <c r="C444" s="4" t="s">
        <v>1045</v>
      </c>
      <c r="D444" s="4" t="s">
        <v>1358</v>
      </c>
      <c r="E444" s="12">
        <v>44008</v>
      </c>
      <c r="F444" s="37"/>
      <c r="G444" s="37">
        <v>2163.2665719874199</v>
      </c>
      <c r="H444" s="11"/>
      <c r="I444" s="12">
        <v>43948</v>
      </c>
      <c r="J444" s="14">
        <v>588.18051789665196</v>
      </c>
      <c r="L444" s="6"/>
      <c r="M444" s="6"/>
      <c r="N444" s="6"/>
      <c r="O444" s="6"/>
      <c r="P444" s="6"/>
      <c r="Q444" s="6"/>
      <c r="R444" s="6"/>
      <c r="S444" s="6"/>
      <c r="T444" s="6"/>
      <c r="V444" s="7"/>
      <c r="W444" s="7"/>
      <c r="X444" s="7">
        <v>2.46558851049485E-2</v>
      </c>
      <c r="Y444" s="7">
        <v>-2.36829386176396E-2</v>
      </c>
      <c r="Z444" s="7">
        <v>0.17918579234916299</v>
      </c>
      <c r="AA444" s="7">
        <v>-9.7274677813402405E-2</v>
      </c>
      <c r="AB444" s="7">
        <v>0.40928323242056702</v>
      </c>
      <c r="AC444" s="7">
        <v>1.4221498842744E-2</v>
      </c>
      <c r="AD444" s="26"/>
      <c r="AE444" s="7"/>
      <c r="AF444" s="9"/>
      <c r="AG444" s="10"/>
      <c r="AH444" s="10"/>
    </row>
    <row r="445" spans="2:34" ht="15" x14ac:dyDescent="0.25">
      <c r="B445" t="s">
        <v>626</v>
      </c>
      <c r="C445" s="4" t="s">
        <v>1046</v>
      </c>
      <c r="D445" s="4" t="s">
        <v>1359</v>
      </c>
      <c r="E445" s="12">
        <v>43977</v>
      </c>
      <c r="F445" s="37"/>
      <c r="G445" s="37">
        <v>4087.3703933581701</v>
      </c>
      <c r="H445" s="11"/>
      <c r="I445" s="12">
        <v>43977</v>
      </c>
      <c r="J445" s="14">
        <v>181.30056126976001</v>
      </c>
      <c r="L445" s="6"/>
      <c r="M445" s="6"/>
      <c r="N445" s="6"/>
      <c r="O445" s="6"/>
      <c r="P445" s="6"/>
      <c r="Q445" s="6"/>
      <c r="R445" s="6"/>
      <c r="S445" s="6"/>
      <c r="T445" s="6"/>
      <c r="V445" s="7"/>
      <c r="W445" s="7"/>
      <c r="X445" s="7">
        <v>8.8600118033355102E-4</v>
      </c>
      <c r="Y445" s="7">
        <v>-2.9940119759885399E-2</v>
      </c>
      <c r="Z445" s="7">
        <v>6.9099974431082997E-2</v>
      </c>
      <c r="AA445" s="7">
        <v>-4.5641320195500198E-2</v>
      </c>
      <c r="AB445" s="7">
        <v>0.30643619469454297</v>
      </c>
      <c r="AC445" s="7">
        <v>0.144424172427534</v>
      </c>
      <c r="AD445" s="26"/>
      <c r="AE445" s="7"/>
      <c r="AF445" s="9"/>
      <c r="AG445" s="10"/>
      <c r="AH445" s="10"/>
    </row>
    <row r="446" spans="2:34" ht="15" x14ac:dyDescent="0.25">
      <c r="B446" t="s">
        <v>627</v>
      </c>
      <c r="C446" s="4" t="s">
        <v>1047</v>
      </c>
      <c r="D446" s="4" t="s">
        <v>1360</v>
      </c>
      <c r="E446" s="12">
        <v>44028</v>
      </c>
      <c r="F446" s="37"/>
      <c r="G446" s="37">
        <v>40.4400000000023</v>
      </c>
      <c r="H446" s="11"/>
      <c r="I446" s="12">
        <v>43794</v>
      </c>
      <c r="J446" s="14">
        <v>32.4164372222126</v>
      </c>
      <c r="L446" s="6"/>
      <c r="M446" s="6"/>
      <c r="N446" s="6"/>
      <c r="O446" s="6"/>
      <c r="P446" s="6"/>
      <c r="Q446" s="6"/>
      <c r="R446" s="6"/>
      <c r="S446" s="6"/>
      <c r="T446" s="6"/>
      <c r="V446" s="7"/>
      <c r="W446" s="7"/>
      <c r="X446" s="7">
        <v>8.0080080078914796E-3</v>
      </c>
      <c r="Y446" s="7">
        <v>-1.8793273986375401E-2</v>
      </c>
      <c r="Z446" s="7">
        <v>-7.0070070078145398E-3</v>
      </c>
      <c r="AA446" s="7">
        <v>-1.0646199553775699E-2</v>
      </c>
      <c r="AB446" s="7">
        <v>0.10156444002859601</v>
      </c>
      <c r="AC446" s="7">
        <v>-0.124661857528699</v>
      </c>
      <c r="AD446" s="26"/>
      <c r="AE446" s="7"/>
      <c r="AF446" s="9"/>
      <c r="AG446" s="10"/>
      <c r="AH446" s="10"/>
    </row>
    <row r="447" spans="2:34" ht="15" x14ac:dyDescent="0.25">
      <c r="B447" t="s">
        <v>628</v>
      </c>
      <c r="C447" s="4" t="s">
        <v>1048</v>
      </c>
      <c r="D447" s="4" t="s">
        <v>1361</v>
      </c>
      <c r="E447" s="12">
        <v>44029</v>
      </c>
      <c r="F447" s="37"/>
      <c r="G447" s="37"/>
      <c r="H447" s="11"/>
      <c r="I447" s="12"/>
      <c r="L447" s="6"/>
      <c r="M447" s="6"/>
      <c r="N447" s="6"/>
      <c r="O447" s="6"/>
      <c r="P447" s="6"/>
      <c r="Q447" s="6"/>
      <c r="R447" s="6"/>
      <c r="S447" s="6"/>
      <c r="T447" s="6"/>
      <c r="V447" s="7"/>
      <c r="W447" s="7"/>
      <c r="X447" s="7"/>
      <c r="Y447" s="7"/>
      <c r="Z447" s="7"/>
      <c r="AA447" s="7"/>
      <c r="AB447" s="7"/>
      <c r="AC447" s="7"/>
      <c r="AD447" s="26"/>
      <c r="AE447" s="7"/>
      <c r="AF447" s="9"/>
      <c r="AG447" s="10"/>
      <c r="AH447" s="10"/>
    </row>
    <row r="448" spans="2:34" ht="15" x14ac:dyDescent="0.25">
      <c r="B448" t="s">
        <v>629</v>
      </c>
      <c r="C448" s="4" t="s">
        <v>1049</v>
      </c>
      <c r="D448" s="4" t="s">
        <v>1362</v>
      </c>
      <c r="E448" s="12">
        <v>44022</v>
      </c>
      <c r="F448" s="37"/>
      <c r="G448" s="37"/>
      <c r="H448" s="11"/>
      <c r="I448" s="12"/>
      <c r="L448" s="6"/>
      <c r="M448" s="6"/>
      <c r="N448" s="6"/>
      <c r="O448" s="6"/>
      <c r="P448" s="6"/>
      <c r="Q448" s="6"/>
      <c r="R448" s="6"/>
      <c r="S448" s="6"/>
      <c r="T448" s="6"/>
      <c r="V448" s="7"/>
      <c r="W448" s="7"/>
      <c r="X448" s="7"/>
      <c r="Y448" s="7"/>
      <c r="Z448" s="7"/>
      <c r="AA448" s="7"/>
      <c r="AB448" s="7"/>
      <c r="AC448" s="7"/>
      <c r="AD448" s="26"/>
      <c r="AE448" s="7"/>
      <c r="AF448" s="9"/>
      <c r="AG448" s="10"/>
      <c r="AH448" s="10"/>
    </row>
    <row r="449" spans="2:34" ht="15" x14ac:dyDescent="0.25">
      <c r="B449" t="s">
        <v>630</v>
      </c>
      <c r="C449" s="4" t="s">
        <v>1050</v>
      </c>
      <c r="D449" s="4" t="s">
        <v>1191</v>
      </c>
      <c r="E449" s="12">
        <v>44013</v>
      </c>
      <c r="F449" s="37"/>
      <c r="G449" s="37">
        <v>1219.5450710207199</v>
      </c>
      <c r="H449" s="11"/>
      <c r="I449" s="12">
        <v>43837</v>
      </c>
      <c r="J449" s="14">
        <v>39.6462341269851</v>
      </c>
      <c r="L449" s="6"/>
      <c r="M449" s="6"/>
      <c r="N449" s="6"/>
      <c r="O449" s="6"/>
      <c r="P449" s="6"/>
      <c r="Q449" s="6"/>
      <c r="R449" s="6"/>
      <c r="S449" s="6"/>
      <c r="T449" s="6"/>
      <c r="V449" s="7"/>
      <c r="W449" s="7"/>
      <c r="X449" s="7">
        <v>-1.66666666682431E-2</v>
      </c>
      <c r="Y449" s="7">
        <v>-3.2258064516099701E-2</v>
      </c>
      <c r="Z449" s="7">
        <v>0</v>
      </c>
      <c r="AA449" s="7">
        <v>-4.0174113353714298E-2</v>
      </c>
      <c r="AB449" s="7">
        <v>7.6003306381608099E-2</v>
      </c>
      <c r="AC449" s="7">
        <v>-2.8210621615471599E-2</v>
      </c>
      <c r="AD449" s="26"/>
      <c r="AE449" s="7"/>
      <c r="AF449" s="9"/>
      <c r="AG449" s="10"/>
      <c r="AH449" s="10"/>
    </row>
    <row r="450" spans="2:34" ht="15" x14ac:dyDescent="0.25">
      <c r="B450" t="s">
        <v>631</v>
      </c>
      <c r="C450" s="4" t="s">
        <v>1051</v>
      </c>
      <c r="D450" s="4" t="s">
        <v>1363</v>
      </c>
      <c r="E450" s="12">
        <v>44011</v>
      </c>
      <c r="F450" s="37"/>
      <c r="G450" s="37">
        <v>707.79999999981396</v>
      </c>
      <c r="H450" s="11"/>
      <c r="I450" s="12">
        <v>43833</v>
      </c>
      <c r="J450" s="14">
        <v>6.4889614285752204</v>
      </c>
      <c r="L450" s="6"/>
      <c r="M450" s="6"/>
      <c r="N450" s="6"/>
      <c r="O450" s="6"/>
      <c r="P450" s="6"/>
      <c r="Q450" s="6"/>
      <c r="R450" s="6"/>
      <c r="S450" s="6"/>
      <c r="T450" s="6"/>
      <c r="V450" s="7"/>
      <c r="W450" s="7"/>
      <c r="X450" s="7">
        <v>-2.77714580379325E-2</v>
      </c>
      <c r="Y450" s="7">
        <v>-2.77714580379325E-2</v>
      </c>
      <c r="Z450" s="7">
        <v>4.7799164200114298E-2</v>
      </c>
      <c r="AA450" s="7">
        <v>-6.6957787480569103E-2</v>
      </c>
      <c r="AB450" s="7">
        <v>1.34461203866173</v>
      </c>
      <c r="AC450" s="7">
        <v>-0.27433650055347197</v>
      </c>
      <c r="AD450" s="26"/>
      <c r="AE450" s="7"/>
      <c r="AF450" s="9"/>
      <c r="AG450" s="10"/>
      <c r="AH450" s="10"/>
    </row>
    <row r="451" spans="2:34" ht="15" x14ac:dyDescent="0.25">
      <c r="B451" t="s">
        <v>632</v>
      </c>
      <c r="C451" s="4" t="s">
        <v>1052</v>
      </c>
      <c r="D451" s="4" t="s">
        <v>1364</v>
      </c>
      <c r="E451" s="12">
        <v>44048</v>
      </c>
      <c r="F451" s="37"/>
      <c r="G451" s="37">
        <v>1040</v>
      </c>
      <c r="H451" s="11"/>
      <c r="I451" s="12">
        <v>44048</v>
      </c>
      <c r="J451" s="14">
        <v>35.0085513888598</v>
      </c>
      <c r="L451" s="6"/>
      <c r="M451" s="6"/>
      <c r="N451" s="6"/>
      <c r="O451" s="6"/>
      <c r="P451" s="6"/>
      <c r="Q451" s="6"/>
      <c r="R451" s="6"/>
      <c r="S451" s="6"/>
      <c r="T451" s="6"/>
      <c r="V451" s="7"/>
      <c r="W451" s="7"/>
      <c r="X451" s="7"/>
      <c r="Y451" s="7"/>
      <c r="Z451" s="7"/>
      <c r="AA451" s="7"/>
      <c r="AB451" s="7">
        <v>0.277141276759794</v>
      </c>
      <c r="AC451" s="7">
        <v>-0.20290138421842099</v>
      </c>
      <c r="AD451" s="26"/>
      <c r="AE451" s="7"/>
      <c r="AF451" s="9"/>
      <c r="AG451" s="10"/>
      <c r="AH451" s="10"/>
    </row>
    <row r="452" spans="2:34" ht="15" x14ac:dyDescent="0.25">
      <c r="B452" t="s">
        <v>633</v>
      </c>
      <c r="C452" s="4" t="s">
        <v>1053</v>
      </c>
      <c r="D452" s="4" t="s">
        <v>1365</v>
      </c>
      <c r="E452" s="12">
        <v>44048</v>
      </c>
      <c r="F452" s="37"/>
      <c r="G452" s="37">
        <v>763.13280574046098</v>
      </c>
      <c r="H452" s="11"/>
      <c r="I452" s="12">
        <v>43851</v>
      </c>
      <c r="J452" s="14">
        <v>77.726341865181894</v>
      </c>
      <c r="L452" s="6"/>
      <c r="M452" s="6"/>
      <c r="N452" s="6"/>
      <c r="O452" s="6"/>
      <c r="P452" s="6"/>
      <c r="Q452" s="6"/>
      <c r="R452" s="6">
        <v>0.31178492770966798</v>
      </c>
      <c r="S452" s="6"/>
      <c r="T452" s="6">
        <v>-1.4862362070744E-2</v>
      </c>
      <c r="V452" s="7"/>
      <c r="W452" s="7"/>
      <c r="X452" s="7">
        <v>5.1432002710498602E-3</v>
      </c>
      <c r="Y452" s="7">
        <v>-3.2432432435598501E-3</v>
      </c>
      <c r="Z452" s="7">
        <v>6.4285714284778805E-2</v>
      </c>
      <c r="AA452" s="7">
        <v>-5.74876741330081E-2</v>
      </c>
      <c r="AB452" s="7">
        <v>0.143463158145169</v>
      </c>
      <c r="AC452" s="7">
        <v>-1.4862362070744E-2</v>
      </c>
      <c r="AD452" s="26"/>
      <c r="AE452" s="7"/>
      <c r="AF452" s="9"/>
      <c r="AG452" s="10"/>
      <c r="AH452" s="10"/>
    </row>
    <row r="453" spans="2:34" ht="15" x14ac:dyDescent="0.25">
      <c r="B453" t="s">
        <v>634</v>
      </c>
      <c r="C453" s="4" t="s">
        <v>1054</v>
      </c>
      <c r="D453" s="4" t="s">
        <v>1366</v>
      </c>
      <c r="E453" s="12">
        <v>44014</v>
      </c>
      <c r="F453" s="37"/>
      <c r="G453" s="37">
        <v>380</v>
      </c>
      <c r="H453" s="11"/>
      <c r="I453" s="12">
        <v>44014</v>
      </c>
      <c r="J453" s="14">
        <v>0.113095238095266</v>
      </c>
      <c r="L453" s="6"/>
      <c r="M453" s="6"/>
      <c r="N453" s="6"/>
      <c r="O453" s="6"/>
      <c r="P453" s="6"/>
      <c r="Q453" s="6"/>
      <c r="R453" s="6"/>
      <c r="S453" s="6"/>
      <c r="T453" s="6"/>
      <c r="V453" s="7"/>
      <c r="W453" s="7"/>
      <c r="X453" s="7"/>
      <c r="Y453" s="7"/>
      <c r="Z453" s="7"/>
      <c r="AA453" s="7"/>
      <c r="AB453" s="7">
        <v>0.47292388804256902</v>
      </c>
      <c r="AC453" s="7">
        <v>-0.13622510843750199</v>
      </c>
      <c r="AD453" s="26"/>
      <c r="AE453" s="7"/>
      <c r="AF453" s="9"/>
      <c r="AG453" s="10"/>
      <c r="AH453" s="10"/>
    </row>
    <row r="454" spans="2:34" ht="15" x14ac:dyDescent="0.25">
      <c r="B454" t="s">
        <v>635</v>
      </c>
      <c r="C454" s="4" t="s">
        <v>1055</v>
      </c>
      <c r="D454" s="4" t="s">
        <v>1367</v>
      </c>
      <c r="E454" s="12">
        <v>43997</v>
      </c>
      <c r="F454" s="37"/>
      <c r="G454" s="37">
        <v>1353.8100000005199</v>
      </c>
      <c r="H454" s="11"/>
      <c r="I454" s="12">
        <v>43997</v>
      </c>
      <c r="J454" s="14">
        <v>0.22115480158734099</v>
      </c>
      <c r="L454" s="6"/>
      <c r="M454" s="6"/>
      <c r="N454" s="6"/>
      <c r="O454" s="6"/>
      <c r="P454" s="6"/>
      <c r="Q454" s="6"/>
      <c r="R454" s="6"/>
      <c r="S454" s="6"/>
      <c r="T454" s="6"/>
      <c r="V454" s="7"/>
      <c r="W454" s="7"/>
      <c r="X454" s="7"/>
      <c r="Y454" s="7"/>
      <c r="Z454" s="7"/>
      <c r="AA454" s="7"/>
      <c r="AB454" s="7">
        <v>0.90159553405595905</v>
      </c>
      <c r="AC454" s="7">
        <v>-4.7372395754791803E-2</v>
      </c>
      <c r="AD454" s="26"/>
      <c r="AE454" s="7"/>
      <c r="AF454" s="9"/>
      <c r="AG454" s="10"/>
      <c r="AH454" s="10"/>
    </row>
    <row r="455" spans="2:34" ht="15" x14ac:dyDescent="0.25">
      <c r="B455" t="s">
        <v>636</v>
      </c>
      <c r="C455" s="4" t="s">
        <v>1056</v>
      </c>
      <c r="D455" s="4" t="s">
        <v>1368</v>
      </c>
      <c r="E455" s="12">
        <v>44046</v>
      </c>
      <c r="F455" s="37"/>
      <c r="G455" s="37">
        <v>4057.7570095583801</v>
      </c>
      <c r="H455" s="11"/>
      <c r="I455" s="12">
        <v>43955</v>
      </c>
      <c r="J455" s="14">
        <v>65.633480158686595</v>
      </c>
      <c r="L455" s="6"/>
      <c r="M455" s="6"/>
      <c r="N455" s="6">
        <v>0.41326076078461499</v>
      </c>
      <c r="O455" s="6"/>
      <c r="P455" s="6"/>
      <c r="Q455" s="6"/>
      <c r="R455" s="6"/>
      <c r="S455" s="6"/>
      <c r="T455" s="6"/>
      <c r="V455" s="7"/>
      <c r="W455" s="7"/>
      <c r="X455" s="7"/>
      <c r="Y455" s="7"/>
      <c r="Z455" s="7"/>
      <c r="AA455" s="7"/>
      <c r="AB455" s="7">
        <v>0.47098705857933998</v>
      </c>
      <c r="AC455" s="7">
        <v>-8.0437820755905706E-2</v>
      </c>
      <c r="AD455" s="26"/>
      <c r="AE455" s="7"/>
      <c r="AF455" s="9"/>
      <c r="AG455" s="10"/>
      <c r="AH455" s="10"/>
    </row>
    <row r="456" spans="2:34" ht="15" x14ac:dyDescent="0.25">
      <c r="B456" t="s">
        <v>637</v>
      </c>
      <c r="C456" s="4" t="s">
        <v>1057</v>
      </c>
      <c r="D456" s="4" t="s">
        <v>1369</v>
      </c>
      <c r="E456" s="12">
        <v>43977</v>
      </c>
      <c r="F456" s="37"/>
      <c r="G456" s="37">
        <v>959.31433014012896</v>
      </c>
      <c r="H456" s="11"/>
      <c r="I456" s="12">
        <v>43977</v>
      </c>
      <c r="J456" s="14">
        <v>5.7269642857136198E-2</v>
      </c>
      <c r="L456" s="6"/>
      <c r="M456" s="6"/>
      <c r="N456" s="6"/>
      <c r="O456" s="6"/>
      <c r="P456" s="6"/>
      <c r="Q456" s="6"/>
      <c r="R456" s="6"/>
      <c r="S456" s="6"/>
      <c r="T456" s="6"/>
      <c r="V456" s="7"/>
      <c r="W456" s="7"/>
      <c r="X456" s="7"/>
      <c r="Y456" s="7"/>
      <c r="Z456" s="7"/>
      <c r="AA456" s="7"/>
      <c r="AB456" s="7">
        <v>0.39692862263124001</v>
      </c>
      <c r="AC456" s="7">
        <v>-3.6317857409812901E-2</v>
      </c>
      <c r="AD456" s="26"/>
      <c r="AE456" s="7"/>
      <c r="AF456" s="9"/>
      <c r="AG456" s="10"/>
      <c r="AH456" s="10"/>
    </row>
    <row r="457" spans="2:34" ht="15" x14ac:dyDescent="0.25">
      <c r="B457" t="s">
        <v>638</v>
      </c>
      <c r="C457" s="4" t="s">
        <v>1058</v>
      </c>
      <c r="D457" s="4" t="s">
        <v>1370</v>
      </c>
      <c r="E457" s="12">
        <v>44004</v>
      </c>
      <c r="F457" s="37"/>
      <c r="G457" s="37">
        <v>469.73237539129298</v>
      </c>
      <c r="H457" s="11"/>
      <c r="I457" s="12">
        <v>43857</v>
      </c>
      <c r="J457" s="14">
        <v>93.654797896742807</v>
      </c>
      <c r="L457" s="6"/>
      <c r="M457" s="6"/>
      <c r="N457" s="6"/>
      <c r="O457" s="6"/>
      <c r="P457" s="6"/>
      <c r="Q457" s="6"/>
      <c r="R457" s="6"/>
      <c r="S457" s="6"/>
      <c r="T457" s="6"/>
      <c r="V457" s="7"/>
      <c r="W457" s="7"/>
      <c r="X457" s="7">
        <v>0</v>
      </c>
      <c r="Y457" s="7">
        <v>0</v>
      </c>
      <c r="Z457" s="7">
        <v>3.0290221598988899E-2</v>
      </c>
      <c r="AA457" s="7">
        <v>-1.16848051138732E-2</v>
      </c>
      <c r="AB457" s="7">
        <v>0.45381616036524097</v>
      </c>
      <c r="AC457" s="7">
        <v>-0.326093469004263</v>
      </c>
      <c r="AD457" s="26"/>
      <c r="AE457" s="7"/>
      <c r="AF457" s="9"/>
      <c r="AG457" s="10"/>
      <c r="AH457" s="10"/>
    </row>
    <row r="458" spans="2:34" ht="15" x14ac:dyDescent="0.25">
      <c r="B458" t="s">
        <v>639</v>
      </c>
      <c r="C458" s="4" t="s">
        <v>1059</v>
      </c>
      <c r="D458" s="4" t="s">
        <v>1371</v>
      </c>
      <c r="E458" s="12">
        <v>43992</v>
      </c>
      <c r="F458" s="37"/>
      <c r="G458" s="37">
        <v>739.34121655300305</v>
      </c>
      <c r="H458" s="11"/>
      <c r="I458" s="12">
        <v>43833</v>
      </c>
      <c r="J458" s="14">
        <v>64.391772341310997</v>
      </c>
      <c r="L458" s="6"/>
      <c r="M458" s="6"/>
      <c r="N458" s="6"/>
      <c r="O458" s="6"/>
      <c r="P458" s="6"/>
      <c r="Q458" s="6"/>
      <c r="R458" s="6"/>
      <c r="S458" s="6"/>
      <c r="T458" s="6"/>
      <c r="V458" s="7"/>
      <c r="W458" s="7"/>
      <c r="X458" s="7">
        <v>1.5345897396400699E-2</v>
      </c>
      <c r="Y458" s="7">
        <v>8.2089552233810502E-3</v>
      </c>
      <c r="Z458" s="7">
        <v>0.109750375635485</v>
      </c>
      <c r="AA458" s="7">
        <v>1.54198870677646E-2</v>
      </c>
      <c r="AB458" s="7">
        <v>0.43624591840663901</v>
      </c>
      <c r="AC458" s="7">
        <v>-0.23969605938240399</v>
      </c>
      <c r="AD458" s="26"/>
      <c r="AE458" s="7"/>
      <c r="AF458" s="9"/>
      <c r="AG458" s="10"/>
      <c r="AH458" s="10"/>
    </row>
    <row r="459" spans="2:34" ht="15" x14ac:dyDescent="0.25">
      <c r="B459" t="s">
        <v>640</v>
      </c>
      <c r="C459" s="4" t="s">
        <v>1060</v>
      </c>
      <c r="D459" s="4" t="s">
        <v>1372</v>
      </c>
      <c r="E459" s="12">
        <v>44012</v>
      </c>
      <c r="F459" s="37"/>
      <c r="G459" s="37">
        <v>18.75</v>
      </c>
      <c r="H459" s="11"/>
      <c r="I459" s="12">
        <v>43868</v>
      </c>
      <c r="J459" s="14">
        <v>613.67810476207706</v>
      </c>
      <c r="L459" s="6"/>
      <c r="M459" s="6"/>
      <c r="N459" s="6"/>
      <c r="O459" s="6"/>
      <c r="P459" s="6"/>
      <c r="Q459" s="6"/>
      <c r="R459" s="6"/>
      <c r="S459" s="6"/>
      <c r="T459" s="6"/>
      <c r="V459" s="7"/>
      <c r="W459" s="7"/>
      <c r="X459" s="7">
        <v>2.9691211400859199E-2</v>
      </c>
      <c r="Y459" s="7">
        <v>-2.6960784313814701E-2</v>
      </c>
      <c r="Z459" s="7">
        <v>4.4593088070541902E-2</v>
      </c>
      <c r="AA459" s="7">
        <v>-1.53677277712632E-2</v>
      </c>
      <c r="AB459" s="7">
        <v>9.0916449660726401E-2</v>
      </c>
      <c r="AC459" s="7">
        <v>-0.156279961646796</v>
      </c>
      <c r="AD459" s="26"/>
      <c r="AE459" s="7"/>
      <c r="AF459" s="9"/>
      <c r="AG459" s="10"/>
      <c r="AH459" s="10"/>
    </row>
    <row r="460" spans="2:34" ht="15" x14ac:dyDescent="0.25">
      <c r="B460"/>
      <c r="C460" s="4"/>
      <c r="D460" s="4"/>
      <c r="E460" s="12"/>
      <c r="F460" s="37"/>
      <c r="G460" s="37"/>
      <c r="H460" s="11"/>
      <c r="I460" s="12"/>
      <c r="L460" s="6"/>
      <c r="M460" s="6"/>
      <c r="N460" s="6"/>
      <c r="O460" s="6"/>
      <c r="P460" s="6"/>
      <c r="Q460" s="6"/>
      <c r="R460" s="6"/>
      <c r="S460" s="6"/>
      <c r="T460" s="6"/>
      <c r="V460" s="7"/>
      <c r="W460" s="7"/>
      <c r="X460" s="7"/>
      <c r="Y460" s="7"/>
      <c r="Z460" s="7"/>
      <c r="AA460" s="7"/>
      <c r="AB460" s="7"/>
      <c r="AC460" s="7"/>
      <c r="AD460" s="26"/>
      <c r="AE460" s="7"/>
      <c r="AF460" s="9"/>
      <c r="AG460" s="10"/>
      <c r="AH460" s="10"/>
    </row>
    <row r="461" spans="2:34" ht="15" x14ac:dyDescent="0.25">
      <c r="B461"/>
      <c r="C461" s="4"/>
      <c r="D461" s="4"/>
      <c r="E461" s="12"/>
      <c r="F461" s="37"/>
      <c r="G461" s="37"/>
      <c r="H461" s="11"/>
      <c r="I461" s="12"/>
      <c r="L461" s="6"/>
      <c r="M461" s="6"/>
      <c r="N461" s="6"/>
      <c r="O461" s="6"/>
      <c r="P461" s="6"/>
      <c r="Q461" s="6"/>
      <c r="R461" s="6"/>
      <c r="S461" s="6"/>
      <c r="T461" s="6"/>
      <c r="V461" s="7"/>
      <c r="W461" s="7"/>
      <c r="X461" s="7"/>
      <c r="Y461" s="7"/>
      <c r="Z461" s="7"/>
      <c r="AA461" s="7"/>
      <c r="AB461" s="7"/>
      <c r="AC461" s="7"/>
      <c r="AD461" s="26"/>
      <c r="AE461" s="7"/>
      <c r="AF461" s="9"/>
      <c r="AG461" s="10"/>
      <c r="AH461" s="10"/>
    </row>
    <row r="462" spans="2:34" ht="15" x14ac:dyDescent="0.25">
      <c r="B462"/>
      <c r="C462" s="4"/>
      <c r="D462" s="4"/>
      <c r="E462" s="12"/>
      <c r="F462" s="37"/>
      <c r="G462" s="37"/>
      <c r="H462" s="11"/>
      <c r="I462" s="12"/>
      <c r="L462" s="6"/>
      <c r="M462" s="6"/>
      <c r="N462" s="6"/>
      <c r="O462" s="6"/>
      <c r="P462" s="6"/>
      <c r="Q462" s="6"/>
      <c r="R462" s="6"/>
      <c r="S462" s="6"/>
      <c r="T462" s="6"/>
      <c r="V462" s="7"/>
      <c r="W462" s="7"/>
      <c r="X462" s="7"/>
      <c r="Y462" s="7"/>
      <c r="Z462" s="7"/>
      <c r="AA462" s="7"/>
      <c r="AB462" s="7"/>
      <c r="AC462" s="7"/>
      <c r="AD462" s="26"/>
      <c r="AE462" s="7"/>
      <c r="AF462" s="9"/>
      <c r="AG462" s="10"/>
      <c r="AH462" s="10"/>
    </row>
    <row r="463" spans="2:34" ht="15" x14ac:dyDescent="0.25">
      <c r="B463"/>
      <c r="C463" s="4"/>
      <c r="D463" s="4"/>
      <c r="E463" s="12"/>
      <c r="F463" s="37"/>
      <c r="G463" s="37"/>
      <c r="H463" s="11"/>
      <c r="I463" s="12"/>
      <c r="L463" s="6"/>
      <c r="M463" s="6"/>
      <c r="N463" s="6"/>
      <c r="O463" s="6"/>
      <c r="P463" s="6"/>
      <c r="Q463" s="6"/>
      <c r="R463" s="6"/>
      <c r="S463" s="6"/>
      <c r="T463" s="6"/>
      <c r="V463" s="7"/>
      <c r="W463" s="7"/>
      <c r="X463" s="7"/>
      <c r="Y463" s="7"/>
      <c r="Z463" s="7"/>
      <c r="AA463" s="7"/>
      <c r="AB463" s="7"/>
      <c r="AC463" s="7"/>
      <c r="AD463" s="26"/>
      <c r="AE463" s="7"/>
      <c r="AF463" s="9"/>
      <c r="AG463" s="10"/>
      <c r="AH463" s="10"/>
    </row>
    <row r="464" spans="2:34" ht="15" x14ac:dyDescent="0.25">
      <c r="B464"/>
      <c r="C464" s="4"/>
      <c r="D464" s="4"/>
      <c r="E464" s="12"/>
      <c r="F464" s="37"/>
      <c r="G464" s="37"/>
      <c r="H464" s="11"/>
      <c r="I464" s="12"/>
      <c r="L464" s="6"/>
      <c r="M464" s="6"/>
      <c r="N464" s="6"/>
      <c r="O464" s="6"/>
      <c r="P464" s="6"/>
      <c r="Q464" s="6"/>
      <c r="R464" s="6"/>
      <c r="S464" s="6"/>
      <c r="T464" s="6"/>
      <c r="V464" s="7"/>
      <c r="W464" s="7"/>
      <c r="X464" s="7"/>
      <c r="Y464" s="7"/>
      <c r="Z464" s="7"/>
      <c r="AA464" s="7"/>
      <c r="AB464" s="7"/>
      <c r="AC464" s="7"/>
      <c r="AD464" s="26"/>
      <c r="AE464" s="7"/>
      <c r="AF464" s="9"/>
      <c r="AG464" s="10"/>
      <c r="AH464" s="10"/>
    </row>
    <row r="465" spans="2:34" ht="15" x14ac:dyDescent="0.25">
      <c r="B465"/>
      <c r="C465" s="4"/>
      <c r="D465" s="4"/>
      <c r="E465" s="12"/>
      <c r="F465" s="37"/>
      <c r="G465" s="37"/>
      <c r="H465" s="11"/>
      <c r="I465" s="12"/>
      <c r="L465" s="6"/>
      <c r="M465" s="6"/>
      <c r="N465" s="6"/>
      <c r="O465" s="6"/>
      <c r="P465" s="6"/>
      <c r="Q465" s="6"/>
      <c r="R465" s="6"/>
      <c r="S465" s="6"/>
      <c r="T465" s="6"/>
      <c r="V465" s="7"/>
      <c r="W465" s="7"/>
      <c r="X465" s="7"/>
      <c r="Y465" s="7"/>
      <c r="Z465" s="7"/>
      <c r="AA465" s="7"/>
      <c r="AB465" s="7"/>
      <c r="AC465" s="7"/>
      <c r="AD465" s="26"/>
      <c r="AE465" s="7"/>
      <c r="AF465" s="9"/>
      <c r="AG465" s="10"/>
      <c r="AH465" s="10"/>
    </row>
    <row r="466" spans="2:34" ht="15" x14ac:dyDescent="0.25">
      <c r="B466"/>
      <c r="C466" s="4"/>
      <c r="D466" s="4"/>
      <c r="E466" s="12"/>
      <c r="F466" s="37"/>
      <c r="G466" s="37"/>
      <c r="H466" s="11"/>
      <c r="I466" s="12"/>
      <c r="L466" s="6"/>
      <c r="M466" s="6"/>
      <c r="N466" s="6"/>
      <c r="O466" s="6"/>
      <c r="P466" s="6"/>
      <c r="Q466" s="6"/>
      <c r="R466" s="6"/>
      <c r="S466" s="6"/>
      <c r="T466" s="6"/>
      <c r="V466" s="7"/>
      <c r="W466" s="7"/>
      <c r="X466" s="7"/>
      <c r="Y466" s="7"/>
      <c r="Z466" s="7"/>
      <c r="AA466" s="7"/>
      <c r="AB466" s="7"/>
      <c r="AC466" s="7"/>
      <c r="AD466" s="26"/>
      <c r="AE466" s="7"/>
      <c r="AF466" s="9"/>
      <c r="AG466" s="10"/>
      <c r="AH466" s="10"/>
    </row>
    <row r="467" spans="2:34" ht="15" x14ac:dyDescent="0.25">
      <c r="B467"/>
      <c r="C467" s="4"/>
      <c r="D467" s="4"/>
      <c r="E467" s="12"/>
      <c r="F467" s="37"/>
      <c r="G467" s="37"/>
      <c r="H467" s="11"/>
      <c r="I467" s="12"/>
      <c r="L467" s="6"/>
      <c r="M467" s="6"/>
      <c r="N467" s="6"/>
      <c r="O467" s="6"/>
      <c r="P467" s="6"/>
      <c r="Q467" s="6"/>
      <c r="R467" s="6"/>
      <c r="S467" s="6"/>
      <c r="T467" s="6"/>
      <c r="V467" s="7"/>
      <c r="W467" s="7"/>
      <c r="X467" s="7"/>
      <c r="Y467" s="7"/>
      <c r="Z467" s="7"/>
      <c r="AA467" s="7"/>
      <c r="AB467" s="7"/>
      <c r="AC467" s="7"/>
      <c r="AD467" s="26"/>
      <c r="AE467" s="7"/>
      <c r="AF467" s="9"/>
      <c r="AG467" s="10"/>
      <c r="AH467" s="10"/>
    </row>
    <row r="468" spans="2:34" ht="15" x14ac:dyDescent="0.25">
      <c r="B468"/>
      <c r="C468" s="4"/>
      <c r="D468" s="4"/>
      <c r="E468" s="12"/>
      <c r="F468" s="37"/>
      <c r="G468" s="37"/>
      <c r="H468" s="11"/>
      <c r="I468" s="12"/>
      <c r="L468" s="6"/>
      <c r="M468" s="6"/>
      <c r="N468" s="6"/>
      <c r="O468" s="6"/>
      <c r="P468" s="6"/>
      <c r="Q468" s="6"/>
      <c r="R468" s="6"/>
      <c r="S468" s="6"/>
      <c r="T468" s="6"/>
      <c r="V468" s="7"/>
      <c r="W468" s="7"/>
      <c r="X468" s="7"/>
      <c r="Y468" s="7"/>
      <c r="Z468" s="7"/>
      <c r="AA468" s="7"/>
      <c r="AB468" s="7"/>
      <c r="AC468" s="7"/>
      <c r="AD468" s="26"/>
      <c r="AE468" s="7"/>
      <c r="AF468" s="9"/>
      <c r="AG468" s="10"/>
      <c r="AH468" s="10"/>
    </row>
    <row r="469" spans="2:34" ht="15" x14ac:dyDescent="0.25">
      <c r="B469"/>
      <c r="C469" s="4"/>
      <c r="D469" s="4"/>
      <c r="E469" s="12"/>
      <c r="F469" s="37"/>
      <c r="G469" s="37"/>
      <c r="H469" s="11"/>
      <c r="I469" s="12"/>
      <c r="L469" s="6"/>
      <c r="M469" s="6"/>
      <c r="N469" s="6"/>
      <c r="O469" s="6"/>
      <c r="P469" s="6"/>
      <c r="Q469" s="6"/>
      <c r="R469" s="6"/>
      <c r="S469" s="6"/>
      <c r="T469" s="6"/>
      <c r="V469" s="7"/>
      <c r="W469" s="7"/>
      <c r="X469" s="7"/>
      <c r="Y469" s="7"/>
      <c r="Z469" s="7"/>
      <c r="AA469" s="7"/>
      <c r="AB469" s="7"/>
      <c r="AC469" s="7"/>
      <c r="AD469" s="26"/>
      <c r="AE469" s="7"/>
      <c r="AF469" s="9"/>
      <c r="AG469" s="10"/>
      <c r="AH469" s="10"/>
    </row>
    <row r="470" spans="2:34" ht="15" x14ac:dyDescent="0.25">
      <c r="B470"/>
      <c r="C470" s="4"/>
      <c r="D470" s="4"/>
      <c r="E470" s="12"/>
      <c r="F470" s="37"/>
      <c r="G470" s="37"/>
      <c r="H470" s="11"/>
      <c r="I470" s="12"/>
      <c r="L470" s="6"/>
      <c r="M470" s="6"/>
      <c r="N470" s="6"/>
      <c r="O470" s="6"/>
      <c r="P470" s="6"/>
      <c r="Q470" s="6"/>
      <c r="R470" s="6"/>
      <c r="S470" s="6"/>
      <c r="T470" s="6"/>
      <c r="V470" s="7"/>
      <c r="W470" s="7"/>
      <c r="X470" s="7"/>
      <c r="Y470" s="7"/>
      <c r="Z470" s="7"/>
      <c r="AA470" s="7"/>
      <c r="AB470" s="7"/>
      <c r="AC470" s="7"/>
      <c r="AD470" s="26"/>
      <c r="AE470" s="7"/>
      <c r="AF470" s="9"/>
      <c r="AG470" s="10"/>
      <c r="AH470" s="10"/>
    </row>
    <row r="471" spans="2:34" ht="15" x14ac:dyDescent="0.25">
      <c r="B471"/>
      <c r="C471" s="4"/>
      <c r="D471" s="4"/>
      <c r="E471" s="12"/>
      <c r="F471" s="37"/>
      <c r="G471" s="37"/>
      <c r="H471" s="11"/>
      <c r="I471" s="12"/>
      <c r="L471" s="6"/>
      <c r="M471" s="6"/>
      <c r="N471" s="6"/>
      <c r="O471" s="6"/>
      <c r="P471" s="6"/>
      <c r="Q471" s="6"/>
      <c r="R471" s="6"/>
      <c r="S471" s="6"/>
      <c r="T471" s="6"/>
      <c r="V471" s="7"/>
      <c r="W471" s="7"/>
      <c r="X471" s="7"/>
      <c r="Y471" s="7"/>
      <c r="Z471" s="7"/>
      <c r="AA471" s="7"/>
      <c r="AB471" s="7"/>
      <c r="AC471" s="7"/>
      <c r="AD471" s="26"/>
      <c r="AE471" s="7"/>
      <c r="AF471" s="9"/>
      <c r="AG471" s="10"/>
      <c r="AH471" s="10"/>
    </row>
    <row r="472" spans="2:34" ht="15" x14ac:dyDescent="0.25">
      <c r="B472"/>
      <c r="C472" s="4"/>
      <c r="D472" s="4"/>
      <c r="E472" s="12"/>
      <c r="F472" s="37"/>
      <c r="G472" s="37"/>
      <c r="H472" s="11"/>
      <c r="I472" s="12"/>
      <c r="L472" s="6"/>
      <c r="M472" s="6"/>
      <c r="N472" s="6"/>
      <c r="O472" s="6"/>
      <c r="P472" s="6"/>
      <c r="Q472" s="6"/>
      <c r="R472" s="6"/>
      <c r="S472" s="6"/>
      <c r="T472" s="6"/>
      <c r="V472" s="7"/>
      <c r="W472" s="7"/>
      <c r="X472" s="7"/>
      <c r="Y472" s="7"/>
      <c r="Z472" s="7"/>
      <c r="AA472" s="7"/>
      <c r="AB472" s="7"/>
      <c r="AC472" s="7"/>
      <c r="AD472" s="26"/>
      <c r="AE472" s="7"/>
      <c r="AF472" s="9"/>
      <c r="AG472" s="10"/>
      <c r="AH472" s="10"/>
    </row>
    <row r="473" spans="2:34" ht="15" x14ac:dyDescent="0.25">
      <c r="B473"/>
      <c r="C473" s="4"/>
      <c r="D473" s="4"/>
      <c r="E473" s="12"/>
      <c r="F473" s="37"/>
      <c r="G473" s="37"/>
      <c r="H473" s="11"/>
      <c r="I473" s="12"/>
      <c r="L473" s="6"/>
      <c r="M473" s="6"/>
      <c r="N473" s="6"/>
      <c r="O473" s="6"/>
      <c r="P473" s="6"/>
      <c r="Q473" s="6"/>
      <c r="R473" s="6"/>
      <c r="S473" s="6"/>
      <c r="T473" s="6"/>
      <c r="V473" s="7"/>
      <c r="W473" s="7"/>
      <c r="X473" s="7"/>
      <c r="Y473" s="7"/>
      <c r="Z473" s="7"/>
      <c r="AA473" s="7"/>
      <c r="AB473" s="7"/>
      <c r="AC473" s="7"/>
      <c r="AD473" s="26"/>
      <c r="AE473" s="7"/>
      <c r="AF473" s="9"/>
      <c r="AG473" s="10"/>
      <c r="AH473" s="10"/>
    </row>
    <row r="474" spans="2:34" ht="15" x14ac:dyDescent="0.25">
      <c r="B474"/>
      <c r="C474" s="4"/>
      <c r="D474" s="4"/>
      <c r="E474" s="12"/>
      <c r="F474" s="37"/>
      <c r="G474" s="37"/>
      <c r="H474" s="11"/>
      <c r="I474" s="12"/>
      <c r="L474" s="6"/>
      <c r="M474" s="6"/>
      <c r="N474" s="6"/>
      <c r="O474" s="6"/>
      <c r="P474" s="6"/>
      <c r="Q474" s="6"/>
      <c r="R474" s="6"/>
      <c r="S474" s="6"/>
      <c r="T474" s="6"/>
      <c r="V474" s="7"/>
      <c r="W474" s="7"/>
      <c r="X474" s="7"/>
      <c r="Y474" s="7"/>
      <c r="Z474" s="7"/>
      <c r="AA474" s="7"/>
      <c r="AB474" s="7"/>
      <c r="AC474" s="7"/>
      <c r="AD474" s="26"/>
      <c r="AE474" s="7"/>
      <c r="AF474" s="9"/>
      <c r="AG474" s="10"/>
      <c r="AH474" s="10"/>
    </row>
    <row r="475" spans="2:34" ht="15" x14ac:dyDescent="0.25">
      <c r="B475"/>
      <c r="C475" s="4"/>
      <c r="D475" s="4"/>
      <c r="E475" s="12"/>
      <c r="F475" s="37"/>
      <c r="G475" s="37"/>
      <c r="H475" s="11"/>
      <c r="I475" s="12"/>
      <c r="L475" s="6"/>
      <c r="M475" s="6"/>
      <c r="N475" s="6"/>
      <c r="O475" s="6"/>
      <c r="P475" s="6"/>
      <c r="Q475" s="6"/>
      <c r="R475" s="6"/>
      <c r="S475" s="6"/>
      <c r="T475" s="6"/>
      <c r="V475" s="7"/>
      <c r="W475" s="7"/>
      <c r="X475" s="7"/>
      <c r="Y475" s="7"/>
      <c r="Z475" s="7"/>
      <c r="AA475" s="7"/>
      <c r="AB475" s="7"/>
      <c r="AC475" s="7"/>
      <c r="AD475" s="26"/>
      <c r="AE475" s="7"/>
      <c r="AF475" s="9"/>
      <c r="AG475" s="10"/>
      <c r="AH475" s="10"/>
    </row>
    <row r="476" spans="2:34" ht="15" x14ac:dyDescent="0.25">
      <c r="B476"/>
      <c r="C476" s="4"/>
      <c r="D476" s="4"/>
      <c r="E476" s="12"/>
      <c r="F476" s="37"/>
      <c r="G476" s="37"/>
      <c r="H476" s="11"/>
      <c r="I476" s="12"/>
      <c r="L476" s="6"/>
      <c r="M476" s="6"/>
      <c r="N476" s="6"/>
      <c r="O476" s="6"/>
      <c r="P476" s="6"/>
      <c r="Q476" s="6"/>
      <c r="R476" s="6"/>
      <c r="S476" s="6"/>
      <c r="T476" s="6"/>
      <c r="V476" s="7"/>
      <c r="W476" s="7"/>
      <c r="X476" s="7"/>
      <c r="Y476" s="7"/>
      <c r="Z476" s="7"/>
      <c r="AA476" s="7"/>
      <c r="AB476" s="7"/>
      <c r="AC476" s="7"/>
      <c r="AD476" s="26"/>
      <c r="AE476" s="7"/>
      <c r="AF476" s="9"/>
      <c r="AG476" s="10"/>
      <c r="AH476" s="10"/>
    </row>
    <row r="477" spans="2:34" ht="15" x14ac:dyDescent="0.25">
      <c r="B477"/>
      <c r="C477" s="4"/>
      <c r="D477" s="4"/>
      <c r="E477" s="12"/>
      <c r="F477" s="37"/>
      <c r="G477" s="37"/>
      <c r="H477" s="11"/>
      <c r="I477" s="12"/>
      <c r="L477" s="6"/>
      <c r="M477" s="6"/>
      <c r="N477" s="6"/>
      <c r="O477" s="6"/>
      <c r="P477" s="6"/>
      <c r="Q477" s="6"/>
      <c r="R477" s="6"/>
      <c r="S477" s="6"/>
      <c r="T477" s="6"/>
      <c r="V477" s="7"/>
      <c r="W477" s="7"/>
      <c r="X477" s="7"/>
      <c r="Y477" s="7"/>
      <c r="Z477" s="7"/>
      <c r="AA477" s="7"/>
      <c r="AB477" s="7"/>
      <c r="AC477" s="7"/>
      <c r="AD477" s="26"/>
      <c r="AE477" s="7"/>
      <c r="AF477" s="9"/>
      <c r="AG477" s="10"/>
      <c r="AH477" s="10"/>
    </row>
    <row r="478" spans="2:34" ht="15" x14ac:dyDescent="0.25">
      <c r="B478"/>
      <c r="C478" s="4"/>
      <c r="D478" s="4"/>
      <c r="E478" s="12"/>
      <c r="F478" s="37"/>
      <c r="G478" s="37"/>
      <c r="H478" s="11"/>
      <c r="I478" s="12"/>
      <c r="L478" s="6"/>
      <c r="M478" s="6"/>
      <c r="N478" s="6"/>
      <c r="O478" s="6"/>
      <c r="P478" s="6"/>
      <c r="Q478" s="6"/>
      <c r="R478" s="6"/>
      <c r="S478" s="6"/>
      <c r="T478" s="6"/>
      <c r="V478" s="7"/>
      <c r="W478" s="7"/>
      <c r="X478" s="7"/>
      <c r="Y478" s="7"/>
      <c r="Z478" s="7"/>
      <c r="AA478" s="7"/>
      <c r="AB478" s="7"/>
      <c r="AC478" s="7"/>
      <c r="AD478" s="26"/>
      <c r="AE478" s="7"/>
      <c r="AF478" s="9"/>
      <c r="AG478" s="10"/>
      <c r="AH478" s="10"/>
    </row>
    <row r="479" spans="2:34" ht="15" x14ac:dyDescent="0.25">
      <c r="B479"/>
      <c r="C479" s="4"/>
      <c r="D479" s="4"/>
      <c r="E479" s="12"/>
      <c r="F479" s="37"/>
      <c r="G479" s="37"/>
      <c r="H479" s="11"/>
      <c r="I479" s="12"/>
      <c r="L479" s="6"/>
      <c r="M479" s="6"/>
      <c r="N479" s="6"/>
      <c r="O479" s="6"/>
      <c r="P479" s="6"/>
      <c r="Q479" s="6"/>
      <c r="R479" s="6"/>
      <c r="S479" s="6"/>
      <c r="T479" s="6"/>
      <c r="V479" s="7"/>
      <c r="W479" s="7"/>
      <c r="X479" s="7"/>
      <c r="Y479" s="7"/>
      <c r="Z479" s="7"/>
      <c r="AA479" s="7"/>
      <c r="AB479" s="7"/>
      <c r="AC479" s="7"/>
      <c r="AD479" s="26"/>
      <c r="AE479" s="7"/>
      <c r="AF479" s="9"/>
      <c r="AG479" s="10"/>
      <c r="AH479" s="10"/>
    </row>
    <row r="480" spans="2:34" ht="15" x14ac:dyDescent="0.25">
      <c r="B480"/>
      <c r="C480" s="4"/>
      <c r="D480" s="4"/>
      <c r="E480" s="12"/>
      <c r="F480" s="37"/>
      <c r="G480" s="37"/>
      <c r="H480" s="11"/>
      <c r="I480" s="12"/>
      <c r="L480" s="6"/>
      <c r="M480" s="6"/>
      <c r="N480" s="6"/>
      <c r="O480" s="6"/>
      <c r="P480" s="6"/>
      <c r="Q480" s="6"/>
      <c r="R480" s="6"/>
      <c r="S480" s="6"/>
      <c r="T480" s="6"/>
      <c r="V480" s="7"/>
      <c r="W480" s="7"/>
      <c r="X480" s="7"/>
      <c r="Y480" s="7"/>
      <c r="Z480" s="7"/>
      <c r="AA480" s="7"/>
      <c r="AB480" s="7"/>
      <c r="AC480" s="7"/>
      <c r="AD480" s="26"/>
      <c r="AE480" s="7"/>
      <c r="AF480" s="9"/>
      <c r="AG480" s="10"/>
      <c r="AH480" s="10"/>
    </row>
    <row r="481" spans="2:34" ht="15" x14ac:dyDescent="0.25">
      <c r="B481"/>
      <c r="C481" s="4"/>
      <c r="D481" s="4"/>
      <c r="E481" s="12"/>
      <c r="F481" s="37"/>
      <c r="G481" s="37"/>
      <c r="H481" s="11"/>
      <c r="I481" s="12"/>
      <c r="L481" s="6"/>
      <c r="M481" s="6"/>
      <c r="N481" s="6"/>
      <c r="O481" s="6"/>
      <c r="P481" s="6"/>
      <c r="Q481" s="6"/>
      <c r="R481" s="6"/>
      <c r="S481" s="6"/>
      <c r="T481" s="6"/>
      <c r="V481" s="7"/>
      <c r="W481" s="7"/>
      <c r="X481" s="7"/>
      <c r="Y481" s="7"/>
      <c r="Z481" s="7"/>
      <c r="AA481" s="7"/>
      <c r="AB481" s="7"/>
      <c r="AC481" s="7"/>
      <c r="AD481" s="26"/>
      <c r="AE481" s="7"/>
      <c r="AF481" s="9"/>
      <c r="AG481" s="10"/>
      <c r="AH481" s="10"/>
    </row>
    <row r="482" spans="2:34" ht="15" x14ac:dyDescent="0.25">
      <c r="B482"/>
      <c r="C482" s="4"/>
      <c r="D482" s="4"/>
      <c r="E482" s="12"/>
      <c r="F482" s="37"/>
      <c r="G482" s="37"/>
      <c r="H482" s="11"/>
      <c r="I482" s="12"/>
      <c r="L482" s="6"/>
      <c r="M482" s="6"/>
      <c r="N482" s="6"/>
      <c r="O482" s="6"/>
      <c r="P482" s="6"/>
      <c r="Q482" s="6"/>
      <c r="R482" s="6"/>
      <c r="S482" s="6"/>
      <c r="T482" s="6"/>
      <c r="V482" s="7"/>
      <c r="W482" s="7"/>
      <c r="X482" s="7"/>
      <c r="Y482" s="7"/>
      <c r="Z482" s="7"/>
      <c r="AA482" s="7"/>
      <c r="AB482" s="7"/>
      <c r="AC482" s="7"/>
      <c r="AD482" s="26"/>
      <c r="AE482" s="7"/>
      <c r="AF482" s="9"/>
      <c r="AG482" s="10"/>
      <c r="AH482" s="10"/>
    </row>
    <row r="483" spans="2:34" ht="15" x14ac:dyDescent="0.25">
      <c r="B483"/>
      <c r="C483" s="4"/>
      <c r="D483" s="4"/>
      <c r="E483" s="12"/>
      <c r="F483" s="37"/>
      <c r="G483" s="37"/>
      <c r="H483" s="11"/>
      <c r="I483" s="12"/>
      <c r="L483" s="6"/>
      <c r="M483" s="6"/>
      <c r="N483" s="6"/>
      <c r="O483" s="6"/>
      <c r="P483" s="6"/>
      <c r="Q483" s="6"/>
      <c r="R483" s="6"/>
      <c r="S483" s="6"/>
      <c r="T483" s="6"/>
      <c r="V483" s="7"/>
      <c r="W483" s="7"/>
      <c r="X483" s="7"/>
      <c r="Y483" s="7"/>
      <c r="Z483" s="7"/>
      <c r="AA483" s="7"/>
      <c r="AB483" s="7"/>
      <c r="AC483" s="7"/>
      <c r="AD483" s="26"/>
      <c r="AE483" s="7"/>
      <c r="AF483" s="9"/>
      <c r="AG483" s="10"/>
      <c r="AH483" s="10"/>
    </row>
    <row r="484" spans="2:34" ht="15" x14ac:dyDescent="0.25">
      <c r="B484"/>
      <c r="C484" s="4"/>
      <c r="D484" s="4"/>
      <c r="E484" s="12"/>
      <c r="F484" s="37"/>
      <c r="G484" s="37"/>
      <c r="H484" s="11"/>
      <c r="I484" s="12"/>
      <c r="L484" s="6"/>
      <c r="M484" s="6"/>
      <c r="N484" s="6"/>
      <c r="O484" s="6"/>
      <c r="P484" s="6"/>
      <c r="Q484" s="6"/>
      <c r="R484" s="6"/>
      <c r="S484" s="6"/>
      <c r="T484" s="6"/>
      <c r="V484" s="7"/>
      <c r="W484" s="7"/>
      <c r="X484" s="7"/>
      <c r="Y484" s="7"/>
      <c r="Z484" s="7"/>
      <c r="AA484" s="7"/>
      <c r="AB484" s="7"/>
      <c r="AC484" s="7"/>
      <c r="AD484" s="26"/>
      <c r="AE484" s="7"/>
      <c r="AF484" s="9"/>
      <c r="AG484" s="10"/>
      <c r="AH484" s="10"/>
    </row>
    <row r="485" spans="2:34" ht="15" x14ac:dyDescent="0.25">
      <c r="B485"/>
      <c r="C485" s="4"/>
      <c r="D485" s="4"/>
      <c r="E485" s="12"/>
      <c r="F485" s="37"/>
      <c r="G485" s="37"/>
      <c r="H485" s="11"/>
      <c r="I485" s="12"/>
      <c r="L485" s="6"/>
      <c r="M485" s="6"/>
      <c r="N485" s="6"/>
      <c r="O485" s="6"/>
      <c r="P485" s="6"/>
      <c r="Q485" s="6"/>
      <c r="R485" s="6"/>
      <c r="S485" s="6"/>
      <c r="T485" s="6"/>
      <c r="V485" s="7"/>
      <c r="W485" s="7"/>
      <c r="X485" s="7"/>
      <c r="Y485" s="7"/>
      <c r="Z485" s="7"/>
      <c r="AA485" s="7"/>
      <c r="AB485" s="7"/>
      <c r="AC485" s="7"/>
      <c r="AD485" s="26"/>
      <c r="AE485" s="7"/>
      <c r="AF485" s="9"/>
      <c r="AG485" s="10"/>
      <c r="AH485" s="10"/>
    </row>
    <row r="486" spans="2:34" ht="15" x14ac:dyDescent="0.25">
      <c r="B486"/>
      <c r="C486" s="4"/>
      <c r="D486" s="4"/>
      <c r="E486" s="12"/>
      <c r="F486" s="37"/>
      <c r="G486" s="37"/>
      <c r="H486" s="11"/>
      <c r="I486" s="12"/>
      <c r="L486" s="6"/>
      <c r="M486" s="6"/>
      <c r="N486" s="6"/>
      <c r="O486" s="6"/>
      <c r="P486" s="6"/>
      <c r="Q486" s="6"/>
      <c r="R486" s="6"/>
      <c r="S486" s="6"/>
      <c r="T486" s="6"/>
      <c r="V486" s="7"/>
      <c r="W486" s="7"/>
      <c r="X486" s="7"/>
      <c r="Y486" s="7"/>
      <c r="Z486" s="7"/>
      <c r="AA486" s="7"/>
      <c r="AB486" s="7"/>
      <c r="AC486" s="7"/>
      <c r="AD486" s="26"/>
      <c r="AE486" s="7"/>
      <c r="AF486" s="9"/>
      <c r="AG486" s="10"/>
      <c r="AH486" s="10"/>
    </row>
    <row r="487" spans="2:34" ht="15" x14ac:dyDescent="0.25">
      <c r="B487"/>
      <c r="C487" s="4"/>
      <c r="D487" s="4"/>
      <c r="E487" s="12"/>
      <c r="F487" s="37"/>
      <c r="G487" s="37"/>
      <c r="H487" s="11"/>
      <c r="I487" s="12"/>
      <c r="L487" s="6"/>
      <c r="M487" s="6"/>
      <c r="N487" s="6"/>
      <c r="O487" s="6"/>
      <c r="P487" s="6"/>
      <c r="Q487" s="6"/>
      <c r="R487" s="6"/>
      <c r="S487" s="6"/>
      <c r="T487" s="6"/>
      <c r="V487" s="7"/>
      <c r="W487" s="7"/>
      <c r="X487" s="7"/>
      <c r="Y487" s="7"/>
      <c r="Z487" s="7"/>
      <c r="AA487" s="7"/>
      <c r="AB487" s="7"/>
      <c r="AC487" s="7"/>
      <c r="AD487" s="26"/>
      <c r="AE487" s="7"/>
      <c r="AF487" s="9"/>
      <c r="AG487" s="10"/>
      <c r="AH487" s="10"/>
    </row>
    <row r="488" spans="2:34" ht="15" x14ac:dyDescent="0.25">
      <c r="B488"/>
      <c r="C488" s="4"/>
      <c r="D488" s="4"/>
      <c r="E488" s="12"/>
      <c r="F488" s="37"/>
      <c r="G488" s="37"/>
      <c r="H488" s="11"/>
      <c r="I488" s="12"/>
      <c r="L488" s="6"/>
      <c r="M488" s="6"/>
      <c r="N488" s="6"/>
      <c r="O488" s="6"/>
      <c r="P488" s="6"/>
      <c r="Q488" s="6"/>
      <c r="R488" s="6"/>
      <c r="S488" s="6"/>
      <c r="T488" s="6"/>
      <c r="V488" s="7"/>
      <c r="W488" s="7"/>
      <c r="X488" s="7"/>
      <c r="Y488" s="7"/>
      <c r="Z488" s="7"/>
      <c r="AA488" s="7"/>
      <c r="AB488" s="7"/>
      <c r="AC488" s="7"/>
      <c r="AD488" s="26"/>
      <c r="AE488" s="7"/>
      <c r="AF488" s="9"/>
      <c r="AG488" s="10"/>
      <c r="AH488" s="10"/>
    </row>
    <row r="489" spans="2:34" ht="15" x14ac:dyDescent="0.25">
      <c r="B489"/>
      <c r="C489" s="4"/>
      <c r="D489" s="4"/>
      <c r="E489" s="12"/>
      <c r="F489" s="37"/>
      <c r="G489" s="37"/>
      <c r="H489" s="11"/>
      <c r="I489" s="12"/>
      <c r="L489" s="6"/>
      <c r="M489" s="6"/>
      <c r="N489" s="6"/>
      <c r="O489" s="6"/>
      <c r="P489" s="6"/>
      <c r="Q489" s="6"/>
      <c r="R489" s="6"/>
      <c r="S489" s="6"/>
      <c r="T489" s="6"/>
      <c r="V489" s="7"/>
      <c r="W489" s="7"/>
      <c r="X489" s="7"/>
      <c r="Y489" s="7"/>
      <c r="Z489" s="7"/>
      <c r="AA489" s="7"/>
      <c r="AB489" s="7"/>
      <c r="AC489" s="7"/>
      <c r="AD489" s="26"/>
      <c r="AE489" s="7"/>
      <c r="AF489" s="9"/>
      <c r="AG489" s="10"/>
      <c r="AH489" s="10"/>
    </row>
    <row r="490" spans="2:34" ht="15" x14ac:dyDescent="0.25">
      <c r="B490"/>
      <c r="C490" s="4"/>
      <c r="D490" s="4"/>
      <c r="E490" s="12"/>
      <c r="F490" s="37"/>
      <c r="G490" s="37"/>
      <c r="H490" s="11"/>
      <c r="I490" s="12"/>
      <c r="L490" s="6"/>
      <c r="M490" s="6"/>
      <c r="N490" s="6"/>
      <c r="O490" s="6"/>
      <c r="P490" s="6"/>
      <c r="Q490" s="6"/>
      <c r="R490" s="6"/>
      <c r="S490" s="6"/>
      <c r="T490" s="6"/>
      <c r="V490" s="7"/>
      <c r="W490" s="7"/>
      <c r="X490" s="7"/>
      <c r="Y490" s="7"/>
      <c r="Z490" s="7"/>
      <c r="AA490" s="7"/>
      <c r="AB490" s="7"/>
      <c r="AC490" s="7"/>
      <c r="AD490" s="26"/>
      <c r="AE490" s="7"/>
      <c r="AF490" s="9"/>
      <c r="AG490" s="10"/>
      <c r="AH490" s="10"/>
    </row>
    <row r="491" spans="2:34" ht="15" x14ac:dyDescent="0.25">
      <c r="B491"/>
      <c r="C491" s="4"/>
      <c r="D491" s="4"/>
      <c r="E491" s="12"/>
      <c r="F491" s="37"/>
      <c r="G491" s="37"/>
      <c r="H491" s="11"/>
      <c r="I491" s="12"/>
      <c r="L491" s="6"/>
      <c r="M491" s="6"/>
      <c r="N491" s="6"/>
      <c r="O491" s="6"/>
      <c r="P491" s="6"/>
      <c r="Q491" s="6"/>
      <c r="R491" s="6"/>
      <c r="S491" s="6"/>
      <c r="T491" s="6"/>
      <c r="V491" s="7"/>
      <c r="W491" s="7"/>
      <c r="X491" s="7"/>
      <c r="Y491" s="7"/>
      <c r="Z491" s="7"/>
      <c r="AA491" s="7"/>
      <c r="AB491" s="7"/>
      <c r="AC491" s="7"/>
      <c r="AD491" s="26"/>
      <c r="AE491" s="7"/>
      <c r="AF491" s="9"/>
      <c r="AG491" s="10"/>
      <c r="AH491" s="10"/>
    </row>
    <row r="492" spans="2:34" ht="15" x14ac:dyDescent="0.25">
      <c r="B492"/>
      <c r="C492" s="4"/>
      <c r="D492" s="4"/>
      <c r="E492" s="12"/>
      <c r="F492" s="37"/>
      <c r="G492" s="37"/>
      <c r="H492" s="11"/>
      <c r="I492" s="12"/>
      <c r="L492" s="6"/>
      <c r="M492" s="6"/>
      <c r="N492" s="6"/>
      <c r="O492" s="6"/>
      <c r="P492" s="6"/>
      <c r="Q492" s="6"/>
      <c r="R492" s="6"/>
      <c r="S492" s="6"/>
      <c r="T492" s="6"/>
      <c r="V492" s="7"/>
      <c r="W492" s="7"/>
      <c r="X492" s="7"/>
      <c r="Y492" s="7"/>
      <c r="Z492" s="7"/>
      <c r="AA492" s="7"/>
      <c r="AB492" s="7"/>
      <c r="AC492" s="7"/>
      <c r="AD492" s="26"/>
      <c r="AE492" s="7"/>
      <c r="AF492" s="9"/>
      <c r="AG492" s="10"/>
      <c r="AH492" s="10"/>
    </row>
    <row r="493" spans="2:34" ht="15" x14ac:dyDescent="0.25">
      <c r="B493"/>
      <c r="C493" s="4"/>
      <c r="D493" s="4"/>
      <c r="E493" s="12"/>
      <c r="F493" s="37"/>
      <c r="G493" s="37"/>
      <c r="H493" s="11"/>
      <c r="I493" s="12"/>
      <c r="L493" s="6"/>
      <c r="M493" s="6"/>
      <c r="N493" s="6"/>
      <c r="O493" s="6"/>
      <c r="P493" s="6"/>
      <c r="Q493" s="6"/>
      <c r="R493" s="6"/>
      <c r="S493" s="6"/>
      <c r="T493" s="6"/>
      <c r="V493" s="7"/>
      <c r="W493" s="7"/>
      <c r="X493" s="7"/>
      <c r="Y493" s="7"/>
      <c r="Z493" s="7"/>
      <c r="AA493" s="7"/>
      <c r="AB493" s="7"/>
      <c r="AC493" s="7"/>
      <c r="AD493" s="26"/>
      <c r="AE493" s="7"/>
      <c r="AF493" s="9"/>
      <c r="AG493" s="10"/>
      <c r="AH493" s="10"/>
    </row>
    <row r="494" spans="2:34" ht="15" x14ac:dyDescent="0.25">
      <c r="B494"/>
      <c r="C494" s="4"/>
      <c r="D494" s="4"/>
      <c r="E494" s="12"/>
      <c r="F494" s="37"/>
      <c r="G494" s="37"/>
      <c r="H494" s="11"/>
      <c r="I494" s="12"/>
      <c r="L494" s="6"/>
      <c r="M494" s="6"/>
      <c r="N494" s="6"/>
      <c r="O494" s="6"/>
      <c r="P494" s="6"/>
      <c r="Q494" s="6"/>
      <c r="R494" s="6"/>
      <c r="S494" s="6"/>
      <c r="T494" s="6"/>
      <c r="V494" s="7"/>
      <c r="W494" s="7"/>
      <c r="X494" s="7"/>
      <c r="Y494" s="7"/>
      <c r="Z494" s="7"/>
      <c r="AA494" s="7"/>
      <c r="AB494" s="7"/>
      <c r="AC494" s="7"/>
      <c r="AD494" s="26"/>
      <c r="AE494" s="7"/>
      <c r="AF494" s="9"/>
      <c r="AG494" s="10"/>
      <c r="AH494" s="10"/>
    </row>
    <row r="495" spans="2:34" ht="15" x14ac:dyDescent="0.25">
      <c r="B495"/>
      <c r="C495" s="4"/>
      <c r="D495" s="4"/>
      <c r="E495" s="12"/>
      <c r="F495" s="37"/>
      <c r="G495" s="37"/>
      <c r="H495" s="11"/>
      <c r="I495" s="12"/>
      <c r="L495" s="6"/>
      <c r="M495" s="6"/>
      <c r="N495" s="6"/>
      <c r="O495" s="6"/>
      <c r="P495" s="6"/>
      <c r="Q495" s="6"/>
      <c r="R495" s="6"/>
      <c r="S495" s="6"/>
      <c r="T495" s="6"/>
      <c r="V495" s="7"/>
      <c r="W495" s="7"/>
      <c r="X495" s="7"/>
      <c r="Y495" s="7"/>
      <c r="Z495" s="7"/>
      <c r="AA495" s="7"/>
      <c r="AB495" s="7"/>
      <c r="AC495" s="7"/>
      <c r="AD495" s="26"/>
      <c r="AE495" s="7"/>
      <c r="AF495" s="9"/>
      <c r="AG495" s="10"/>
      <c r="AH495" s="10"/>
    </row>
    <row r="496" spans="2:34" ht="15" x14ac:dyDescent="0.25">
      <c r="B496"/>
      <c r="C496" s="4"/>
      <c r="D496" s="4"/>
      <c r="E496" s="12"/>
      <c r="F496" s="37"/>
      <c r="G496" s="37"/>
      <c r="H496" s="11"/>
      <c r="I496" s="12"/>
      <c r="L496" s="6"/>
      <c r="M496" s="6"/>
      <c r="N496" s="6"/>
      <c r="O496" s="6"/>
      <c r="P496" s="6"/>
      <c r="Q496" s="6"/>
      <c r="R496" s="6"/>
      <c r="S496" s="6"/>
      <c r="T496" s="6"/>
      <c r="V496" s="7"/>
      <c r="W496" s="7"/>
      <c r="X496" s="7"/>
      <c r="Y496" s="7"/>
      <c r="Z496" s="7"/>
      <c r="AA496" s="7"/>
      <c r="AB496" s="7"/>
      <c r="AC496" s="7"/>
      <c r="AD496" s="26"/>
      <c r="AE496" s="7"/>
      <c r="AF496" s="9"/>
      <c r="AG496" s="10"/>
      <c r="AH496" s="10"/>
    </row>
    <row r="497" spans="2:34" ht="15" x14ac:dyDescent="0.25">
      <c r="B497"/>
      <c r="C497" s="4"/>
      <c r="D497" s="4"/>
      <c r="E497" s="12"/>
      <c r="F497" s="37"/>
      <c r="G497" s="37"/>
      <c r="H497" s="11"/>
      <c r="I497" s="12"/>
      <c r="L497" s="6"/>
      <c r="M497" s="6"/>
      <c r="N497" s="6"/>
      <c r="O497" s="6"/>
      <c r="P497" s="6"/>
      <c r="Q497" s="6"/>
      <c r="R497" s="6"/>
      <c r="S497" s="6"/>
      <c r="T497" s="6"/>
      <c r="V497" s="7"/>
      <c r="W497" s="7"/>
      <c r="X497" s="7"/>
      <c r="Y497" s="7"/>
      <c r="Z497" s="7"/>
      <c r="AA497" s="7"/>
      <c r="AB497" s="7"/>
      <c r="AC497" s="7"/>
      <c r="AD497" s="26"/>
      <c r="AE497" s="7"/>
      <c r="AF497" s="9"/>
      <c r="AG497" s="10"/>
      <c r="AH497" s="10"/>
    </row>
    <row r="498" spans="2:34" ht="15" x14ac:dyDescent="0.25">
      <c r="B498"/>
      <c r="C498" s="4"/>
      <c r="D498" s="4"/>
      <c r="E498" s="12"/>
      <c r="F498" s="37"/>
      <c r="G498" s="37"/>
      <c r="H498" s="11"/>
      <c r="I498" s="12"/>
      <c r="L498" s="6"/>
      <c r="M498" s="6"/>
      <c r="N498" s="6"/>
      <c r="O498" s="6"/>
      <c r="P498" s="6"/>
      <c r="Q498" s="6"/>
      <c r="R498" s="6"/>
      <c r="S498" s="6"/>
      <c r="T498" s="6"/>
      <c r="V498" s="7"/>
      <c r="W498" s="7"/>
      <c r="X498" s="7"/>
      <c r="Y498" s="7"/>
      <c r="Z498" s="7"/>
      <c r="AA498" s="7"/>
      <c r="AB498" s="7"/>
      <c r="AC498" s="7"/>
      <c r="AD498" s="26"/>
      <c r="AE498" s="7"/>
      <c r="AF498" s="9"/>
      <c r="AG498" s="10"/>
      <c r="AH498" s="10"/>
    </row>
    <row r="499" spans="2:34" ht="15" x14ac:dyDescent="0.25">
      <c r="B499"/>
      <c r="C499" s="4"/>
      <c r="D499" s="4"/>
      <c r="E499" s="12"/>
      <c r="F499" s="37"/>
      <c r="G499" s="37"/>
      <c r="H499" s="11"/>
      <c r="I499" s="12"/>
      <c r="L499" s="6"/>
      <c r="M499" s="6"/>
      <c r="N499" s="6"/>
      <c r="O499" s="6"/>
      <c r="P499" s="6"/>
      <c r="Q499" s="6"/>
      <c r="R499" s="6"/>
      <c r="S499" s="6"/>
      <c r="T499" s="6"/>
      <c r="V499" s="7"/>
      <c r="W499" s="7"/>
      <c r="X499" s="7"/>
      <c r="Y499" s="7"/>
      <c r="Z499" s="7"/>
      <c r="AA499" s="7"/>
      <c r="AB499" s="7"/>
      <c r="AC499" s="7"/>
      <c r="AD499" s="26"/>
      <c r="AE499" s="7"/>
      <c r="AF499" s="9"/>
      <c r="AG499" s="10"/>
      <c r="AH499" s="10"/>
    </row>
    <row r="500" spans="2:34" ht="15" x14ac:dyDescent="0.25">
      <c r="B500"/>
      <c r="C500" s="4"/>
      <c r="D500" s="4"/>
      <c r="E500" s="12"/>
      <c r="F500" s="37"/>
      <c r="G500" s="37"/>
      <c r="H500" s="11"/>
      <c r="I500" s="12"/>
      <c r="L500" s="6"/>
      <c r="M500" s="6"/>
      <c r="N500" s="6"/>
      <c r="O500" s="6"/>
      <c r="P500" s="6"/>
      <c r="Q500" s="6"/>
      <c r="R500" s="6"/>
      <c r="S500" s="6"/>
      <c r="T500" s="6"/>
      <c r="V500" s="7"/>
      <c r="W500" s="7"/>
      <c r="X500" s="7"/>
      <c r="Y500" s="7"/>
      <c r="Z500" s="7"/>
      <c r="AA500" s="7"/>
      <c r="AB500" s="7"/>
      <c r="AC500" s="7"/>
      <c r="AD500" s="26"/>
      <c r="AE500" s="7"/>
      <c r="AF500" s="9"/>
      <c r="AG500" s="10"/>
      <c r="AH500" s="10"/>
    </row>
    <row r="501" spans="2:34" ht="15" x14ac:dyDescent="0.25">
      <c r="B501"/>
      <c r="C501" s="4"/>
      <c r="D501" s="4"/>
      <c r="E501" s="12"/>
      <c r="F501" s="37"/>
      <c r="G501" s="37"/>
      <c r="H501" s="11"/>
      <c r="I501" s="12"/>
      <c r="L501" s="6"/>
      <c r="M501" s="6"/>
      <c r="N501" s="6"/>
      <c r="O501" s="6"/>
      <c r="P501" s="6"/>
      <c r="Q501" s="6"/>
      <c r="R501" s="6"/>
      <c r="S501" s="6"/>
      <c r="T501" s="6"/>
      <c r="V501" s="7"/>
      <c r="W501" s="7"/>
      <c r="X501" s="7"/>
      <c r="Y501" s="7"/>
      <c r="Z501" s="7"/>
      <c r="AA501" s="7"/>
      <c r="AB501" s="7"/>
      <c r="AC501" s="7"/>
      <c r="AD501" s="26"/>
      <c r="AE501" s="7"/>
      <c r="AF501" s="9"/>
      <c r="AG501" s="10"/>
      <c r="AH501" s="10"/>
    </row>
    <row r="502" spans="2:34" ht="15" x14ac:dyDescent="0.25">
      <c r="B502"/>
      <c r="C502" s="4"/>
      <c r="D502" s="4"/>
      <c r="E502" s="12"/>
      <c r="F502" s="37"/>
      <c r="G502" s="37"/>
      <c r="H502" s="11"/>
      <c r="I502" s="12"/>
      <c r="L502" s="6"/>
      <c r="M502" s="6"/>
      <c r="N502" s="6"/>
      <c r="O502" s="6"/>
      <c r="P502" s="6"/>
      <c r="Q502" s="6"/>
      <c r="R502" s="6"/>
      <c r="S502" s="6"/>
      <c r="T502" s="6"/>
      <c r="V502" s="7"/>
      <c r="W502" s="7"/>
      <c r="X502" s="7"/>
      <c r="Y502" s="7"/>
      <c r="Z502" s="7"/>
      <c r="AA502" s="7"/>
      <c r="AB502" s="7"/>
      <c r="AC502" s="7"/>
      <c r="AD502" s="26"/>
      <c r="AE502" s="7"/>
      <c r="AF502" s="9"/>
      <c r="AG502" s="10"/>
      <c r="AH502" s="10"/>
    </row>
    <row r="503" spans="2:34" ht="15" x14ac:dyDescent="0.25">
      <c r="B503"/>
      <c r="C503" s="4"/>
      <c r="D503" s="4"/>
      <c r="E503" s="12"/>
      <c r="F503" s="37"/>
      <c r="G503" s="37"/>
      <c r="H503" s="11"/>
      <c r="I503" s="12"/>
      <c r="L503" s="6"/>
      <c r="M503" s="6"/>
      <c r="N503" s="6"/>
      <c r="O503" s="6"/>
      <c r="P503" s="6"/>
      <c r="Q503" s="6"/>
      <c r="R503" s="6"/>
      <c r="S503" s="6"/>
      <c r="T503" s="6"/>
      <c r="V503" s="7"/>
      <c r="W503" s="7"/>
      <c r="X503" s="7"/>
      <c r="Y503" s="7"/>
      <c r="Z503" s="7"/>
      <c r="AA503" s="7"/>
      <c r="AB503" s="7"/>
      <c r="AC503" s="7"/>
      <c r="AD503" s="26"/>
      <c r="AE503" s="7"/>
      <c r="AF503" s="9"/>
      <c r="AG503" s="10"/>
      <c r="AH503" s="10"/>
    </row>
    <row r="504" spans="2:34" ht="15" x14ac:dyDescent="0.25">
      <c r="B504"/>
      <c r="C504" s="4"/>
      <c r="D504" s="4"/>
      <c r="E504" s="12"/>
      <c r="F504" s="37"/>
      <c r="G504" s="37"/>
      <c r="H504" s="11"/>
      <c r="I504" s="12"/>
      <c r="L504" s="6"/>
      <c r="M504" s="6"/>
      <c r="N504" s="6"/>
      <c r="O504" s="6"/>
      <c r="P504" s="6"/>
      <c r="Q504" s="6"/>
      <c r="R504" s="6"/>
      <c r="S504" s="6"/>
      <c r="T504" s="6"/>
      <c r="V504" s="7"/>
      <c r="W504" s="7"/>
      <c r="X504" s="7"/>
      <c r="Y504" s="7"/>
      <c r="Z504" s="7"/>
      <c r="AA504" s="7"/>
      <c r="AB504" s="7"/>
      <c r="AC504" s="7"/>
      <c r="AD504" s="26"/>
      <c r="AE504" s="7"/>
      <c r="AF504" s="9"/>
      <c r="AG504" s="10"/>
      <c r="AH504" s="10"/>
    </row>
    <row r="505" spans="2:34" ht="15" x14ac:dyDescent="0.25">
      <c r="B505"/>
      <c r="C505" s="4"/>
      <c r="D505" s="4"/>
      <c r="E505" s="12"/>
      <c r="F505" s="37"/>
      <c r="G505" s="37"/>
      <c r="H505" s="11"/>
      <c r="I505" s="12"/>
      <c r="L505" s="6"/>
      <c r="M505" s="6"/>
      <c r="N505" s="6"/>
      <c r="O505" s="6"/>
      <c r="P505" s="6"/>
      <c r="Q505" s="6"/>
      <c r="R505" s="6"/>
      <c r="S505" s="6"/>
      <c r="T505" s="6"/>
      <c r="V505" s="7"/>
      <c r="W505" s="7"/>
      <c r="X505" s="7"/>
      <c r="Y505" s="7"/>
      <c r="Z505" s="7"/>
      <c r="AA505" s="7"/>
      <c r="AB505" s="7"/>
      <c r="AC505" s="7"/>
      <c r="AD505" s="26"/>
      <c r="AE505" s="7"/>
      <c r="AF505" s="9"/>
      <c r="AG505" s="10"/>
      <c r="AH505" s="10"/>
    </row>
    <row r="506" spans="2:34" ht="15" x14ac:dyDescent="0.25">
      <c r="B506"/>
      <c r="C506" s="4"/>
      <c r="D506" s="4"/>
      <c r="E506" s="12"/>
      <c r="F506" s="37"/>
      <c r="G506" s="37"/>
      <c r="H506" s="11"/>
      <c r="I506" s="12"/>
      <c r="L506" s="6"/>
      <c r="M506" s="6"/>
      <c r="N506" s="6"/>
      <c r="O506" s="6"/>
      <c r="P506" s="6"/>
      <c r="Q506" s="6"/>
      <c r="R506" s="6"/>
      <c r="S506" s="6"/>
      <c r="T506" s="6"/>
      <c r="V506" s="7"/>
      <c r="W506" s="7"/>
      <c r="X506" s="7"/>
      <c r="Y506" s="7"/>
      <c r="Z506" s="7"/>
      <c r="AA506" s="7"/>
      <c r="AB506" s="7"/>
      <c r="AC506" s="7"/>
      <c r="AD506" s="26"/>
      <c r="AE506" s="7"/>
      <c r="AF506" s="9"/>
      <c r="AG506" s="10"/>
      <c r="AH506" s="10"/>
    </row>
    <row r="507" spans="2:34" ht="15" x14ac:dyDescent="0.25">
      <c r="B507"/>
      <c r="C507" s="4"/>
      <c r="D507" s="4"/>
      <c r="E507" s="12"/>
      <c r="F507" s="37"/>
      <c r="G507" s="37"/>
      <c r="H507" s="11"/>
      <c r="I507" s="12"/>
      <c r="L507" s="6"/>
      <c r="M507" s="6"/>
      <c r="N507" s="6"/>
      <c r="O507" s="6"/>
      <c r="P507" s="6"/>
      <c r="Q507" s="6"/>
      <c r="R507" s="6"/>
      <c r="S507" s="6"/>
      <c r="T507" s="6"/>
      <c r="V507" s="7"/>
      <c r="W507" s="7"/>
      <c r="X507" s="7"/>
      <c r="Y507" s="7"/>
      <c r="Z507" s="7"/>
      <c r="AA507" s="7"/>
      <c r="AB507" s="7"/>
      <c r="AC507" s="7"/>
      <c r="AD507" s="26"/>
      <c r="AE507" s="7"/>
      <c r="AF507" s="9"/>
      <c r="AG507" s="10"/>
      <c r="AH507" s="10"/>
    </row>
    <row r="508" spans="2:34" ht="15" x14ac:dyDescent="0.25">
      <c r="B508"/>
      <c r="C508" s="4"/>
      <c r="D508" s="4"/>
      <c r="E508" s="12"/>
      <c r="F508" s="37"/>
      <c r="G508" s="37"/>
      <c r="H508" s="11"/>
      <c r="I508" s="12"/>
      <c r="L508" s="6"/>
      <c r="M508" s="6"/>
      <c r="N508" s="6"/>
      <c r="O508" s="6"/>
      <c r="P508" s="6"/>
      <c r="Q508" s="6"/>
      <c r="R508" s="6"/>
      <c r="S508" s="6"/>
      <c r="T508" s="6"/>
      <c r="V508" s="7"/>
      <c r="W508" s="7"/>
      <c r="X508" s="7"/>
      <c r="Y508" s="7"/>
      <c r="Z508" s="7"/>
      <c r="AA508" s="7"/>
      <c r="AB508" s="7"/>
      <c r="AC508" s="7"/>
      <c r="AD508" s="26"/>
      <c r="AE508" s="7"/>
      <c r="AF508" s="9"/>
      <c r="AG508" s="10"/>
      <c r="AH508" s="10"/>
    </row>
    <row r="509" spans="2:34" ht="15" x14ac:dyDescent="0.25">
      <c r="B509"/>
      <c r="C509" s="4"/>
      <c r="D509" s="4"/>
      <c r="E509" s="12"/>
      <c r="F509" s="37"/>
      <c r="G509" s="37"/>
      <c r="H509" s="11"/>
      <c r="I509" s="12"/>
      <c r="L509" s="6"/>
      <c r="M509" s="6"/>
      <c r="N509" s="6"/>
      <c r="O509" s="6"/>
      <c r="P509" s="6"/>
      <c r="Q509" s="6"/>
      <c r="R509" s="6"/>
      <c r="S509" s="6"/>
      <c r="T509" s="6"/>
      <c r="V509" s="7"/>
      <c r="W509" s="7"/>
      <c r="X509" s="7"/>
      <c r="Y509" s="7"/>
      <c r="Z509" s="7"/>
      <c r="AA509" s="7"/>
      <c r="AB509" s="7"/>
      <c r="AC509" s="7"/>
      <c r="AD509" s="26"/>
      <c r="AE509" s="7"/>
      <c r="AF509" s="9"/>
      <c r="AG509" s="10"/>
      <c r="AH509" s="10"/>
    </row>
    <row r="510" spans="2:34" ht="15" x14ac:dyDescent="0.25">
      <c r="B510"/>
      <c r="C510" s="4"/>
      <c r="D510" s="4"/>
      <c r="E510" s="12"/>
      <c r="F510" s="37"/>
      <c r="G510" s="37"/>
      <c r="H510" s="11"/>
      <c r="I510" s="12"/>
      <c r="L510" s="6"/>
      <c r="M510" s="6"/>
      <c r="N510" s="6"/>
      <c r="O510" s="6"/>
      <c r="P510" s="6"/>
      <c r="Q510" s="6"/>
      <c r="R510" s="6"/>
      <c r="S510" s="6"/>
      <c r="T510" s="6"/>
      <c r="V510" s="7"/>
      <c r="W510" s="7"/>
      <c r="X510" s="7"/>
      <c r="Y510" s="7"/>
      <c r="Z510" s="7"/>
      <c r="AA510" s="7"/>
      <c r="AB510" s="7"/>
      <c r="AC510" s="7"/>
      <c r="AD510" s="26"/>
      <c r="AE510" s="7"/>
      <c r="AF510" s="9"/>
      <c r="AG510" s="10"/>
      <c r="AH510" s="10"/>
    </row>
    <row r="511" spans="2:34" ht="15" x14ac:dyDescent="0.25">
      <c r="B511"/>
      <c r="C511" s="4"/>
      <c r="D511" s="4"/>
      <c r="E511" s="12"/>
      <c r="F511" s="37"/>
      <c r="G511" s="37"/>
      <c r="H511" s="11"/>
      <c r="I511" s="12"/>
      <c r="L511" s="6"/>
      <c r="M511" s="6"/>
      <c r="N511" s="6"/>
      <c r="O511" s="6"/>
      <c r="P511" s="6"/>
      <c r="Q511" s="6"/>
      <c r="R511" s="6"/>
      <c r="S511" s="6"/>
      <c r="T511" s="6"/>
      <c r="V511" s="7"/>
      <c r="W511" s="7"/>
      <c r="X511" s="7"/>
      <c r="Y511" s="7"/>
      <c r="Z511" s="7"/>
      <c r="AA511" s="7"/>
      <c r="AB511" s="7"/>
      <c r="AC511" s="7"/>
      <c r="AD511" s="26"/>
      <c r="AE511" s="7"/>
      <c r="AF511" s="9"/>
      <c r="AG511" s="10"/>
      <c r="AH511" s="10"/>
    </row>
    <row r="512" spans="2:34" ht="15" x14ac:dyDescent="0.25">
      <c r="B512"/>
      <c r="C512" s="4"/>
      <c r="D512" s="4"/>
      <c r="E512" s="12"/>
      <c r="F512" s="37"/>
      <c r="G512" s="37"/>
      <c r="H512" s="11"/>
      <c r="I512" s="12"/>
      <c r="L512" s="6"/>
      <c r="M512" s="6"/>
      <c r="N512" s="6"/>
      <c r="O512" s="6"/>
      <c r="P512" s="6"/>
      <c r="Q512" s="6"/>
      <c r="R512" s="6"/>
      <c r="S512" s="6"/>
      <c r="T512" s="6"/>
      <c r="V512" s="7"/>
      <c r="W512" s="7"/>
      <c r="X512" s="7"/>
      <c r="Y512" s="7"/>
      <c r="Z512" s="7"/>
      <c r="AA512" s="7"/>
      <c r="AB512" s="7"/>
      <c r="AC512" s="7"/>
      <c r="AD512" s="26"/>
      <c r="AE512" s="7"/>
      <c r="AF512" s="9"/>
      <c r="AG512" s="10"/>
      <c r="AH512" s="10"/>
    </row>
    <row r="513" spans="2:34" ht="15" x14ac:dyDescent="0.25">
      <c r="B513"/>
      <c r="C513" s="4"/>
      <c r="D513" s="4"/>
      <c r="E513" s="12"/>
      <c r="F513" s="37"/>
      <c r="G513" s="37"/>
      <c r="H513" s="11"/>
      <c r="I513" s="12"/>
      <c r="L513" s="6"/>
      <c r="M513" s="6"/>
      <c r="N513" s="6"/>
      <c r="O513" s="6"/>
      <c r="P513" s="6"/>
      <c r="Q513" s="6"/>
      <c r="R513" s="6"/>
      <c r="S513" s="6"/>
      <c r="T513" s="6"/>
      <c r="V513" s="7"/>
      <c r="W513" s="7"/>
      <c r="X513" s="7"/>
      <c r="Y513" s="7"/>
      <c r="Z513" s="7"/>
      <c r="AA513" s="7"/>
      <c r="AB513" s="7"/>
      <c r="AC513" s="7"/>
      <c r="AD513" s="26"/>
      <c r="AE513" s="7"/>
      <c r="AF513" s="9"/>
      <c r="AG513" s="10"/>
      <c r="AH513" s="10"/>
    </row>
    <row r="514" spans="2:34" ht="15" x14ac:dyDescent="0.25">
      <c r="B514"/>
      <c r="C514" s="4"/>
      <c r="D514" s="4"/>
      <c r="E514" s="12"/>
      <c r="F514" s="37"/>
      <c r="G514" s="37"/>
      <c r="H514" s="11"/>
      <c r="I514" s="12"/>
      <c r="L514" s="6"/>
      <c r="M514" s="6"/>
      <c r="N514" s="6"/>
      <c r="O514" s="6"/>
      <c r="P514" s="6"/>
      <c r="Q514" s="6"/>
      <c r="R514" s="6"/>
      <c r="S514" s="6"/>
      <c r="T514" s="6"/>
      <c r="V514" s="7"/>
      <c r="W514" s="7"/>
      <c r="X514" s="7"/>
      <c r="Y514" s="7"/>
      <c r="Z514" s="7"/>
      <c r="AA514" s="7"/>
      <c r="AB514" s="7"/>
      <c r="AC514" s="7"/>
      <c r="AD514" s="26"/>
      <c r="AE514" s="7"/>
      <c r="AF514" s="9"/>
      <c r="AG514" s="10"/>
      <c r="AH514" s="10"/>
    </row>
    <row r="515" spans="2:34" ht="15" x14ac:dyDescent="0.25">
      <c r="B515"/>
      <c r="C515" s="4"/>
      <c r="D515" s="4"/>
      <c r="E515" s="12"/>
      <c r="F515" s="37"/>
      <c r="G515" s="37"/>
      <c r="H515" s="11"/>
      <c r="I515" s="12"/>
      <c r="L515" s="6"/>
      <c r="M515" s="6"/>
      <c r="N515" s="6"/>
      <c r="O515" s="6"/>
      <c r="P515" s="6"/>
      <c r="Q515" s="6"/>
      <c r="R515" s="6"/>
      <c r="S515" s="6"/>
      <c r="T515" s="6"/>
      <c r="V515" s="7"/>
      <c r="W515" s="7"/>
      <c r="X515" s="7"/>
      <c r="Y515" s="7"/>
      <c r="Z515" s="7"/>
      <c r="AA515" s="7"/>
      <c r="AB515" s="7"/>
      <c r="AC515" s="7"/>
      <c r="AD515" s="26"/>
      <c r="AE515" s="7"/>
      <c r="AF515" s="9"/>
      <c r="AG515" s="10"/>
      <c r="AH515" s="10"/>
    </row>
    <row r="516" spans="2:34" ht="15" x14ac:dyDescent="0.25">
      <c r="B516"/>
      <c r="C516" s="4"/>
      <c r="D516" s="4"/>
      <c r="E516" s="12"/>
      <c r="F516" s="37"/>
      <c r="G516" s="37"/>
      <c r="H516" s="11"/>
      <c r="I516" s="12"/>
      <c r="L516" s="6"/>
      <c r="M516" s="6"/>
      <c r="N516" s="6"/>
      <c r="O516" s="6"/>
      <c r="P516" s="6"/>
      <c r="Q516" s="6"/>
      <c r="R516" s="6"/>
      <c r="S516" s="6"/>
      <c r="T516" s="6"/>
      <c r="V516" s="7"/>
      <c r="W516" s="7"/>
      <c r="X516" s="7"/>
      <c r="Y516" s="7"/>
      <c r="Z516" s="7"/>
      <c r="AA516" s="7"/>
      <c r="AB516" s="7"/>
      <c r="AC516" s="7"/>
      <c r="AD516" s="26"/>
      <c r="AE516" s="7"/>
      <c r="AF516" s="9"/>
      <c r="AG516" s="10"/>
      <c r="AH516" s="10"/>
    </row>
    <row r="517" spans="2:34" ht="15" x14ac:dyDescent="0.25">
      <c r="B517"/>
      <c r="C517" s="4"/>
      <c r="D517" s="4"/>
      <c r="E517" s="12"/>
      <c r="F517" s="37"/>
      <c r="G517" s="37"/>
      <c r="H517" s="11"/>
      <c r="I517" s="12"/>
      <c r="L517" s="6"/>
      <c r="M517" s="6"/>
      <c r="N517" s="6"/>
      <c r="O517" s="6"/>
      <c r="P517" s="6"/>
      <c r="Q517" s="6"/>
      <c r="R517" s="6"/>
      <c r="S517" s="6"/>
      <c r="T517" s="6"/>
      <c r="V517" s="7"/>
      <c r="W517" s="7"/>
      <c r="X517" s="7"/>
      <c r="Y517" s="7"/>
      <c r="Z517" s="7"/>
      <c r="AA517" s="7"/>
      <c r="AB517" s="7"/>
      <c r="AC517" s="7"/>
      <c r="AD517" s="26"/>
      <c r="AE517" s="7"/>
      <c r="AF517" s="9"/>
      <c r="AG517" s="10"/>
      <c r="AH517" s="10"/>
    </row>
    <row r="518" spans="2:34" ht="15" x14ac:dyDescent="0.25">
      <c r="B518"/>
      <c r="C518" s="4"/>
      <c r="D518" s="4"/>
      <c r="E518" s="12"/>
      <c r="F518" s="37"/>
      <c r="G518" s="37"/>
      <c r="H518" s="11"/>
      <c r="I518" s="12"/>
      <c r="L518" s="6"/>
      <c r="M518" s="6"/>
      <c r="N518" s="6"/>
      <c r="O518" s="6"/>
      <c r="P518" s="6"/>
      <c r="Q518" s="6"/>
      <c r="R518" s="6"/>
      <c r="S518" s="6"/>
      <c r="T518" s="6"/>
      <c r="V518" s="7"/>
      <c r="W518" s="7"/>
      <c r="X518" s="7"/>
      <c r="Y518" s="7"/>
      <c r="Z518" s="7"/>
      <c r="AA518" s="7"/>
      <c r="AB518" s="7"/>
      <c r="AC518" s="7"/>
      <c r="AD518" s="26"/>
      <c r="AE518" s="7"/>
      <c r="AF518" s="9"/>
      <c r="AG518" s="10"/>
      <c r="AH518" s="10"/>
    </row>
    <row r="519" spans="2:34" ht="15" x14ac:dyDescent="0.25">
      <c r="B519"/>
      <c r="C519" s="4"/>
      <c r="D519" s="4"/>
      <c r="E519" s="12"/>
      <c r="F519" s="37"/>
      <c r="G519" s="37"/>
      <c r="H519" s="11"/>
      <c r="I519" s="12"/>
      <c r="L519" s="6"/>
      <c r="M519" s="6"/>
      <c r="N519" s="6"/>
      <c r="O519" s="6"/>
      <c r="P519" s="6"/>
      <c r="Q519" s="6"/>
      <c r="R519" s="6"/>
      <c r="S519" s="6"/>
      <c r="T519" s="6"/>
      <c r="V519" s="7"/>
      <c r="W519" s="7"/>
      <c r="X519" s="7"/>
      <c r="Y519" s="7"/>
      <c r="Z519" s="7"/>
      <c r="AA519" s="7"/>
      <c r="AB519" s="7"/>
      <c r="AC519" s="7"/>
      <c r="AD519" s="26"/>
      <c r="AE519" s="7"/>
      <c r="AF519" s="9"/>
      <c r="AG519" s="10"/>
      <c r="AH519" s="10"/>
    </row>
    <row r="520" spans="2:34" ht="15" x14ac:dyDescent="0.25">
      <c r="B520"/>
      <c r="C520" s="4"/>
      <c r="D520" s="4"/>
      <c r="E520" s="12"/>
      <c r="F520" s="37"/>
      <c r="G520" s="37"/>
      <c r="H520" s="11"/>
      <c r="I520" s="12"/>
      <c r="L520" s="6"/>
      <c r="M520" s="6"/>
      <c r="N520" s="6"/>
      <c r="O520" s="6"/>
      <c r="P520" s="6"/>
      <c r="Q520" s="6"/>
      <c r="R520" s="6"/>
      <c r="S520" s="6"/>
      <c r="T520" s="6"/>
      <c r="V520" s="7"/>
      <c r="W520" s="7"/>
      <c r="X520" s="7"/>
      <c r="Y520" s="7"/>
      <c r="Z520" s="7"/>
      <c r="AA520" s="7"/>
      <c r="AB520" s="7"/>
      <c r="AC520" s="7"/>
      <c r="AD520" s="26"/>
      <c r="AE520" s="7"/>
      <c r="AF520" s="9"/>
      <c r="AG520" s="10"/>
      <c r="AH520" s="10"/>
    </row>
    <row r="521" spans="2:34" ht="15" x14ac:dyDescent="0.25">
      <c r="B521"/>
      <c r="C521" s="4"/>
      <c r="D521" s="4"/>
      <c r="E521" s="12"/>
      <c r="F521" s="37"/>
      <c r="G521" s="37"/>
      <c r="H521" s="11"/>
      <c r="I521" s="12"/>
      <c r="L521" s="6"/>
      <c r="M521" s="6"/>
      <c r="N521" s="6"/>
      <c r="O521" s="6"/>
      <c r="P521" s="6"/>
      <c r="Q521" s="6"/>
      <c r="R521" s="6"/>
      <c r="S521" s="6"/>
      <c r="T521" s="6"/>
      <c r="V521" s="7"/>
      <c r="W521" s="7"/>
      <c r="X521" s="7"/>
      <c r="Y521" s="7"/>
      <c r="Z521" s="7"/>
      <c r="AA521" s="7"/>
      <c r="AB521" s="7"/>
      <c r="AC521" s="7"/>
      <c r="AD521" s="26"/>
      <c r="AE521" s="7"/>
      <c r="AF521" s="9"/>
      <c r="AG521" s="10"/>
      <c r="AH521" s="10"/>
    </row>
    <row r="522" spans="2:34" ht="15" x14ac:dyDescent="0.25">
      <c r="B522"/>
      <c r="C522" s="4"/>
      <c r="D522" s="4"/>
      <c r="E522" s="12"/>
      <c r="F522" s="37"/>
      <c r="G522" s="37"/>
      <c r="H522" s="11"/>
      <c r="I522" s="12"/>
      <c r="L522" s="6"/>
      <c r="M522" s="6"/>
      <c r="N522" s="6"/>
      <c r="O522" s="6"/>
      <c r="P522" s="6"/>
      <c r="Q522" s="6"/>
      <c r="R522" s="6"/>
      <c r="S522" s="6"/>
      <c r="T522" s="6"/>
      <c r="V522" s="7"/>
      <c r="W522" s="7"/>
      <c r="X522" s="7"/>
      <c r="Y522" s="7"/>
      <c r="Z522" s="7"/>
      <c r="AA522" s="7"/>
      <c r="AB522" s="7"/>
      <c r="AC522" s="7"/>
      <c r="AD522" s="26"/>
      <c r="AE522" s="7"/>
      <c r="AF522" s="9"/>
      <c r="AG522" s="10"/>
      <c r="AH522" s="10"/>
    </row>
    <row r="523" spans="2:34" ht="15" x14ac:dyDescent="0.25">
      <c r="B523"/>
      <c r="C523" s="4"/>
      <c r="D523" s="4"/>
      <c r="E523" s="12"/>
      <c r="F523" s="37"/>
      <c r="G523" s="37"/>
      <c r="H523" s="11"/>
      <c r="I523" s="12"/>
      <c r="L523" s="6"/>
      <c r="M523" s="6"/>
      <c r="N523" s="6"/>
      <c r="O523" s="6"/>
      <c r="P523" s="6"/>
      <c r="Q523" s="6"/>
      <c r="R523" s="6"/>
      <c r="S523" s="6"/>
      <c r="T523" s="6"/>
      <c r="V523" s="7"/>
      <c r="W523" s="7"/>
      <c r="X523" s="7"/>
      <c r="Y523" s="7"/>
      <c r="Z523" s="7"/>
      <c r="AA523" s="7"/>
      <c r="AB523" s="7"/>
      <c r="AC523" s="7"/>
      <c r="AD523" s="26"/>
      <c r="AE523" s="7"/>
      <c r="AF523" s="9"/>
      <c r="AG523" s="10"/>
      <c r="AH523" s="10"/>
    </row>
    <row r="524" spans="2:34" ht="15" x14ac:dyDescent="0.25">
      <c r="B524"/>
      <c r="C524" s="4"/>
      <c r="D524" s="4"/>
      <c r="E524" s="12"/>
      <c r="F524" s="37"/>
      <c r="G524" s="37"/>
      <c r="H524" s="11"/>
      <c r="I524" s="12"/>
      <c r="L524" s="6"/>
      <c r="M524" s="6"/>
      <c r="N524" s="6"/>
      <c r="O524" s="6"/>
      <c r="P524" s="6"/>
      <c r="Q524" s="6"/>
      <c r="R524" s="6"/>
      <c r="S524" s="6"/>
      <c r="T524" s="6"/>
      <c r="V524" s="7"/>
      <c r="W524" s="7"/>
      <c r="X524" s="7"/>
      <c r="Y524" s="7"/>
      <c r="Z524" s="7"/>
      <c r="AA524" s="7"/>
      <c r="AB524" s="7"/>
      <c r="AC524" s="7"/>
      <c r="AD524" s="26"/>
      <c r="AE524" s="7"/>
      <c r="AF524" s="9"/>
      <c r="AG524" s="10"/>
      <c r="AH524" s="10"/>
    </row>
    <row r="525" spans="2:34" ht="15" x14ac:dyDescent="0.25">
      <c r="B525"/>
      <c r="C525" s="4"/>
      <c r="D525" s="4"/>
      <c r="E525" s="12"/>
      <c r="F525" s="37"/>
      <c r="G525" s="37"/>
      <c r="H525" s="11"/>
      <c r="I525" s="12"/>
      <c r="L525" s="6"/>
      <c r="M525" s="6"/>
      <c r="N525" s="6"/>
      <c r="O525" s="6"/>
      <c r="P525" s="6"/>
      <c r="Q525" s="6"/>
      <c r="R525" s="6"/>
      <c r="S525" s="6"/>
      <c r="T525" s="6"/>
      <c r="V525" s="7"/>
      <c r="W525" s="7"/>
      <c r="X525" s="7"/>
      <c r="Y525" s="7"/>
      <c r="Z525" s="7"/>
      <c r="AA525" s="7"/>
      <c r="AB525" s="7"/>
      <c r="AC525" s="7"/>
      <c r="AD525" s="26"/>
      <c r="AE525" s="7"/>
      <c r="AF525" s="9"/>
      <c r="AG525" s="10"/>
      <c r="AH525" s="10"/>
    </row>
    <row r="526" spans="2:34" ht="15" x14ac:dyDescent="0.25">
      <c r="B526"/>
      <c r="C526" s="4"/>
      <c r="D526" s="4"/>
      <c r="E526" s="12"/>
      <c r="F526" s="37"/>
      <c r="G526" s="37"/>
      <c r="H526" s="11"/>
      <c r="I526" s="12"/>
      <c r="L526" s="6"/>
      <c r="M526" s="6"/>
      <c r="N526" s="6"/>
      <c r="O526" s="6"/>
      <c r="P526" s="6"/>
      <c r="Q526" s="6"/>
      <c r="R526" s="6"/>
      <c r="S526" s="6"/>
      <c r="T526" s="6"/>
      <c r="V526" s="7"/>
      <c r="W526" s="7"/>
      <c r="X526" s="7"/>
      <c r="Y526" s="7"/>
      <c r="Z526" s="7"/>
      <c r="AA526" s="7"/>
      <c r="AB526" s="7"/>
      <c r="AC526" s="7"/>
      <c r="AD526" s="26"/>
      <c r="AE526" s="7"/>
      <c r="AF526" s="9"/>
      <c r="AG526" s="10"/>
      <c r="AH526" s="10"/>
    </row>
    <row r="527" spans="2:34" ht="15" x14ac:dyDescent="0.25">
      <c r="B527"/>
      <c r="C527" s="4"/>
      <c r="D527" s="4"/>
      <c r="E527" s="12"/>
      <c r="F527" s="37"/>
      <c r="G527" s="37"/>
      <c r="H527" s="11"/>
      <c r="I527" s="12"/>
      <c r="L527" s="6"/>
      <c r="M527" s="6"/>
      <c r="N527" s="6"/>
      <c r="O527" s="6"/>
      <c r="P527" s="6"/>
      <c r="Q527" s="6"/>
      <c r="R527" s="6"/>
      <c r="S527" s="6"/>
      <c r="T527" s="6"/>
      <c r="V527" s="7"/>
      <c r="W527" s="7"/>
      <c r="X527" s="7"/>
      <c r="Y527" s="7"/>
      <c r="Z527" s="7"/>
      <c r="AA527" s="7"/>
      <c r="AB527" s="7"/>
      <c r="AC527" s="7"/>
      <c r="AD527" s="26"/>
      <c r="AE527" s="7"/>
      <c r="AF527" s="9"/>
      <c r="AG527" s="10"/>
      <c r="AH527" s="10"/>
    </row>
    <row r="528" spans="2:34" ht="15" x14ac:dyDescent="0.25">
      <c r="B528"/>
      <c r="C528" s="4"/>
      <c r="D528" s="4"/>
      <c r="E528" s="12"/>
      <c r="F528" s="37"/>
      <c r="G528" s="37"/>
      <c r="H528" s="11"/>
      <c r="I528" s="12"/>
      <c r="L528" s="6"/>
      <c r="M528" s="6"/>
      <c r="N528" s="6"/>
      <c r="O528" s="6"/>
      <c r="P528" s="6"/>
      <c r="Q528" s="6"/>
      <c r="R528" s="6"/>
      <c r="S528" s="6"/>
      <c r="T528" s="6"/>
      <c r="V528" s="7"/>
      <c r="W528" s="7"/>
      <c r="X528" s="7"/>
      <c r="Y528" s="7"/>
      <c r="Z528" s="7"/>
      <c r="AA528" s="7"/>
      <c r="AB528" s="7"/>
      <c r="AC528" s="7"/>
      <c r="AD528" s="26"/>
      <c r="AE528" s="7"/>
      <c r="AF528" s="9"/>
      <c r="AG528" s="10"/>
      <c r="AH528" s="10"/>
    </row>
    <row r="529" spans="2:34" ht="15" x14ac:dyDescent="0.25">
      <c r="B529"/>
      <c r="C529" s="4"/>
      <c r="D529" s="4"/>
      <c r="E529" s="12"/>
      <c r="F529" s="37"/>
      <c r="G529" s="37"/>
      <c r="H529" s="11"/>
      <c r="I529" s="12"/>
      <c r="L529" s="6"/>
      <c r="M529" s="6"/>
      <c r="N529" s="6"/>
      <c r="O529" s="6"/>
      <c r="P529" s="6"/>
      <c r="Q529" s="6"/>
      <c r="R529" s="6"/>
      <c r="S529" s="6"/>
      <c r="T529" s="6"/>
      <c r="V529" s="7"/>
      <c r="W529" s="7"/>
      <c r="X529" s="7"/>
      <c r="Y529" s="7"/>
      <c r="Z529" s="7"/>
      <c r="AA529" s="7"/>
      <c r="AB529" s="7"/>
      <c r="AC529" s="7"/>
      <c r="AD529" s="26"/>
      <c r="AE529" s="7"/>
      <c r="AF529" s="9"/>
      <c r="AG529" s="10"/>
      <c r="AH529" s="10"/>
    </row>
    <row r="530" spans="2:34" ht="15" x14ac:dyDescent="0.25">
      <c r="B530"/>
      <c r="C530" s="4"/>
      <c r="D530" s="4"/>
      <c r="E530" s="12"/>
      <c r="F530" s="37"/>
      <c r="G530" s="37"/>
      <c r="H530" s="11"/>
      <c r="I530" s="12"/>
      <c r="L530" s="6"/>
      <c r="M530" s="6"/>
      <c r="N530" s="6"/>
      <c r="O530" s="6"/>
      <c r="P530" s="6"/>
      <c r="Q530" s="6"/>
      <c r="R530" s="6"/>
      <c r="S530" s="6"/>
      <c r="T530" s="6"/>
      <c r="V530" s="7"/>
      <c r="W530" s="7"/>
      <c r="X530" s="7"/>
      <c r="Y530" s="7"/>
      <c r="Z530" s="7"/>
      <c r="AA530" s="7"/>
      <c r="AB530" s="7"/>
      <c r="AC530" s="7"/>
      <c r="AD530" s="26"/>
      <c r="AE530" s="7"/>
      <c r="AF530" s="9"/>
      <c r="AG530" s="10"/>
      <c r="AH530" s="10"/>
    </row>
    <row r="531" spans="2:34" ht="15" x14ac:dyDescent="0.25">
      <c r="B531"/>
      <c r="C531" s="4"/>
      <c r="D531" s="4"/>
      <c r="E531" s="12"/>
      <c r="F531" s="37"/>
      <c r="G531" s="37"/>
      <c r="H531" s="11"/>
      <c r="I531" s="12"/>
      <c r="L531" s="6"/>
      <c r="M531" s="6"/>
      <c r="N531" s="6"/>
      <c r="O531" s="6"/>
      <c r="P531" s="6"/>
      <c r="Q531" s="6"/>
      <c r="R531" s="6"/>
      <c r="S531" s="6"/>
      <c r="T531" s="6"/>
      <c r="V531" s="7"/>
      <c r="W531" s="7"/>
      <c r="X531" s="7"/>
      <c r="Y531" s="7"/>
      <c r="Z531" s="7"/>
      <c r="AA531" s="7"/>
      <c r="AB531" s="7"/>
      <c r="AC531" s="7"/>
      <c r="AD531" s="26"/>
      <c r="AE531" s="7"/>
      <c r="AF531" s="9"/>
      <c r="AG531" s="10"/>
      <c r="AH531" s="10"/>
    </row>
    <row r="532" spans="2:34" ht="15" x14ac:dyDescent="0.25">
      <c r="B532"/>
      <c r="C532" s="4"/>
      <c r="D532" s="4"/>
      <c r="E532" s="12"/>
      <c r="F532" s="37"/>
      <c r="G532" s="37"/>
      <c r="H532" s="11"/>
      <c r="I532" s="12"/>
      <c r="L532" s="6"/>
      <c r="M532" s="6"/>
      <c r="N532" s="6"/>
      <c r="O532" s="6"/>
      <c r="P532" s="6"/>
      <c r="Q532" s="6"/>
      <c r="R532" s="6"/>
      <c r="S532" s="6"/>
      <c r="T532" s="6"/>
      <c r="V532" s="7"/>
      <c r="W532" s="7"/>
      <c r="X532" s="7"/>
      <c r="Y532" s="7"/>
      <c r="Z532" s="7"/>
      <c r="AA532" s="7"/>
      <c r="AB532" s="7"/>
      <c r="AC532" s="7"/>
      <c r="AD532" s="26"/>
      <c r="AE532" s="7"/>
      <c r="AF532" s="9"/>
      <c r="AG532" s="10"/>
      <c r="AH532" s="10"/>
    </row>
    <row r="533" spans="2:34" ht="15" x14ac:dyDescent="0.25">
      <c r="B533"/>
      <c r="C533" s="4"/>
      <c r="D533" s="4"/>
      <c r="E533" s="12"/>
      <c r="F533" s="37"/>
      <c r="G533" s="37"/>
      <c r="H533" s="11"/>
      <c r="I533" s="12"/>
      <c r="L533" s="6"/>
      <c r="M533" s="6"/>
      <c r="N533" s="6"/>
      <c r="O533" s="6"/>
      <c r="P533" s="6"/>
      <c r="Q533" s="6"/>
      <c r="R533" s="6"/>
      <c r="S533" s="6"/>
      <c r="T533" s="6"/>
      <c r="V533" s="7"/>
      <c r="W533" s="7"/>
      <c r="X533" s="7"/>
      <c r="Y533" s="7"/>
      <c r="Z533" s="7"/>
      <c r="AA533" s="7"/>
      <c r="AB533" s="7"/>
      <c r="AC533" s="7"/>
      <c r="AD533" s="26"/>
      <c r="AE533" s="7"/>
      <c r="AF533" s="9"/>
      <c r="AG533" s="10"/>
      <c r="AH533" s="10"/>
    </row>
    <row r="534" spans="2:34" ht="15" x14ac:dyDescent="0.25">
      <c r="B534"/>
      <c r="C534" s="4"/>
      <c r="D534" s="4"/>
      <c r="E534" s="12"/>
      <c r="F534" s="37"/>
      <c r="G534" s="37"/>
      <c r="H534" s="11"/>
      <c r="I534" s="12"/>
      <c r="L534" s="6"/>
      <c r="M534" s="6"/>
      <c r="N534" s="6"/>
      <c r="O534" s="6"/>
      <c r="P534" s="6"/>
      <c r="Q534" s="6"/>
      <c r="R534" s="6"/>
      <c r="S534" s="6"/>
      <c r="T534" s="6"/>
      <c r="V534" s="7"/>
      <c r="W534" s="7"/>
      <c r="X534" s="7"/>
      <c r="Y534" s="7"/>
      <c r="Z534" s="7"/>
      <c r="AA534" s="7"/>
      <c r="AB534" s="7"/>
      <c r="AC534" s="7"/>
      <c r="AD534" s="26"/>
      <c r="AE534" s="7"/>
      <c r="AF534" s="9"/>
      <c r="AG534" s="10"/>
      <c r="AH534" s="10"/>
    </row>
    <row r="535" spans="2:34" ht="15" x14ac:dyDescent="0.25">
      <c r="B535"/>
      <c r="C535" s="4"/>
      <c r="D535" s="4"/>
      <c r="E535" s="12"/>
      <c r="F535" s="37"/>
      <c r="G535" s="37"/>
      <c r="H535" s="11"/>
      <c r="I535" s="12"/>
      <c r="L535" s="6"/>
      <c r="M535" s="6"/>
      <c r="N535" s="6"/>
      <c r="O535" s="6"/>
      <c r="P535" s="6"/>
      <c r="Q535" s="6"/>
      <c r="R535" s="6"/>
      <c r="S535" s="6"/>
      <c r="T535" s="6"/>
      <c r="V535" s="7"/>
      <c r="W535" s="7"/>
      <c r="X535" s="7"/>
      <c r="Y535" s="7"/>
      <c r="Z535" s="7"/>
      <c r="AA535" s="7"/>
      <c r="AB535" s="7"/>
      <c r="AC535" s="7"/>
      <c r="AD535" s="26"/>
      <c r="AE535" s="7"/>
      <c r="AF535" s="9"/>
      <c r="AG535" s="10"/>
      <c r="AH535" s="10"/>
    </row>
    <row r="536" spans="2:34" ht="15" x14ac:dyDescent="0.25">
      <c r="B536"/>
      <c r="C536" s="4"/>
      <c r="D536" s="4"/>
      <c r="E536" s="12"/>
      <c r="F536" s="37"/>
      <c r="G536" s="37"/>
      <c r="H536" s="11"/>
      <c r="I536" s="12"/>
      <c r="L536" s="6"/>
      <c r="M536" s="6"/>
      <c r="N536" s="6"/>
      <c r="O536" s="6"/>
      <c r="P536" s="6"/>
      <c r="Q536" s="6"/>
      <c r="R536" s="6"/>
      <c r="S536" s="6"/>
      <c r="T536" s="6"/>
      <c r="V536" s="7"/>
      <c r="W536" s="7"/>
      <c r="X536" s="7"/>
      <c r="Y536" s="7"/>
      <c r="Z536" s="7"/>
      <c r="AA536" s="7"/>
      <c r="AB536" s="7"/>
      <c r="AC536" s="7"/>
      <c r="AD536" s="26"/>
      <c r="AE536" s="7"/>
      <c r="AF536" s="9"/>
      <c r="AG536" s="10"/>
      <c r="AH536" s="10"/>
    </row>
    <row r="537" spans="2:34" ht="15" x14ac:dyDescent="0.25">
      <c r="B537"/>
      <c r="C537" s="4"/>
      <c r="D537" s="4"/>
      <c r="E537" s="12"/>
      <c r="F537" s="37"/>
      <c r="G537" s="37"/>
      <c r="H537" s="11"/>
      <c r="I537" s="12"/>
      <c r="L537" s="6"/>
      <c r="M537" s="6"/>
      <c r="N537" s="6"/>
      <c r="O537" s="6"/>
      <c r="P537" s="6"/>
      <c r="Q537" s="6"/>
      <c r="R537" s="6"/>
      <c r="S537" s="6"/>
      <c r="T537" s="6"/>
      <c r="V537" s="7"/>
      <c r="W537" s="7"/>
      <c r="X537" s="7"/>
      <c r="Y537" s="7"/>
      <c r="Z537" s="7"/>
      <c r="AA537" s="7"/>
      <c r="AB537" s="7"/>
      <c r="AC537" s="7"/>
      <c r="AD537" s="26"/>
      <c r="AE537" s="7"/>
      <c r="AF537" s="9"/>
      <c r="AG537" s="10"/>
      <c r="AH537" s="10"/>
    </row>
    <row r="538" spans="2:34" ht="15" x14ac:dyDescent="0.25">
      <c r="B538"/>
      <c r="C538" s="4"/>
      <c r="D538" s="4"/>
      <c r="E538" s="12"/>
      <c r="F538" s="37"/>
      <c r="G538" s="37"/>
      <c r="H538" s="11"/>
      <c r="I538" s="12"/>
      <c r="L538" s="6"/>
      <c r="M538" s="6"/>
      <c r="N538" s="6"/>
      <c r="O538" s="6"/>
      <c r="P538" s="6"/>
      <c r="Q538" s="6"/>
      <c r="R538" s="6"/>
      <c r="S538" s="6"/>
      <c r="T538" s="6"/>
      <c r="V538" s="7"/>
      <c r="W538" s="7"/>
      <c r="X538" s="7"/>
      <c r="Y538" s="7"/>
      <c r="Z538" s="7"/>
      <c r="AA538" s="7"/>
      <c r="AB538" s="7"/>
      <c r="AC538" s="7"/>
      <c r="AD538" s="26"/>
      <c r="AE538" s="7"/>
      <c r="AF538" s="9"/>
      <c r="AG538" s="10"/>
      <c r="AH538" s="10"/>
    </row>
    <row r="539" spans="2:34" ht="15" x14ac:dyDescent="0.25">
      <c r="B539"/>
      <c r="C539" s="4"/>
      <c r="D539" s="4"/>
      <c r="E539" s="12"/>
      <c r="F539" s="37"/>
      <c r="G539" s="37"/>
      <c r="H539" s="11"/>
      <c r="I539" s="12"/>
      <c r="L539" s="6"/>
      <c r="M539" s="6"/>
      <c r="N539" s="6"/>
      <c r="O539" s="6"/>
      <c r="P539" s="6"/>
      <c r="Q539" s="6"/>
      <c r="R539" s="6"/>
      <c r="S539" s="6"/>
      <c r="T539" s="6"/>
      <c r="V539" s="7"/>
      <c r="W539" s="7"/>
      <c r="X539" s="7"/>
      <c r="Y539" s="7"/>
      <c r="Z539" s="7"/>
      <c r="AA539" s="7"/>
      <c r="AB539" s="7"/>
      <c r="AC539" s="7"/>
      <c r="AD539" s="26"/>
      <c r="AE539" s="7"/>
      <c r="AF539" s="9"/>
      <c r="AG539" s="10"/>
      <c r="AH539" s="10"/>
    </row>
    <row r="540" spans="2:34" ht="15" x14ac:dyDescent="0.25">
      <c r="B540"/>
      <c r="C540" s="4"/>
      <c r="D540" s="4"/>
      <c r="E540" s="12"/>
      <c r="F540" s="37"/>
      <c r="G540" s="37"/>
      <c r="H540" s="11"/>
      <c r="I540" s="12"/>
      <c r="L540" s="6"/>
      <c r="M540" s="6"/>
      <c r="N540" s="6"/>
      <c r="O540" s="6"/>
      <c r="P540" s="6"/>
      <c r="Q540" s="6"/>
      <c r="R540" s="6"/>
      <c r="S540" s="6"/>
      <c r="T540" s="6"/>
      <c r="V540" s="7"/>
      <c r="W540" s="7"/>
      <c r="X540" s="7"/>
      <c r="Y540" s="7"/>
      <c r="Z540" s="7"/>
      <c r="AA540" s="7"/>
      <c r="AB540" s="7"/>
      <c r="AC540" s="7"/>
      <c r="AD540" s="26"/>
      <c r="AE540" s="7"/>
      <c r="AF540" s="9"/>
      <c r="AG540" s="10"/>
      <c r="AH540" s="10"/>
    </row>
    <row r="541" spans="2:34" ht="15" x14ac:dyDescent="0.25">
      <c r="B541"/>
      <c r="C541" s="4"/>
      <c r="D541" s="4"/>
      <c r="E541" s="12"/>
      <c r="F541" s="37"/>
      <c r="G541" s="37"/>
      <c r="H541" s="11"/>
      <c r="I541" s="12"/>
      <c r="L541" s="6"/>
      <c r="M541" s="6"/>
      <c r="N541" s="6"/>
      <c r="O541" s="6"/>
      <c r="P541" s="6"/>
      <c r="Q541" s="6"/>
      <c r="R541" s="6"/>
      <c r="S541" s="6"/>
      <c r="T541" s="6"/>
      <c r="V541" s="7"/>
      <c r="W541" s="7"/>
      <c r="X541" s="7"/>
      <c r="Y541" s="7"/>
      <c r="Z541" s="7"/>
      <c r="AA541" s="7"/>
      <c r="AB541" s="7"/>
      <c r="AC541" s="7"/>
      <c r="AD541" s="26"/>
      <c r="AE541" s="7"/>
      <c r="AF541" s="9"/>
      <c r="AG541" s="10"/>
      <c r="AH541" s="10"/>
    </row>
    <row r="542" spans="2:34" ht="15" x14ac:dyDescent="0.25">
      <c r="B542"/>
      <c r="C542" s="4"/>
      <c r="D542" s="4"/>
      <c r="E542" s="12"/>
      <c r="F542" s="37"/>
      <c r="G542" s="37"/>
      <c r="H542" s="11"/>
      <c r="I542" s="12"/>
      <c r="L542" s="6"/>
      <c r="M542" s="6"/>
      <c r="N542" s="6"/>
      <c r="O542" s="6"/>
      <c r="P542" s="6"/>
      <c r="Q542" s="6"/>
      <c r="R542" s="6"/>
      <c r="S542" s="6"/>
      <c r="T542" s="6"/>
      <c r="V542" s="7"/>
      <c r="W542" s="7"/>
      <c r="X542" s="7"/>
      <c r="Y542" s="7"/>
      <c r="Z542" s="7"/>
      <c r="AA542" s="7"/>
      <c r="AB542" s="7"/>
      <c r="AC542" s="7"/>
      <c r="AD542" s="26"/>
      <c r="AE542" s="7"/>
      <c r="AF542" s="9"/>
      <c r="AG542" s="10"/>
      <c r="AH542" s="10"/>
    </row>
    <row r="543" spans="2:34" ht="15" x14ac:dyDescent="0.25">
      <c r="B543"/>
      <c r="C543" s="4"/>
      <c r="D543" s="4"/>
      <c r="E543" s="12"/>
      <c r="F543" s="37"/>
      <c r="G543" s="37"/>
      <c r="H543" s="11"/>
      <c r="I543" s="12"/>
      <c r="L543" s="6"/>
      <c r="M543" s="6"/>
      <c r="N543" s="6"/>
      <c r="O543" s="6"/>
      <c r="P543" s="6"/>
      <c r="Q543" s="6"/>
      <c r="R543" s="6"/>
      <c r="S543" s="6"/>
      <c r="T543" s="6"/>
      <c r="V543" s="7"/>
      <c r="W543" s="7"/>
      <c r="X543" s="7"/>
      <c r="Y543" s="7"/>
      <c r="Z543" s="7"/>
      <c r="AA543" s="7"/>
      <c r="AB543" s="7"/>
      <c r="AC543" s="7"/>
      <c r="AD543" s="26"/>
      <c r="AE543" s="7"/>
      <c r="AF543" s="9"/>
      <c r="AG543" s="10"/>
      <c r="AH543" s="10"/>
    </row>
    <row r="544" spans="2:34" ht="15" x14ac:dyDescent="0.25">
      <c r="B544"/>
      <c r="C544" s="4"/>
      <c r="D544" s="4"/>
      <c r="E544" s="12"/>
      <c r="F544" s="37"/>
      <c r="G544" s="37"/>
      <c r="H544" s="11"/>
      <c r="I544" s="12"/>
      <c r="L544" s="6"/>
      <c r="M544" s="6"/>
      <c r="N544" s="6"/>
      <c r="O544" s="6"/>
      <c r="P544" s="6"/>
      <c r="Q544" s="6"/>
      <c r="R544" s="6"/>
      <c r="S544" s="6"/>
      <c r="T544" s="6"/>
      <c r="V544" s="7"/>
      <c r="W544" s="7"/>
      <c r="X544" s="7"/>
      <c r="Y544" s="7"/>
      <c r="Z544" s="7"/>
      <c r="AA544" s="7"/>
      <c r="AB544" s="7"/>
      <c r="AC544" s="7"/>
      <c r="AD544" s="26"/>
      <c r="AE544" s="7"/>
      <c r="AF544" s="9"/>
      <c r="AG544" s="10"/>
      <c r="AH544" s="10"/>
    </row>
    <row r="545" spans="2:34" ht="15" x14ac:dyDescent="0.25">
      <c r="B545"/>
      <c r="C545" s="4"/>
      <c r="D545" s="4"/>
      <c r="E545" s="12"/>
      <c r="F545" s="37"/>
      <c r="G545" s="37"/>
      <c r="H545" s="11"/>
      <c r="I545" s="12"/>
      <c r="L545" s="6"/>
      <c r="M545" s="6"/>
      <c r="N545" s="6"/>
      <c r="O545" s="6"/>
      <c r="P545" s="6"/>
      <c r="Q545" s="6"/>
      <c r="R545" s="6"/>
      <c r="S545" s="6"/>
      <c r="T545" s="6"/>
      <c r="V545" s="7"/>
      <c r="W545" s="7"/>
      <c r="X545" s="7"/>
      <c r="Y545" s="7"/>
      <c r="Z545" s="7"/>
      <c r="AA545" s="7"/>
      <c r="AB545" s="7"/>
      <c r="AC545" s="7"/>
      <c r="AD545" s="26"/>
      <c r="AE545" s="7"/>
      <c r="AF545" s="9"/>
      <c r="AG545" s="10"/>
      <c r="AH545" s="10"/>
    </row>
    <row r="546" spans="2:34" ht="15" x14ac:dyDescent="0.25">
      <c r="B546"/>
      <c r="C546" s="4"/>
      <c r="D546" s="4"/>
      <c r="E546" s="12"/>
      <c r="F546" s="37"/>
      <c r="G546" s="37"/>
      <c r="H546" s="11"/>
      <c r="I546" s="12"/>
      <c r="L546" s="6"/>
      <c r="M546" s="6"/>
      <c r="N546" s="6"/>
      <c r="O546" s="6"/>
      <c r="P546" s="6"/>
      <c r="Q546" s="6"/>
      <c r="R546" s="6"/>
      <c r="S546" s="6"/>
      <c r="T546" s="6"/>
      <c r="V546" s="7"/>
      <c r="W546" s="7"/>
      <c r="X546" s="7"/>
      <c r="Y546" s="7"/>
      <c r="Z546" s="7"/>
      <c r="AA546" s="7"/>
      <c r="AB546" s="7"/>
      <c r="AC546" s="7"/>
      <c r="AD546" s="26"/>
      <c r="AE546" s="7"/>
      <c r="AF546" s="9"/>
      <c r="AG546" s="10"/>
      <c r="AH546" s="10"/>
    </row>
    <row r="547" spans="2:34" ht="15" x14ac:dyDescent="0.25">
      <c r="B547"/>
      <c r="C547" s="4"/>
      <c r="D547" s="4"/>
      <c r="E547" s="12"/>
      <c r="F547" s="37"/>
      <c r="G547" s="37"/>
      <c r="H547" s="11"/>
      <c r="I547" s="12"/>
      <c r="L547" s="6"/>
      <c r="M547" s="6"/>
      <c r="N547" s="6"/>
      <c r="O547" s="6"/>
      <c r="P547" s="6"/>
      <c r="Q547" s="6"/>
      <c r="R547" s="6"/>
      <c r="S547" s="6"/>
      <c r="T547" s="6"/>
      <c r="V547" s="7"/>
      <c r="W547" s="7"/>
      <c r="X547" s="7"/>
      <c r="Y547" s="7"/>
      <c r="Z547" s="7"/>
      <c r="AA547" s="7"/>
      <c r="AB547" s="7"/>
      <c r="AC547" s="7"/>
      <c r="AD547" s="26"/>
      <c r="AE547" s="7"/>
      <c r="AF547" s="9"/>
      <c r="AG547" s="10"/>
      <c r="AH547" s="10"/>
    </row>
    <row r="548" spans="2:34" ht="15" x14ac:dyDescent="0.25">
      <c r="B548"/>
      <c r="C548" s="4"/>
      <c r="D548" s="4"/>
      <c r="E548" s="12"/>
      <c r="F548" s="37"/>
      <c r="G548" s="37"/>
      <c r="H548" s="11"/>
      <c r="I548" s="12"/>
      <c r="L548" s="6"/>
      <c r="M548" s="6"/>
      <c r="N548" s="6"/>
      <c r="O548" s="6"/>
      <c r="P548" s="6"/>
      <c r="Q548" s="6"/>
      <c r="R548" s="6"/>
      <c r="S548" s="6"/>
      <c r="T548" s="6"/>
      <c r="V548" s="7"/>
      <c r="W548" s="7"/>
      <c r="X548" s="7"/>
      <c r="Y548" s="7"/>
      <c r="Z548" s="7"/>
      <c r="AA548" s="7"/>
      <c r="AB548" s="7"/>
      <c r="AC548" s="7"/>
      <c r="AD548" s="26"/>
      <c r="AE548" s="7"/>
      <c r="AF548" s="9"/>
      <c r="AG548" s="10"/>
      <c r="AH548" s="10"/>
    </row>
    <row r="549" spans="2:34" ht="15" x14ac:dyDescent="0.25">
      <c r="B549"/>
      <c r="C549" s="4"/>
      <c r="D549" s="4"/>
      <c r="E549" s="12"/>
      <c r="F549" s="37"/>
      <c r="G549" s="37"/>
      <c r="H549" s="11"/>
      <c r="I549" s="12"/>
      <c r="L549" s="6"/>
      <c r="M549" s="6"/>
      <c r="N549" s="6"/>
      <c r="O549" s="6"/>
      <c r="P549" s="6"/>
      <c r="Q549" s="6"/>
      <c r="R549" s="6"/>
      <c r="S549" s="6"/>
      <c r="T549" s="6"/>
      <c r="V549" s="7"/>
      <c r="W549" s="7"/>
      <c r="X549" s="7"/>
      <c r="Y549" s="7"/>
      <c r="Z549" s="7"/>
      <c r="AA549" s="7"/>
      <c r="AB549" s="7"/>
      <c r="AC549" s="7"/>
      <c r="AD549" s="26"/>
      <c r="AE549" s="7"/>
      <c r="AF549" s="9"/>
      <c r="AG549" s="10"/>
      <c r="AH549" s="10"/>
    </row>
    <row r="550" spans="2:34" ht="15" x14ac:dyDescent="0.25">
      <c r="B550"/>
      <c r="C550" s="4"/>
      <c r="D550" s="4"/>
      <c r="E550" s="12"/>
      <c r="F550" s="37"/>
      <c r="G550" s="37"/>
      <c r="H550" s="11"/>
      <c r="I550" s="12"/>
      <c r="L550" s="6"/>
      <c r="M550" s="6"/>
      <c r="N550" s="6"/>
      <c r="O550" s="6"/>
      <c r="P550" s="6"/>
      <c r="Q550" s="6"/>
      <c r="R550" s="6"/>
      <c r="S550" s="6"/>
      <c r="T550" s="6"/>
      <c r="V550" s="7"/>
      <c r="W550" s="7"/>
      <c r="X550" s="7"/>
      <c r="Y550" s="7"/>
      <c r="Z550" s="7"/>
      <c r="AA550" s="7"/>
      <c r="AB550" s="7"/>
      <c r="AC550" s="7"/>
      <c r="AD550" s="26"/>
      <c r="AE550" s="7"/>
      <c r="AF550" s="9"/>
      <c r="AG550" s="10"/>
      <c r="AH550" s="10"/>
    </row>
    <row r="551" spans="2:34" ht="15" x14ac:dyDescent="0.25">
      <c r="B551"/>
      <c r="C551" s="4"/>
      <c r="D551" s="4"/>
      <c r="E551" s="12"/>
      <c r="F551" s="37"/>
      <c r="G551" s="37"/>
      <c r="H551" s="11"/>
      <c r="I551" s="12"/>
      <c r="L551" s="6"/>
      <c r="M551" s="6"/>
      <c r="N551" s="6"/>
      <c r="O551" s="6"/>
      <c r="P551" s="6"/>
      <c r="Q551" s="6"/>
      <c r="R551" s="6"/>
      <c r="S551" s="6"/>
      <c r="T551" s="6"/>
      <c r="V551" s="7"/>
      <c r="W551" s="7"/>
      <c r="X551" s="7"/>
      <c r="Y551" s="7"/>
      <c r="Z551" s="7"/>
      <c r="AA551" s="7"/>
      <c r="AB551" s="7"/>
      <c r="AC551" s="7"/>
      <c r="AD551" s="26"/>
      <c r="AE551" s="7"/>
      <c r="AF551" s="9"/>
      <c r="AG551" s="10"/>
      <c r="AH551" s="10"/>
    </row>
    <row r="552" spans="2:34" ht="15" x14ac:dyDescent="0.25">
      <c r="B552"/>
      <c r="C552" s="4"/>
      <c r="D552" s="4"/>
      <c r="E552" s="12"/>
      <c r="F552" s="37"/>
      <c r="G552" s="37"/>
      <c r="H552" s="11"/>
      <c r="I552" s="12"/>
      <c r="L552" s="6"/>
      <c r="M552" s="6"/>
      <c r="N552" s="6"/>
      <c r="O552" s="6"/>
      <c r="P552" s="6"/>
      <c r="Q552" s="6"/>
      <c r="R552" s="6"/>
      <c r="S552" s="6"/>
      <c r="T552" s="6"/>
      <c r="V552" s="7"/>
      <c r="W552" s="7"/>
      <c r="X552" s="7"/>
      <c r="Y552" s="7"/>
      <c r="Z552" s="7"/>
      <c r="AA552" s="7"/>
      <c r="AB552" s="7"/>
      <c r="AC552" s="7"/>
      <c r="AD552" s="26"/>
      <c r="AE552" s="7"/>
      <c r="AF552" s="9"/>
      <c r="AG552" s="10"/>
      <c r="AH552" s="10"/>
    </row>
    <row r="553" spans="2:34" ht="15" x14ac:dyDescent="0.25">
      <c r="B553"/>
      <c r="C553" s="4"/>
      <c r="D553" s="4"/>
      <c r="E553" s="12"/>
      <c r="F553" s="37"/>
      <c r="G553" s="37"/>
      <c r="H553" s="11"/>
      <c r="I553" s="12"/>
      <c r="L553" s="6"/>
      <c r="M553" s="6"/>
      <c r="N553" s="6"/>
      <c r="O553" s="6"/>
      <c r="P553" s="6"/>
      <c r="Q553" s="6"/>
      <c r="R553" s="6"/>
      <c r="S553" s="6"/>
      <c r="T553" s="6"/>
      <c r="V553" s="7"/>
      <c r="W553" s="7"/>
      <c r="X553" s="7"/>
      <c r="Y553" s="7"/>
      <c r="Z553" s="7"/>
      <c r="AA553" s="7"/>
      <c r="AB553" s="7"/>
      <c r="AC553" s="7"/>
      <c r="AD553" s="26"/>
      <c r="AE553" s="7"/>
      <c r="AF553" s="9"/>
      <c r="AG553" s="10"/>
      <c r="AH553" s="10"/>
    </row>
    <row r="554" spans="2:34" ht="15" x14ac:dyDescent="0.25">
      <c r="B554"/>
      <c r="C554" s="4"/>
      <c r="D554" s="4"/>
      <c r="E554" s="12"/>
      <c r="F554" s="37"/>
      <c r="G554" s="37"/>
      <c r="H554" s="11"/>
      <c r="I554" s="12"/>
      <c r="L554" s="6"/>
      <c r="M554" s="6"/>
      <c r="N554" s="6"/>
      <c r="O554" s="6"/>
      <c r="P554" s="6"/>
      <c r="Q554" s="6"/>
      <c r="R554" s="6"/>
      <c r="S554" s="6"/>
      <c r="T554" s="6"/>
      <c r="V554" s="7"/>
      <c r="W554" s="7"/>
      <c r="X554" s="7"/>
      <c r="Y554" s="7"/>
      <c r="Z554" s="7"/>
      <c r="AA554" s="7"/>
      <c r="AB554" s="7"/>
      <c r="AC554" s="7"/>
      <c r="AD554" s="26"/>
      <c r="AE554" s="7"/>
      <c r="AF554" s="9"/>
      <c r="AG554" s="10"/>
      <c r="AH554" s="10"/>
    </row>
    <row r="555" spans="2:34" ht="15" x14ac:dyDescent="0.25">
      <c r="B555"/>
      <c r="C555" s="4"/>
      <c r="D555" s="4"/>
      <c r="E555" s="12"/>
      <c r="F555" s="37"/>
      <c r="G555" s="37"/>
      <c r="H555" s="11"/>
      <c r="I555" s="12"/>
      <c r="L555" s="6"/>
      <c r="M555" s="6"/>
      <c r="N555" s="6"/>
      <c r="O555" s="6"/>
      <c r="P555" s="6"/>
      <c r="Q555" s="6"/>
      <c r="R555" s="6"/>
      <c r="S555" s="6"/>
      <c r="T555" s="6"/>
      <c r="V555" s="7"/>
      <c r="W555" s="7"/>
      <c r="X555" s="7"/>
      <c r="Y555" s="7"/>
      <c r="Z555" s="7"/>
      <c r="AA555" s="7"/>
      <c r="AB555" s="7"/>
      <c r="AC555" s="7"/>
      <c r="AD555" s="26"/>
      <c r="AE555" s="7"/>
      <c r="AF555" s="9"/>
      <c r="AG555" s="10"/>
      <c r="AH555" s="10"/>
    </row>
    <row r="556" spans="2:34" ht="15" x14ac:dyDescent="0.25">
      <c r="B556"/>
      <c r="C556" s="4"/>
      <c r="D556" s="4"/>
      <c r="E556" s="12"/>
      <c r="F556" s="37"/>
      <c r="G556" s="37"/>
      <c r="H556" s="11"/>
      <c r="I556" s="12"/>
      <c r="L556" s="6"/>
      <c r="M556" s="6"/>
      <c r="N556" s="6"/>
      <c r="O556" s="6"/>
      <c r="P556" s="6"/>
      <c r="Q556" s="6"/>
      <c r="R556" s="6"/>
      <c r="S556" s="6"/>
      <c r="T556" s="6"/>
      <c r="V556" s="7"/>
      <c r="W556" s="7"/>
      <c r="X556" s="7"/>
      <c r="Y556" s="7"/>
      <c r="Z556" s="7"/>
      <c r="AA556" s="7"/>
      <c r="AB556" s="7"/>
      <c r="AC556" s="7"/>
      <c r="AD556" s="26"/>
      <c r="AE556" s="7"/>
      <c r="AF556" s="9"/>
      <c r="AG556" s="10"/>
      <c r="AH556" s="10"/>
    </row>
    <row r="557" spans="2:34" ht="15" x14ac:dyDescent="0.25">
      <c r="B557"/>
      <c r="C557" s="4"/>
      <c r="D557" s="4"/>
      <c r="E557" s="12"/>
      <c r="F557" s="37"/>
      <c r="G557" s="37"/>
      <c r="H557" s="11"/>
      <c r="I557" s="12"/>
      <c r="L557" s="6"/>
      <c r="M557" s="6"/>
      <c r="N557" s="6"/>
      <c r="O557" s="6"/>
      <c r="P557" s="6"/>
      <c r="Q557" s="6"/>
      <c r="R557" s="6"/>
      <c r="S557" s="6"/>
      <c r="T557" s="6"/>
      <c r="V557" s="7"/>
      <c r="W557" s="7"/>
      <c r="X557" s="7"/>
      <c r="Y557" s="7"/>
      <c r="Z557" s="7"/>
      <c r="AA557" s="7"/>
      <c r="AB557" s="7"/>
      <c r="AC557" s="7"/>
      <c r="AD557" s="26"/>
      <c r="AE557" s="7"/>
      <c r="AF557" s="9"/>
      <c r="AG557" s="10"/>
      <c r="AH557" s="10"/>
    </row>
    <row r="558" spans="2:34" ht="15" x14ac:dyDescent="0.25">
      <c r="B558"/>
      <c r="C558" s="4"/>
      <c r="D558" s="4"/>
      <c r="E558" s="12"/>
      <c r="F558" s="37"/>
      <c r="G558" s="37"/>
      <c r="H558" s="11"/>
      <c r="I558" s="12"/>
      <c r="L558" s="6"/>
      <c r="M558" s="6"/>
      <c r="N558" s="6"/>
      <c r="O558" s="6"/>
      <c r="P558" s="6"/>
      <c r="Q558" s="6"/>
      <c r="R558" s="6"/>
      <c r="S558" s="6"/>
      <c r="T558" s="6"/>
      <c r="V558" s="7"/>
      <c r="W558" s="7"/>
      <c r="X558" s="7"/>
      <c r="Y558" s="7"/>
      <c r="Z558" s="7"/>
      <c r="AA558" s="7"/>
      <c r="AB558" s="7"/>
      <c r="AC558" s="7"/>
      <c r="AD558" s="26"/>
      <c r="AE558" s="7"/>
      <c r="AF558" s="9"/>
      <c r="AG558" s="10"/>
      <c r="AH558" s="10"/>
    </row>
    <row r="559" spans="2:34" ht="15" x14ac:dyDescent="0.25">
      <c r="B559"/>
      <c r="C559" s="4"/>
      <c r="D559" s="4"/>
      <c r="E559" s="12"/>
      <c r="F559" s="37"/>
      <c r="G559" s="37"/>
      <c r="H559" s="11"/>
      <c r="I559" s="12"/>
      <c r="L559" s="6"/>
      <c r="M559" s="6"/>
      <c r="N559" s="6"/>
      <c r="O559" s="6"/>
      <c r="P559" s="6"/>
      <c r="Q559" s="6"/>
      <c r="R559" s="6"/>
      <c r="S559" s="6"/>
      <c r="T559" s="6"/>
      <c r="V559" s="7"/>
      <c r="W559" s="7"/>
      <c r="X559" s="7"/>
      <c r="Y559" s="7"/>
      <c r="Z559" s="7"/>
      <c r="AA559" s="7"/>
      <c r="AB559" s="7"/>
      <c r="AC559" s="7"/>
      <c r="AD559" s="26"/>
      <c r="AE559" s="7"/>
      <c r="AF559" s="9"/>
      <c r="AG559" s="10"/>
      <c r="AH559" s="10"/>
    </row>
    <row r="560" spans="2:34" ht="15" x14ac:dyDescent="0.25">
      <c r="B560"/>
      <c r="C560" s="4"/>
      <c r="D560" s="4"/>
      <c r="E560" s="12"/>
      <c r="F560" s="37"/>
      <c r="G560" s="37"/>
      <c r="H560" s="11"/>
      <c r="I560" s="12"/>
      <c r="L560" s="6"/>
      <c r="M560" s="6"/>
      <c r="N560" s="6"/>
      <c r="O560" s="6"/>
      <c r="P560" s="6"/>
      <c r="Q560" s="6"/>
      <c r="R560" s="6"/>
      <c r="S560" s="6"/>
      <c r="T560" s="6"/>
      <c r="V560" s="7"/>
      <c r="W560" s="7"/>
      <c r="X560" s="7"/>
      <c r="Y560" s="7"/>
      <c r="Z560" s="7"/>
      <c r="AA560" s="7"/>
      <c r="AB560" s="7"/>
      <c r="AC560" s="7"/>
      <c r="AD560" s="26"/>
      <c r="AE560" s="7"/>
      <c r="AF560" s="9"/>
      <c r="AG560" s="10"/>
      <c r="AH560" s="10"/>
    </row>
    <row r="561" spans="2:34" ht="15" x14ac:dyDescent="0.25">
      <c r="B561"/>
      <c r="C561" s="4"/>
      <c r="D561" s="4"/>
      <c r="E561" s="12"/>
      <c r="F561" s="37"/>
      <c r="G561" s="37"/>
      <c r="H561" s="11"/>
      <c r="I561" s="12"/>
      <c r="L561" s="6"/>
      <c r="M561" s="6"/>
      <c r="N561" s="6"/>
      <c r="O561" s="6"/>
      <c r="P561" s="6"/>
      <c r="Q561" s="6"/>
      <c r="R561" s="6"/>
      <c r="S561" s="6"/>
      <c r="T561" s="6"/>
      <c r="V561" s="7"/>
      <c r="W561" s="7"/>
      <c r="X561" s="7"/>
      <c r="Y561" s="7"/>
      <c r="Z561" s="7"/>
      <c r="AA561" s="7"/>
      <c r="AB561" s="7"/>
      <c r="AC561" s="7"/>
      <c r="AD561" s="26"/>
      <c r="AE561" s="7"/>
      <c r="AF561" s="9"/>
      <c r="AG561" s="10"/>
      <c r="AH561" s="10"/>
    </row>
    <row r="562" spans="2:34" ht="15" x14ac:dyDescent="0.25">
      <c r="B562"/>
      <c r="C562" s="4"/>
      <c r="D562" s="4"/>
      <c r="E562" s="12"/>
      <c r="F562" s="37"/>
      <c r="G562" s="37"/>
      <c r="H562" s="11"/>
      <c r="I562" s="12"/>
      <c r="L562" s="6"/>
      <c r="M562" s="6"/>
      <c r="N562" s="6"/>
      <c r="O562" s="6"/>
      <c r="P562" s="6"/>
      <c r="Q562" s="6"/>
      <c r="R562" s="6"/>
      <c r="S562" s="6"/>
      <c r="T562" s="6"/>
      <c r="V562" s="7"/>
      <c r="W562" s="7"/>
      <c r="X562" s="7"/>
      <c r="Y562" s="7"/>
      <c r="Z562" s="7"/>
      <c r="AA562" s="7"/>
      <c r="AB562" s="7"/>
      <c r="AC562" s="7"/>
      <c r="AD562" s="26"/>
      <c r="AE562" s="7"/>
      <c r="AF562" s="9"/>
      <c r="AG562" s="10"/>
      <c r="AH562" s="10"/>
    </row>
    <row r="563" spans="2:34" ht="15" x14ac:dyDescent="0.25">
      <c r="B563"/>
      <c r="C563" s="4"/>
      <c r="D563" s="4"/>
      <c r="E563" s="12"/>
      <c r="F563" s="37"/>
      <c r="G563" s="37"/>
      <c r="H563" s="11"/>
      <c r="I563" s="12"/>
      <c r="L563" s="6"/>
      <c r="M563" s="6"/>
      <c r="N563" s="6"/>
      <c r="O563" s="6"/>
      <c r="P563" s="6"/>
      <c r="Q563" s="6"/>
      <c r="R563" s="6"/>
      <c r="S563" s="6"/>
      <c r="T563" s="6"/>
      <c r="V563" s="7"/>
      <c r="W563" s="7"/>
      <c r="X563" s="7"/>
      <c r="Y563" s="7"/>
      <c r="Z563" s="7"/>
      <c r="AA563" s="7"/>
      <c r="AB563" s="7"/>
      <c r="AC563" s="7"/>
      <c r="AD563" s="26"/>
      <c r="AE563" s="7"/>
      <c r="AF563" s="9"/>
      <c r="AG563" s="10"/>
      <c r="AH563" s="10"/>
    </row>
    <row r="564" spans="2:34" ht="15" x14ac:dyDescent="0.25">
      <c r="B564"/>
      <c r="C564" s="4"/>
      <c r="D564" s="4"/>
      <c r="E564" s="12"/>
      <c r="F564" s="37"/>
      <c r="G564" s="37"/>
      <c r="H564" s="11"/>
      <c r="I564" s="12"/>
      <c r="L564" s="6"/>
      <c r="M564" s="6"/>
      <c r="N564" s="6"/>
      <c r="O564" s="6"/>
      <c r="P564" s="6"/>
      <c r="Q564" s="6"/>
      <c r="R564" s="6"/>
      <c r="S564" s="6"/>
      <c r="T564" s="6"/>
      <c r="V564" s="7"/>
      <c r="W564" s="7"/>
      <c r="X564" s="7"/>
      <c r="Y564" s="7"/>
      <c r="Z564" s="7"/>
      <c r="AA564" s="7"/>
      <c r="AB564" s="7"/>
      <c r="AC564" s="7"/>
      <c r="AD564" s="26"/>
      <c r="AE564" s="7"/>
      <c r="AF564" s="9"/>
      <c r="AG564" s="10"/>
      <c r="AH564" s="10"/>
    </row>
    <row r="565" spans="2:34" ht="15" x14ac:dyDescent="0.25">
      <c r="B565"/>
      <c r="C565" s="4"/>
      <c r="D565" s="4"/>
      <c r="E565" s="12"/>
      <c r="F565" s="37"/>
      <c r="G565" s="37"/>
      <c r="H565" s="11"/>
      <c r="I565" s="12"/>
      <c r="L565" s="6"/>
      <c r="M565" s="6"/>
      <c r="N565" s="6"/>
      <c r="O565" s="6"/>
      <c r="P565" s="6"/>
      <c r="Q565" s="6"/>
      <c r="R565" s="6"/>
      <c r="S565" s="6"/>
      <c r="T565" s="6"/>
      <c r="V565" s="7"/>
      <c r="W565" s="7"/>
      <c r="X565" s="7"/>
      <c r="Y565" s="7"/>
      <c r="Z565" s="7"/>
      <c r="AA565" s="7"/>
      <c r="AB565" s="7"/>
      <c r="AC565" s="7"/>
      <c r="AD565" s="26"/>
      <c r="AE565" s="7"/>
      <c r="AF565" s="9"/>
      <c r="AG565" s="10"/>
      <c r="AH565" s="10"/>
    </row>
    <row r="566" spans="2:34" ht="15" x14ac:dyDescent="0.25">
      <c r="B566"/>
      <c r="C566" s="4"/>
      <c r="D566" s="4"/>
      <c r="E566" s="12"/>
      <c r="F566" s="37"/>
      <c r="G566" s="37"/>
      <c r="H566" s="11"/>
      <c r="I566" s="12"/>
      <c r="L566" s="6"/>
      <c r="M566" s="6"/>
      <c r="N566" s="6"/>
      <c r="O566" s="6"/>
      <c r="P566" s="6"/>
      <c r="Q566" s="6"/>
      <c r="R566" s="6"/>
      <c r="S566" s="6"/>
      <c r="T566" s="6"/>
      <c r="V566" s="7"/>
      <c r="W566" s="7"/>
      <c r="X566" s="7"/>
      <c r="Y566" s="7"/>
      <c r="Z566" s="7"/>
      <c r="AA566" s="7"/>
      <c r="AB566" s="7"/>
      <c r="AC566" s="7"/>
      <c r="AD566" s="26"/>
      <c r="AE566" s="7"/>
      <c r="AF566" s="9"/>
      <c r="AG566" s="10"/>
      <c r="AH566" s="10"/>
    </row>
    <row r="567" spans="2:34" ht="15" x14ac:dyDescent="0.25">
      <c r="B567"/>
      <c r="C567" s="4"/>
      <c r="D567" s="4"/>
      <c r="E567" s="12"/>
      <c r="F567" s="37"/>
      <c r="G567" s="37"/>
      <c r="H567" s="11"/>
      <c r="I567" s="12"/>
      <c r="L567" s="6"/>
      <c r="M567" s="6"/>
      <c r="N567" s="6"/>
      <c r="O567" s="6"/>
      <c r="P567" s="6"/>
      <c r="Q567" s="6"/>
      <c r="R567" s="6"/>
      <c r="S567" s="6"/>
      <c r="T567" s="6"/>
      <c r="V567" s="7"/>
      <c r="W567" s="7"/>
      <c r="X567" s="7"/>
      <c r="Y567" s="7"/>
      <c r="Z567" s="7"/>
      <c r="AA567" s="7"/>
      <c r="AB567" s="7"/>
      <c r="AC567" s="7"/>
      <c r="AD567" s="26"/>
      <c r="AE567" s="7"/>
      <c r="AF567" s="9"/>
      <c r="AG567" s="10"/>
      <c r="AH567" s="10"/>
    </row>
    <row r="568" spans="2:34" ht="15" x14ac:dyDescent="0.25">
      <c r="B568"/>
      <c r="C568" s="4"/>
      <c r="D568" s="4"/>
      <c r="E568" s="12"/>
      <c r="F568" s="37"/>
      <c r="G568" s="37"/>
      <c r="H568" s="11"/>
      <c r="I568" s="12"/>
      <c r="L568" s="6"/>
      <c r="M568" s="6"/>
      <c r="N568" s="6"/>
      <c r="O568" s="6"/>
      <c r="P568" s="6"/>
      <c r="Q568" s="6"/>
      <c r="R568" s="6"/>
      <c r="S568" s="6"/>
      <c r="T568" s="6"/>
      <c r="V568" s="7"/>
      <c r="W568" s="7"/>
      <c r="X568" s="7"/>
      <c r="Y568" s="7"/>
      <c r="Z568" s="7"/>
      <c r="AA568" s="7"/>
      <c r="AB568" s="7"/>
      <c r="AC568" s="7"/>
      <c r="AD568" s="26"/>
      <c r="AE568" s="7"/>
      <c r="AF568" s="9"/>
      <c r="AG568" s="10"/>
      <c r="AH568" s="10"/>
    </row>
    <row r="569" spans="2:34" ht="15" x14ac:dyDescent="0.25">
      <c r="B569"/>
      <c r="C569" s="4"/>
      <c r="D569" s="4"/>
      <c r="E569" s="12"/>
      <c r="F569" s="37"/>
      <c r="G569" s="37"/>
      <c r="H569" s="11"/>
      <c r="I569" s="12"/>
      <c r="L569" s="6"/>
      <c r="M569" s="6"/>
      <c r="N569" s="6"/>
      <c r="O569" s="6"/>
      <c r="P569" s="6"/>
      <c r="Q569" s="6"/>
      <c r="R569" s="6"/>
      <c r="S569" s="6"/>
      <c r="T569" s="6"/>
      <c r="V569" s="7"/>
      <c r="W569" s="7"/>
      <c r="X569" s="7"/>
      <c r="Y569" s="7"/>
      <c r="Z569" s="7"/>
      <c r="AA569" s="7"/>
      <c r="AB569" s="7"/>
      <c r="AC569" s="7"/>
      <c r="AD569" s="26"/>
      <c r="AE569" s="7"/>
      <c r="AF569" s="9"/>
      <c r="AG569" s="10"/>
      <c r="AH569" s="10"/>
    </row>
    <row r="570" spans="2:34" ht="15" x14ac:dyDescent="0.25">
      <c r="B570"/>
      <c r="C570" s="4"/>
      <c r="D570" s="4"/>
      <c r="E570" s="12"/>
      <c r="F570" s="37"/>
      <c r="G570" s="37"/>
      <c r="H570" s="11"/>
      <c r="I570" s="12"/>
      <c r="L570" s="6"/>
      <c r="M570" s="6"/>
      <c r="N570" s="6"/>
      <c r="O570" s="6"/>
      <c r="P570" s="6"/>
      <c r="Q570" s="6"/>
      <c r="R570" s="6"/>
      <c r="S570" s="6"/>
      <c r="T570" s="6"/>
      <c r="V570" s="7"/>
      <c r="W570" s="7"/>
      <c r="X570" s="7"/>
      <c r="Y570" s="7"/>
      <c r="Z570" s="7"/>
      <c r="AA570" s="7"/>
      <c r="AB570" s="7"/>
      <c r="AC570" s="7"/>
      <c r="AD570" s="26"/>
      <c r="AE570" s="7"/>
      <c r="AF570" s="9"/>
      <c r="AG570" s="10"/>
      <c r="AH570" s="10"/>
    </row>
    <row r="571" spans="2:34" ht="15" x14ac:dyDescent="0.25">
      <c r="B571"/>
      <c r="C571" s="4"/>
      <c r="D571" s="4"/>
      <c r="E571" s="12"/>
      <c r="F571" s="37"/>
      <c r="G571" s="37"/>
      <c r="H571" s="11"/>
      <c r="I571" s="12"/>
      <c r="L571" s="6"/>
      <c r="M571" s="6"/>
      <c r="N571" s="6"/>
      <c r="O571" s="6"/>
      <c r="P571" s="6"/>
      <c r="Q571" s="6"/>
      <c r="R571" s="6"/>
      <c r="S571" s="6"/>
      <c r="T571" s="6"/>
      <c r="V571" s="7"/>
      <c r="W571" s="7"/>
      <c r="X571" s="7"/>
      <c r="Y571" s="7"/>
      <c r="Z571" s="7"/>
      <c r="AA571" s="7"/>
      <c r="AB571" s="7"/>
      <c r="AC571" s="7"/>
      <c r="AD571" s="26"/>
      <c r="AE571" s="7"/>
      <c r="AF571" s="9"/>
      <c r="AG571" s="10"/>
      <c r="AH571" s="10"/>
    </row>
    <row r="572" spans="2:34" ht="15" x14ac:dyDescent="0.25">
      <c r="B572"/>
      <c r="C572" s="4"/>
      <c r="D572" s="4"/>
      <c r="E572" s="12"/>
      <c r="F572" s="37"/>
      <c r="G572" s="37"/>
      <c r="H572" s="11"/>
      <c r="I572" s="12"/>
      <c r="L572" s="6"/>
      <c r="M572" s="6"/>
      <c r="N572" s="6"/>
      <c r="O572" s="6"/>
      <c r="P572" s="6"/>
      <c r="Q572" s="6"/>
      <c r="R572" s="6"/>
      <c r="S572" s="6"/>
      <c r="T572" s="6"/>
      <c r="V572" s="7"/>
      <c r="W572" s="7"/>
      <c r="X572" s="7"/>
      <c r="Y572" s="7"/>
      <c r="Z572" s="7"/>
      <c r="AA572" s="7"/>
      <c r="AB572" s="7"/>
      <c r="AC572" s="7"/>
      <c r="AD572" s="26"/>
      <c r="AE572" s="7"/>
      <c r="AF572" s="9"/>
      <c r="AG572" s="10"/>
      <c r="AH572" s="10"/>
    </row>
    <row r="573" spans="2:34" ht="15" x14ac:dyDescent="0.25">
      <c r="B573"/>
      <c r="C573" s="4"/>
      <c r="D573" s="4"/>
      <c r="E573" s="12"/>
      <c r="F573" s="37"/>
      <c r="G573" s="37"/>
      <c r="H573" s="11"/>
      <c r="I573" s="12"/>
      <c r="L573" s="6"/>
      <c r="M573" s="6"/>
      <c r="N573" s="6"/>
      <c r="O573" s="6"/>
      <c r="P573" s="6"/>
      <c r="Q573" s="6"/>
      <c r="R573" s="6"/>
      <c r="S573" s="6"/>
      <c r="T573" s="6"/>
    </row>
    <row r="574" spans="2:34" ht="15" x14ac:dyDescent="0.25">
      <c r="B574"/>
      <c r="C574" s="4"/>
      <c r="D574" s="4"/>
      <c r="E574" s="12"/>
      <c r="F574" s="37"/>
      <c r="G574" s="37"/>
      <c r="H574" s="11"/>
      <c r="I574" s="12"/>
      <c r="L574" s="6"/>
      <c r="M574" s="6"/>
      <c r="N574" s="6"/>
      <c r="O574" s="6"/>
      <c r="P574" s="6"/>
      <c r="Q574" s="6"/>
      <c r="R574" s="6"/>
      <c r="S574" s="6"/>
      <c r="T574" s="6"/>
    </row>
    <row r="575" spans="2:34" ht="15" x14ac:dyDescent="0.25">
      <c r="B575"/>
      <c r="C575" s="4"/>
      <c r="D575" s="4"/>
      <c r="E575" s="12"/>
      <c r="F575" s="37"/>
      <c r="G575" s="37"/>
      <c r="H575" s="11"/>
      <c r="I575" s="12"/>
      <c r="L575" s="6"/>
      <c r="M575" s="6"/>
      <c r="N575" s="6"/>
      <c r="O575" s="6"/>
      <c r="P575" s="6"/>
      <c r="Q575" s="6"/>
      <c r="R575" s="6"/>
      <c r="S575" s="6"/>
      <c r="T575" s="6"/>
    </row>
    <row r="576" spans="2:34" ht="15" x14ac:dyDescent="0.25">
      <c r="B576"/>
      <c r="C576" s="4"/>
      <c r="D576" s="4"/>
      <c r="E576" s="12"/>
      <c r="F576" s="37"/>
      <c r="G576" s="37"/>
      <c r="H576" s="11"/>
      <c r="I576" s="12"/>
      <c r="L576" s="6"/>
      <c r="M576" s="6"/>
      <c r="N576" s="6"/>
      <c r="O576" s="6"/>
      <c r="P576" s="6"/>
      <c r="Q576" s="6"/>
      <c r="R576" s="6"/>
      <c r="S576" s="6"/>
      <c r="T576" s="6"/>
    </row>
    <row r="577" spans="2:20" ht="15" x14ac:dyDescent="0.25">
      <c r="B577"/>
      <c r="C577" s="4"/>
      <c r="D577" s="4"/>
      <c r="E577" s="12"/>
      <c r="F577" s="37"/>
      <c r="G577" s="37"/>
      <c r="H577" s="11"/>
      <c r="I577" s="12"/>
      <c r="L577" s="6"/>
      <c r="M577" s="6"/>
      <c r="N577" s="6"/>
      <c r="O577" s="6"/>
      <c r="P577" s="6"/>
      <c r="Q577" s="6"/>
      <c r="R577" s="6"/>
      <c r="S577" s="6"/>
      <c r="T577" s="6"/>
    </row>
    <row r="578" spans="2:20" ht="15" x14ac:dyDescent="0.25">
      <c r="B578"/>
      <c r="C578" s="4"/>
      <c r="D578" s="4"/>
      <c r="E578" s="12"/>
      <c r="F578" s="37"/>
      <c r="G578" s="37"/>
      <c r="H578" s="11"/>
      <c r="I578" s="12"/>
      <c r="L578" s="6"/>
      <c r="M578" s="6"/>
      <c r="N578" s="6"/>
      <c r="O578" s="6"/>
      <c r="P578" s="6"/>
      <c r="Q578" s="6"/>
      <c r="R578" s="6"/>
      <c r="S578" s="6"/>
      <c r="T578" s="6"/>
    </row>
    <row r="579" spans="2:20" ht="15" x14ac:dyDescent="0.25">
      <c r="B579"/>
      <c r="C579" s="4"/>
      <c r="D579" s="4"/>
      <c r="E579" s="12"/>
      <c r="F579" s="37"/>
      <c r="G579" s="37"/>
      <c r="H579" s="11"/>
      <c r="I579" s="12"/>
      <c r="L579" s="6"/>
      <c r="M579" s="6"/>
      <c r="N579" s="6"/>
      <c r="O579" s="6"/>
      <c r="P579" s="6"/>
      <c r="Q579" s="6"/>
      <c r="R579" s="6"/>
      <c r="S579" s="6"/>
      <c r="T579" s="6"/>
    </row>
    <row r="580" spans="2:20" ht="15" x14ac:dyDescent="0.25">
      <c r="B580"/>
      <c r="C580" s="4"/>
      <c r="D580" s="4"/>
      <c r="E580" s="12"/>
      <c r="F580" s="37"/>
      <c r="G580" s="37"/>
      <c r="H580" s="11"/>
      <c r="I580" s="12"/>
      <c r="L580" s="6"/>
      <c r="M580" s="6"/>
      <c r="N580" s="6"/>
      <c r="O580" s="6"/>
      <c r="P580" s="6"/>
      <c r="Q580" s="6"/>
      <c r="R580" s="6"/>
      <c r="S580" s="6"/>
      <c r="T580" s="6"/>
    </row>
    <row r="581" spans="2:20" ht="15" x14ac:dyDescent="0.25">
      <c r="B581"/>
      <c r="C581" s="4"/>
      <c r="D581" s="4"/>
      <c r="E581" s="12"/>
      <c r="F581" s="37"/>
      <c r="G581" s="37"/>
      <c r="H581" s="11"/>
      <c r="I581" s="12"/>
      <c r="L581" s="6"/>
      <c r="M581" s="6"/>
      <c r="N581" s="6"/>
      <c r="O581" s="6"/>
      <c r="P581" s="6"/>
      <c r="Q581" s="6"/>
      <c r="R581" s="6"/>
      <c r="S581" s="6"/>
      <c r="T581" s="6"/>
    </row>
    <row r="582" spans="2:20" ht="15" x14ac:dyDescent="0.25">
      <c r="B582"/>
      <c r="C582" s="4"/>
      <c r="D582" s="4"/>
      <c r="E582" s="12"/>
      <c r="F582" s="37"/>
      <c r="G582" s="37"/>
      <c r="H582" s="11"/>
      <c r="I582" s="12"/>
      <c r="L582" s="6"/>
      <c r="M582" s="6"/>
      <c r="N582" s="6"/>
      <c r="O582" s="6"/>
      <c r="P582" s="6"/>
      <c r="Q582" s="6"/>
      <c r="R582" s="6"/>
      <c r="S582" s="6"/>
      <c r="T582" s="6"/>
    </row>
    <row r="583" spans="2:20" ht="15" x14ac:dyDescent="0.25">
      <c r="B583"/>
      <c r="C583" s="4"/>
      <c r="D583" s="4"/>
      <c r="E583" s="12"/>
      <c r="F583" s="37"/>
      <c r="G583" s="37"/>
      <c r="H583" s="11"/>
      <c r="I583" s="12"/>
    </row>
    <row r="584" spans="2:20" ht="15" x14ac:dyDescent="0.25">
      <c r="B584"/>
      <c r="C584" s="4"/>
      <c r="D584" s="4"/>
      <c r="E584" s="12"/>
      <c r="F584" s="37"/>
      <c r="G584" s="37"/>
      <c r="H584" s="11"/>
      <c r="I584" s="12"/>
    </row>
    <row r="585" spans="2:20" ht="15" x14ac:dyDescent="0.25">
      <c r="B585"/>
      <c r="C585" s="4"/>
      <c r="D585" s="4"/>
      <c r="E585" s="12"/>
      <c r="F585" s="37"/>
      <c r="G585" s="37"/>
      <c r="H585" s="11"/>
      <c r="I585" s="12"/>
    </row>
    <row r="586" spans="2:20" ht="15" x14ac:dyDescent="0.25">
      <c r="B586"/>
      <c r="C586" s="4"/>
      <c r="D586" s="4"/>
      <c r="E586" s="12"/>
      <c r="F586" s="37"/>
      <c r="G586" s="37"/>
      <c r="H586" s="11"/>
      <c r="I586" s="12"/>
    </row>
    <row r="587" spans="2:20" ht="15" x14ac:dyDescent="0.25">
      <c r="B587"/>
      <c r="C587" s="4"/>
      <c r="D587" s="4"/>
      <c r="E587" s="12"/>
      <c r="F587" s="37"/>
      <c r="G587" s="37"/>
      <c r="H587" s="11"/>
      <c r="I587" s="12"/>
    </row>
    <row r="588" spans="2:20" ht="15" x14ac:dyDescent="0.25">
      <c r="B588"/>
      <c r="C588" s="4"/>
      <c r="D588" s="4"/>
      <c r="E588" s="12"/>
      <c r="F588" s="37"/>
      <c r="G588" s="37"/>
      <c r="H588" s="11"/>
      <c r="I588" s="12"/>
    </row>
    <row r="589" spans="2:20" ht="15" x14ac:dyDescent="0.25">
      <c r="B589"/>
      <c r="C589" s="4"/>
      <c r="D589" s="4"/>
      <c r="E589" s="12"/>
      <c r="F589" s="37"/>
      <c r="G589" s="37"/>
      <c r="H589" s="11"/>
      <c r="I589" s="12"/>
    </row>
    <row r="590" spans="2:20" ht="15" x14ac:dyDescent="0.25">
      <c r="B590"/>
      <c r="C590" s="4"/>
      <c r="D590" s="4"/>
      <c r="E590" s="12"/>
      <c r="F590" s="37"/>
      <c r="G590" s="37"/>
      <c r="H590" s="11"/>
      <c r="I590" s="12"/>
    </row>
    <row r="591" spans="2:20" ht="15" x14ac:dyDescent="0.25">
      <c r="B591"/>
      <c r="C591" s="4"/>
      <c r="D591" s="4"/>
      <c r="E591" s="12"/>
      <c r="F591" s="37"/>
      <c r="G591" s="37"/>
      <c r="H591" s="11"/>
      <c r="I591" s="12"/>
    </row>
    <row r="592" spans="2:20" ht="15" x14ac:dyDescent="0.25">
      <c r="B592"/>
      <c r="C592" s="4"/>
      <c r="D592" s="4"/>
      <c r="E592" s="12"/>
      <c r="F592" s="37"/>
      <c r="G592" s="37"/>
      <c r="H592" s="11"/>
      <c r="I592" s="12"/>
    </row>
    <row r="593" spans="2:9" ht="15" x14ac:dyDescent="0.25">
      <c r="B593"/>
      <c r="C593" s="4"/>
      <c r="D593" s="4"/>
      <c r="E593" s="12"/>
      <c r="F593" s="37"/>
      <c r="G593" s="37"/>
      <c r="H593" s="11"/>
      <c r="I593" s="12"/>
    </row>
    <row r="594" spans="2:9" ht="15" x14ac:dyDescent="0.25">
      <c r="B594"/>
      <c r="C594" s="4"/>
      <c r="D594" s="4"/>
      <c r="E594" s="12"/>
      <c r="F594" s="37"/>
      <c r="G594" s="37"/>
      <c r="H594" s="11"/>
      <c r="I594" s="12"/>
    </row>
    <row r="595" spans="2:9" ht="15" x14ac:dyDescent="0.25">
      <c r="B595"/>
      <c r="C595" s="4"/>
      <c r="D595" s="4"/>
      <c r="E595" s="12"/>
      <c r="F595" s="37"/>
      <c r="G595" s="37"/>
      <c r="H595" s="11"/>
      <c r="I595" s="12"/>
    </row>
    <row r="596" spans="2:9" ht="15" x14ac:dyDescent="0.25">
      <c r="B596"/>
      <c r="C596" s="4"/>
      <c r="D596" s="4"/>
      <c r="E596" s="12"/>
      <c r="F596" s="37"/>
      <c r="G596" s="37"/>
      <c r="H596" s="11"/>
      <c r="I596" s="12"/>
    </row>
    <row r="597" spans="2:9" ht="15" x14ac:dyDescent="0.25">
      <c r="B597"/>
      <c r="C597" s="4"/>
      <c r="D597" s="4"/>
      <c r="E597" s="12"/>
      <c r="F597" s="37"/>
      <c r="G597" s="37"/>
      <c r="H597" s="11"/>
      <c r="I597" s="12"/>
    </row>
    <row r="598" spans="2:9" ht="15" x14ac:dyDescent="0.25">
      <c r="B598"/>
      <c r="C598" s="4"/>
      <c r="D598" s="4"/>
      <c r="E598" s="12"/>
      <c r="F598" s="37"/>
      <c r="G598" s="37"/>
      <c r="H598" s="11"/>
      <c r="I598" s="12"/>
    </row>
    <row r="599" spans="2:9" ht="15" x14ac:dyDescent="0.25">
      <c r="B599"/>
      <c r="C599" s="4"/>
      <c r="D599" s="4"/>
      <c r="E599" s="12"/>
      <c r="F599" s="37"/>
      <c r="G599" s="37"/>
      <c r="H599" s="11"/>
      <c r="I599" s="12"/>
    </row>
    <row r="600" spans="2:9" ht="15" x14ac:dyDescent="0.25">
      <c r="B600"/>
      <c r="C600" s="4"/>
      <c r="D600" s="4"/>
      <c r="E600" s="12"/>
      <c r="F600" s="37"/>
      <c r="G600" s="37"/>
      <c r="H600" s="11"/>
      <c r="I600" s="12"/>
    </row>
    <row r="601" spans="2:9" ht="15" x14ac:dyDescent="0.25">
      <c r="B601"/>
      <c r="C601" s="4"/>
      <c r="D601" s="4"/>
      <c r="E601" s="12"/>
      <c r="F601" s="37"/>
      <c r="G601" s="37"/>
      <c r="H601" s="11"/>
      <c r="I601" s="12"/>
    </row>
    <row r="602" spans="2:9" ht="15" x14ac:dyDescent="0.25">
      <c r="B602"/>
      <c r="C602" s="4"/>
      <c r="D602" s="4"/>
      <c r="E602" s="12"/>
      <c r="F602" s="37"/>
      <c r="G602" s="37"/>
      <c r="H602" s="11"/>
      <c r="I602" s="12"/>
    </row>
    <row r="603" spans="2:9" ht="15" x14ac:dyDescent="0.25">
      <c r="B603"/>
      <c r="C603" s="4"/>
      <c r="D603" s="4"/>
      <c r="E603" s="12"/>
      <c r="F603" s="37"/>
      <c r="G603" s="37"/>
      <c r="H603" s="11"/>
      <c r="I603" s="12"/>
    </row>
    <row r="604" spans="2:9" ht="15" x14ac:dyDescent="0.25">
      <c r="B604"/>
      <c r="C604" s="4"/>
      <c r="D604" s="4"/>
      <c r="E604" s="12"/>
      <c r="F604" s="37"/>
      <c r="G604" s="37"/>
      <c r="H604" s="11"/>
      <c r="I604" s="12"/>
    </row>
    <row r="605" spans="2:9" ht="15" x14ac:dyDescent="0.25">
      <c r="B605"/>
      <c r="C605" s="4"/>
      <c r="D605" s="4"/>
      <c r="E605" s="12"/>
      <c r="F605" s="37"/>
      <c r="G605" s="37"/>
      <c r="H605" s="11"/>
      <c r="I605" s="12"/>
    </row>
    <row r="606" spans="2:9" ht="15" x14ac:dyDescent="0.25">
      <c r="B606"/>
      <c r="C606" s="4"/>
      <c r="D606" s="4"/>
      <c r="E606" s="12"/>
      <c r="F606" s="37"/>
      <c r="G606" s="37"/>
      <c r="H606" s="11"/>
      <c r="I606" s="12"/>
    </row>
    <row r="607" spans="2:9" ht="15" x14ac:dyDescent="0.25">
      <c r="B607"/>
      <c r="C607" s="4"/>
      <c r="D607" s="4"/>
      <c r="E607" s="12"/>
      <c r="F607" s="37"/>
      <c r="G607" s="37"/>
      <c r="H607" s="11"/>
      <c r="I607" s="12"/>
    </row>
    <row r="608" spans="2:9" ht="15" x14ac:dyDescent="0.25">
      <c r="B608"/>
      <c r="C608" s="4"/>
      <c r="D608" s="4"/>
      <c r="E608" s="12"/>
      <c r="F608" s="37"/>
      <c r="G608" s="37"/>
      <c r="H608" s="11"/>
      <c r="I608" s="12"/>
    </row>
    <row r="609" spans="2:9" ht="15" x14ac:dyDescent="0.25">
      <c r="B609"/>
      <c r="C609" s="4"/>
      <c r="D609" s="4"/>
      <c r="E609" s="12"/>
      <c r="F609" s="37"/>
      <c r="G609" s="37"/>
      <c r="H609" s="11"/>
      <c r="I609" s="12"/>
    </row>
    <row r="610" spans="2:9" ht="15" x14ac:dyDescent="0.25">
      <c r="B610"/>
      <c r="C610" s="4"/>
      <c r="D610" s="4"/>
      <c r="E610" s="12"/>
      <c r="F610" s="37"/>
      <c r="G610" s="37"/>
      <c r="H610" s="11"/>
      <c r="I610" s="12"/>
    </row>
    <row r="611" spans="2:9" ht="15" x14ac:dyDescent="0.25">
      <c r="B611"/>
      <c r="C611" s="4"/>
      <c r="D611" s="4"/>
      <c r="E611" s="12"/>
      <c r="F611" s="37"/>
      <c r="G611" s="37"/>
      <c r="H611" s="11"/>
      <c r="I611" s="12"/>
    </row>
    <row r="612" spans="2:9" ht="15" x14ac:dyDescent="0.25">
      <c r="B612"/>
      <c r="C612" s="4"/>
      <c r="D612" s="4"/>
      <c r="E612" s="12"/>
      <c r="F612" s="37"/>
      <c r="G612" s="37"/>
      <c r="H612" s="11"/>
      <c r="I612" s="12"/>
    </row>
    <row r="613" spans="2:9" ht="15" x14ac:dyDescent="0.25">
      <c r="B613"/>
      <c r="C613" s="4"/>
      <c r="D613" s="4"/>
      <c r="E613" s="12"/>
      <c r="F613" s="37"/>
      <c r="G613" s="37"/>
      <c r="H613" s="11"/>
      <c r="I613" s="12"/>
    </row>
    <row r="614" spans="2:9" ht="15" x14ac:dyDescent="0.25">
      <c r="B614"/>
      <c r="C614" s="4"/>
      <c r="D614" s="4"/>
      <c r="E614" s="12"/>
      <c r="F614" s="37"/>
      <c r="G614" s="37"/>
      <c r="H614" s="11"/>
      <c r="I614" s="12"/>
    </row>
    <row r="615" spans="2:9" ht="15" x14ac:dyDescent="0.25">
      <c r="B615"/>
      <c r="C615" s="4"/>
      <c r="D615" s="4"/>
      <c r="E615" s="12"/>
      <c r="F615" s="37"/>
      <c r="G615" s="37"/>
      <c r="H615" s="11"/>
      <c r="I615" s="12"/>
    </row>
    <row r="616" spans="2:9" ht="15" x14ac:dyDescent="0.25">
      <c r="B616"/>
      <c r="C616" s="4"/>
      <c r="D616" s="4"/>
      <c r="E616" s="12"/>
      <c r="F616" s="37"/>
      <c r="G616" s="37"/>
      <c r="H616" s="11"/>
      <c r="I616" s="12"/>
    </row>
    <row r="617" spans="2:9" ht="15" x14ac:dyDescent="0.25">
      <c r="B617"/>
      <c r="C617" s="4"/>
      <c r="D617" s="4"/>
      <c r="E617" s="12"/>
      <c r="F617" s="37"/>
      <c r="G617" s="37"/>
      <c r="H617" s="11"/>
      <c r="I617" s="12"/>
    </row>
    <row r="618" spans="2:9" ht="15" x14ac:dyDescent="0.25">
      <c r="B618"/>
      <c r="C618" s="4"/>
      <c r="D618" s="4"/>
      <c r="E618" s="12"/>
      <c r="F618" s="37"/>
      <c r="G618" s="37"/>
      <c r="H618" s="11"/>
      <c r="I618" s="12"/>
    </row>
    <row r="619" spans="2:9" ht="15" x14ac:dyDescent="0.25">
      <c r="B619"/>
      <c r="C619" s="4"/>
      <c r="D619" s="4"/>
      <c r="E619" s="12"/>
      <c r="F619" s="37"/>
      <c r="G619" s="37"/>
      <c r="H619" s="11"/>
      <c r="I619" s="12"/>
    </row>
    <row r="620" spans="2:9" ht="15" x14ac:dyDescent="0.25">
      <c r="B620"/>
      <c r="C620" s="4"/>
      <c r="D620" s="4"/>
      <c r="E620" s="12"/>
      <c r="F620" s="37"/>
      <c r="G620" s="37"/>
      <c r="H620" s="11"/>
      <c r="I620" s="12"/>
    </row>
    <row r="621" spans="2:9" ht="15" x14ac:dyDescent="0.25">
      <c r="B621"/>
      <c r="C621" s="4"/>
      <c r="D621" s="4"/>
      <c r="E621" s="12"/>
      <c r="F621" s="37"/>
      <c r="G621" s="37"/>
      <c r="H621" s="11"/>
      <c r="I621" s="12"/>
    </row>
    <row r="622" spans="2:9" ht="15" x14ac:dyDescent="0.25">
      <c r="B622"/>
      <c r="C622" s="4"/>
      <c r="D622" s="4"/>
      <c r="E622" s="12"/>
      <c r="F622" s="37"/>
      <c r="G622" s="37"/>
      <c r="H622" s="11"/>
      <c r="I622" s="12"/>
    </row>
    <row r="623" spans="2:9" ht="15" x14ac:dyDescent="0.25">
      <c r="B623"/>
      <c r="C623" s="4"/>
      <c r="D623" s="4"/>
      <c r="E623" s="12"/>
      <c r="F623" s="37"/>
      <c r="G623" s="37"/>
      <c r="H623" s="11"/>
      <c r="I623" s="12"/>
    </row>
    <row r="624" spans="2:9" ht="15" x14ac:dyDescent="0.25">
      <c r="B624"/>
      <c r="C624" s="4"/>
      <c r="D624" s="4"/>
      <c r="E624" s="12"/>
      <c r="F624" s="37"/>
      <c r="G624" s="37"/>
      <c r="H624" s="11"/>
      <c r="I624" s="12"/>
    </row>
    <row r="625" spans="2:9" ht="15" x14ac:dyDescent="0.25">
      <c r="B625"/>
      <c r="C625" s="4"/>
      <c r="D625" s="4"/>
      <c r="E625" s="12"/>
      <c r="F625" s="37"/>
      <c r="G625" s="37"/>
      <c r="H625" s="11"/>
      <c r="I625" s="12"/>
    </row>
    <row r="626" spans="2:9" ht="15" x14ac:dyDescent="0.25">
      <c r="B626"/>
      <c r="C626" s="4"/>
      <c r="D626" s="4"/>
      <c r="E626" s="12"/>
      <c r="F626" s="37"/>
      <c r="G626" s="37"/>
      <c r="H626" s="11"/>
      <c r="I626" s="12"/>
    </row>
    <row r="627" spans="2:9" ht="15" x14ac:dyDescent="0.25">
      <c r="B627"/>
      <c r="C627" s="4"/>
      <c r="D627" s="4"/>
      <c r="E627" s="12"/>
      <c r="F627" s="37"/>
      <c r="G627" s="37"/>
      <c r="H627" s="11"/>
      <c r="I627" s="12"/>
    </row>
    <row r="628" spans="2:9" ht="15" x14ac:dyDescent="0.25">
      <c r="B628"/>
      <c r="C628" s="4"/>
      <c r="D628" s="4"/>
      <c r="E628" s="12"/>
      <c r="F628" s="37"/>
      <c r="G628" s="37"/>
      <c r="H628" s="11"/>
      <c r="I628" s="12"/>
    </row>
    <row r="629" spans="2:9" ht="15" x14ac:dyDescent="0.25">
      <c r="B629"/>
      <c r="C629" s="4"/>
      <c r="D629" s="4"/>
      <c r="E629" s="12"/>
      <c r="F629" s="37"/>
      <c r="G629" s="37"/>
      <c r="H629" s="11"/>
      <c r="I629" s="12"/>
    </row>
    <row r="630" spans="2:9" ht="15" x14ac:dyDescent="0.25">
      <c r="B630"/>
      <c r="C630" s="4"/>
      <c r="D630" s="4"/>
      <c r="E630" s="12"/>
      <c r="F630" s="37"/>
      <c r="G630" s="37"/>
      <c r="H630" s="11"/>
      <c r="I630" s="12"/>
    </row>
    <row r="631" spans="2:9" ht="15" x14ac:dyDescent="0.25">
      <c r="B631"/>
      <c r="C631" s="4"/>
      <c r="D631" s="4"/>
      <c r="E631" s="12"/>
      <c r="F631" s="37"/>
      <c r="G631" s="37"/>
      <c r="H631" s="11"/>
      <c r="I631" s="12"/>
    </row>
  </sheetData>
  <mergeCells count="1">
    <mergeCell ref="V4:AH4"/>
  </mergeCells>
  <conditionalFormatting sqref="F6:G147 A6:D147 I6:J147 L6:T147 V6:AH147 B6:J38 H38:H147">
    <cfRule type="expression" dxfId="122" priority="126">
      <formula>MOD(ROW(),2)</formula>
    </cfRule>
  </conditionalFormatting>
  <conditionalFormatting sqref="M6:M147">
    <cfRule type="expression" dxfId="121" priority="123">
      <formula>MOD(ROW(),2)</formula>
    </cfRule>
  </conditionalFormatting>
  <conditionalFormatting sqref="L6:L147">
    <cfRule type="expression" dxfId="120" priority="120">
      <formula>MOD(ROW(),2)</formula>
    </cfRule>
  </conditionalFormatting>
  <conditionalFormatting sqref="N6:T147">
    <cfRule type="expression" dxfId="119" priority="121">
      <formula>MOD(ROW(),2)</formula>
    </cfRule>
  </conditionalFormatting>
  <conditionalFormatting sqref="C6:C22">
    <cfRule type="duplicateValues" dxfId="118" priority="114"/>
  </conditionalFormatting>
  <conditionalFormatting sqref="C6:C22">
    <cfRule type="duplicateValues" dxfId="117" priority="113"/>
  </conditionalFormatting>
  <conditionalFormatting sqref="E58:E147">
    <cfRule type="expression" dxfId="116" priority="111">
      <formula>MOD(ROW(),2)</formula>
    </cfRule>
  </conditionalFormatting>
  <conditionalFormatting sqref="E39:E57">
    <cfRule type="expression" dxfId="115" priority="112">
      <formula>MOD(ROW(),2)</formula>
    </cfRule>
  </conditionalFormatting>
  <conditionalFormatting sqref="A149:D149 L149:T149 V149:AH149 F149:J149">
    <cfRule type="expression" dxfId="114" priority="110">
      <formula>MOD(ROW(),2)</formula>
    </cfRule>
  </conditionalFormatting>
  <conditionalFormatting sqref="M149">
    <cfRule type="expression" dxfId="113" priority="109">
      <formula>MOD(ROW(),2)</formula>
    </cfRule>
  </conditionalFormatting>
  <conditionalFormatting sqref="L149">
    <cfRule type="expression" dxfId="112" priority="107">
      <formula>MOD(ROW(),2)</formula>
    </cfRule>
  </conditionalFormatting>
  <conditionalFormatting sqref="N149:T149">
    <cfRule type="expression" dxfId="111" priority="108">
      <formula>MOD(ROW(),2)</formula>
    </cfRule>
  </conditionalFormatting>
  <conditionalFormatting sqref="E149">
    <cfRule type="expression" dxfId="110" priority="106">
      <formula>MOD(ROW(),2)</formula>
    </cfRule>
  </conditionalFormatting>
  <conditionalFormatting sqref="A151:D151 L151:T151 V151:AH151 F151:J151">
    <cfRule type="expression" dxfId="104" priority="105">
      <formula>MOD(ROW(),2)</formula>
    </cfRule>
  </conditionalFormatting>
  <conditionalFormatting sqref="M151">
    <cfRule type="expression" dxfId="103" priority="104">
      <formula>MOD(ROW(),2)</formula>
    </cfRule>
  </conditionalFormatting>
  <conditionalFormatting sqref="L151">
    <cfRule type="expression" dxfId="102" priority="102">
      <formula>MOD(ROW(),2)</formula>
    </cfRule>
  </conditionalFormatting>
  <conditionalFormatting sqref="N151:T151">
    <cfRule type="expression" dxfId="101" priority="103">
      <formula>MOD(ROW(),2)</formula>
    </cfRule>
  </conditionalFormatting>
  <conditionalFormatting sqref="E151">
    <cfRule type="expression" dxfId="100" priority="101">
      <formula>MOD(ROW(),2)</formula>
    </cfRule>
  </conditionalFormatting>
  <conditionalFormatting sqref="B153:E153 U153 W153:AI153 G153:I153 K153">
    <cfRule type="expression" dxfId="99" priority="100">
      <formula>MOD(ROW(),2)</formula>
    </cfRule>
  </conditionalFormatting>
  <conditionalFormatting sqref="U153">
    <cfRule type="expression" dxfId="96" priority="98">
      <formula>MOD(ROW(),2)</formula>
    </cfRule>
  </conditionalFormatting>
  <conditionalFormatting sqref="F153">
    <cfRule type="expression" dxfId="95" priority="96">
      <formula>MOD(ROW(),2)</formula>
    </cfRule>
  </conditionalFormatting>
  <conditionalFormatting sqref="A155:D155 V155:AH155 F155:J155">
    <cfRule type="expression" dxfId="94" priority="95">
      <formula>MOD(ROW(),2)</formula>
    </cfRule>
  </conditionalFormatting>
  <conditionalFormatting sqref="E155">
    <cfRule type="expression" dxfId="90" priority="91">
      <formula>MOD(ROW(),2)</formula>
    </cfRule>
  </conditionalFormatting>
  <conditionalFormatting sqref="A157:D157 V157:AH157 F157:J157">
    <cfRule type="expression" dxfId="89" priority="90">
      <formula>MOD(ROW(),2)</formula>
    </cfRule>
  </conditionalFormatting>
  <conditionalFormatting sqref="E157">
    <cfRule type="expression" dxfId="85" priority="86">
      <formula>MOD(ROW(),2)</formula>
    </cfRule>
  </conditionalFormatting>
  <conditionalFormatting sqref="A159:D159 V159:AH159 F159:J159">
    <cfRule type="expression" dxfId="84" priority="85">
      <formula>MOD(ROW(),2)</formula>
    </cfRule>
  </conditionalFormatting>
  <conditionalFormatting sqref="E159">
    <cfRule type="expression" dxfId="80" priority="81">
      <formula>MOD(ROW(),2)</formula>
    </cfRule>
  </conditionalFormatting>
  <conditionalFormatting sqref="A161:D161 V161:AH161 F161:J161">
    <cfRule type="expression" dxfId="79" priority="80">
      <formula>MOD(ROW(),2)</formula>
    </cfRule>
  </conditionalFormatting>
  <conditionalFormatting sqref="E161">
    <cfRule type="expression" dxfId="75" priority="76">
      <formula>MOD(ROW(),2)</formula>
    </cfRule>
  </conditionalFormatting>
  <conditionalFormatting sqref="A163:D163 V163:AH163 F163:J163">
    <cfRule type="expression" dxfId="74" priority="75">
      <formula>MOD(ROW(),2)</formula>
    </cfRule>
  </conditionalFormatting>
  <conditionalFormatting sqref="E163">
    <cfRule type="expression" dxfId="70" priority="71">
      <formula>MOD(ROW(),2)</formula>
    </cfRule>
  </conditionalFormatting>
  <conditionalFormatting sqref="A165:D165 L165:T165 V165:AH165 F165:J165">
    <cfRule type="expression" dxfId="69" priority="70">
      <formula>MOD(ROW(),2)</formula>
    </cfRule>
  </conditionalFormatting>
  <conditionalFormatting sqref="M165">
    <cfRule type="expression" dxfId="68" priority="69">
      <formula>MOD(ROW(),2)</formula>
    </cfRule>
  </conditionalFormatting>
  <conditionalFormatting sqref="L165">
    <cfRule type="expression" dxfId="67" priority="67">
      <formula>MOD(ROW(),2)</formula>
    </cfRule>
  </conditionalFormatting>
  <conditionalFormatting sqref="N165:T165">
    <cfRule type="expression" dxfId="66" priority="68">
      <formula>MOD(ROW(),2)</formula>
    </cfRule>
  </conditionalFormatting>
  <conditionalFormatting sqref="E165">
    <cfRule type="expression" dxfId="65" priority="66">
      <formula>MOD(ROW(),2)</formula>
    </cfRule>
  </conditionalFormatting>
  <conditionalFormatting sqref="A148:D148 L148:T148 V148:AH148 F148:J148">
    <cfRule type="expression" dxfId="64" priority="65">
      <formula>MOD(ROW(),2)</formula>
    </cfRule>
  </conditionalFormatting>
  <conditionalFormatting sqref="M148">
    <cfRule type="expression" dxfId="63" priority="64">
      <formula>MOD(ROW(),2)</formula>
    </cfRule>
  </conditionalFormatting>
  <conditionalFormatting sqref="L148">
    <cfRule type="expression" dxfId="62" priority="62">
      <formula>MOD(ROW(),2)</formula>
    </cfRule>
  </conditionalFormatting>
  <conditionalFormatting sqref="N148:T148">
    <cfRule type="expression" dxfId="61" priority="63">
      <formula>MOD(ROW(),2)</formula>
    </cfRule>
  </conditionalFormatting>
  <conditionalFormatting sqref="E148">
    <cfRule type="expression" dxfId="60" priority="61">
      <formula>MOD(ROW(),2)</formula>
    </cfRule>
  </conditionalFormatting>
  <conditionalFormatting sqref="A150:D150 L150:T150 V150:AH150 F150:J150">
    <cfRule type="expression" dxfId="59" priority="60">
      <formula>MOD(ROW(),2)</formula>
    </cfRule>
  </conditionalFormatting>
  <conditionalFormatting sqref="M150">
    <cfRule type="expression" dxfId="58" priority="59">
      <formula>MOD(ROW(),2)</formula>
    </cfRule>
  </conditionalFormatting>
  <conditionalFormatting sqref="L150">
    <cfRule type="expression" dxfId="57" priority="57">
      <formula>MOD(ROW(),2)</formula>
    </cfRule>
  </conditionalFormatting>
  <conditionalFormatting sqref="N150:T150">
    <cfRule type="expression" dxfId="56" priority="58">
      <formula>MOD(ROW(),2)</formula>
    </cfRule>
  </conditionalFormatting>
  <conditionalFormatting sqref="E150">
    <cfRule type="expression" dxfId="55" priority="56">
      <formula>MOD(ROW(),2)</formula>
    </cfRule>
  </conditionalFormatting>
  <conditionalFormatting sqref="A152:D152 L152:T152 V152:AH152 F152:J152">
    <cfRule type="expression" dxfId="54" priority="55">
      <formula>MOD(ROW(),2)</formula>
    </cfRule>
  </conditionalFormatting>
  <conditionalFormatting sqref="M152">
    <cfRule type="expression" dxfId="53" priority="54">
      <formula>MOD(ROW(),2)</formula>
    </cfRule>
  </conditionalFormatting>
  <conditionalFormatting sqref="L152">
    <cfRule type="expression" dxfId="52" priority="52">
      <formula>MOD(ROW(),2)</formula>
    </cfRule>
  </conditionalFormatting>
  <conditionalFormatting sqref="N152:T152">
    <cfRule type="expression" dxfId="51" priority="53">
      <formula>MOD(ROW(),2)</formula>
    </cfRule>
  </conditionalFormatting>
  <conditionalFormatting sqref="E152">
    <cfRule type="expression" dxfId="50" priority="51">
      <formula>MOD(ROW(),2)</formula>
    </cfRule>
  </conditionalFormatting>
  <conditionalFormatting sqref="A154:D154 V154:AH154 F154:J154">
    <cfRule type="expression" dxfId="49" priority="50">
      <formula>MOD(ROW(),2)</formula>
    </cfRule>
  </conditionalFormatting>
  <conditionalFormatting sqref="E154">
    <cfRule type="expression" dxfId="45" priority="46">
      <formula>MOD(ROW(),2)</formula>
    </cfRule>
  </conditionalFormatting>
  <conditionalFormatting sqref="A156:D156 V156:AH156 F156:J156">
    <cfRule type="expression" dxfId="44" priority="45">
      <formula>MOD(ROW(),2)</formula>
    </cfRule>
  </conditionalFormatting>
  <conditionalFormatting sqref="E156">
    <cfRule type="expression" dxfId="40" priority="41">
      <formula>MOD(ROW(),2)</formula>
    </cfRule>
  </conditionalFormatting>
  <conditionalFormatting sqref="A158:D158 V158:AH158 F158:J158">
    <cfRule type="expression" dxfId="39" priority="40">
      <formula>MOD(ROW(),2)</formula>
    </cfRule>
  </conditionalFormatting>
  <conditionalFormatting sqref="E158">
    <cfRule type="expression" dxfId="35" priority="36">
      <formula>MOD(ROW(),2)</formula>
    </cfRule>
  </conditionalFormatting>
  <conditionalFormatting sqref="A160:D160 V160:AH160 F160:J160">
    <cfRule type="expression" dxfId="34" priority="35">
      <formula>MOD(ROW(),2)</formula>
    </cfRule>
  </conditionalFormatting>
  <conditionalFormatting sqref="E160">
    <cfRule type="expression" dxfId="30" priority="31">
      <formula>MOD(ROW(),2)</formula>
    </cfRule>
  </conditionalFormatting>
  <conditionalFormatting sqref="A162:D162 V162:AH162 F162:J162">
    <cfRule type="expression" dxfId="29" priority="30">
      <formula>MOD(ROW(),2)</formula>
    </cfRule>
  </conditionalFormatting>
  <conditionalFormatting sqref="E162">
    <cfRule type="expression" dxfId="25" priority="26">
      <formula>MOD(ROW(),2)</formula>
    </cfRule>
  </conditionalFormatting>
  <conditionalFormatting sqref="A164:D164 L164:T164 V164:AH164 F164:J164">
    <cfRule type="expression" dxfId="24" priority="25">
      <formula>MOD(ROW(),2)</formula>
    </cfRule>
  </conditionalFormatting>
  <conditionalFormatting sqref="M164">
    <cfRule type="expression" dxfId="23" priority="24">
      <formula>MOD(ROW(),2)</formula>
    </cfRule>
  </conditionalFormatting>
  <conditionalFormatting sqref="L164">
    <cfRule type="expression" dxfId="22" priority="22">
      <formula>MOD(ROW(),2)</formula>
    </cfRule>
  </conditionalFormatting>
  <conditionalFormatting sqref="N164:T164">
    <cfRule type="expression" dxfId="21" priority="23">
      <formula>MOD(ROW(),2)</formula>
    </cfRule>
  </conditionalFormatting>
  <conditionalFormatting sqref="E164">
    <cfRule type="expression" dxfId="20" priority="21">
      <formula>MOD(ROW(),2)</formula>
    </cfRule>
  </conditionalFormatting>
  <conditionalFormatting sqref="A166:D166 F166:J166">
    <cfRule type="expression" dxfId="19" priority="20">
      <formula>MOD(ROW(),2)</formula>
    </cfRule>
  </conditionalFormatting>
  <conditionalFormatting sqref="E166">
    <cfRule type="expression" dxfId="15" priority="16">
      <formula>MOD(ROW(),2)</formula>
    </cfRule>
  </conditionalFormatting>
  <conditionalFormatting sqref="B167:D173 F167:J173">
    <cfRule type="expression" dxfId="14" priority="15">
      <formula>MOD(ROW(),2)</formula>
    </cfRule>
  </conditionalFormatting>
  <conditionalFormatting sqref="E167:E173">
    <cfRule type="expression" dxfId="13" priority="14">
      <formula>MOD(ROW(),2)</formula>
    </cfRule>
  </conditionalFormatting>
  <conditionalFormatting sqref="B174:D475 F174:J475">
    <cfRule type="expression" dxfId="12" priority="13">
      <formula>MOD(ROW(),2)</formula>
    </cfRule>
  </conditionalFormatting>
  <conditionalFormatting sqref="E174:E475">
    <cfRule type="expression" dxfId="11" priority="12">
      <formula>MOD(ROW(),2)</formula>
    </cfRule>
  </conditionalFormatting>
  <conditionalFormatting sqref="L153:T163">
    <cfRule type="expression" dxfId="10" priority="11">
      <formula>MOD(ROW(),2)</formula>
    </cfRule>
  </conditionalFormatting>
  <conditionalFormatting sqref="M153:M163">
    <cfRule type="expression" dxfId="9" priority="10">
      <formula>MOD(ROW(),2)</formula>
    </cfRule>
  </conditionalFormatting>
  <conditionalFormatting sqref="L153:L163">
    <cfRule type="expression" dxfId="8" priority="8">
      <formula>MOD(ROW(),2)</formula>
    </cfRule>
  </conditionalFormatting>
  <conditionalFormatting sqref="N153:T163">
    <cfRule type="expression" dxfId="7" priority="9">
      <formula>MOD(ROW(),2)</formula>
    </cfRule>
  </conditionalFormatting>
  <conditionalFormatting sqref="L166:T582">
    <cfRule type="expression" dxfId="6" priority="7">
      <formula>MOD(ROW(),2)</formula>
    </cfRule>
  </conditionalFormatting>
  <conditionalFormatting sqref="M166:M582">
    <cfRule type="expression" dxfId="5" priority="6">
      <formula>MOD(ROW(),2)</formula>
    </cfRule>
  </conditionalFormatting>
  <conditionalFormatting sqref="L166:L582">
    <cfRule type="expression" dxfId="4" priority="4">
      <formula>MOD(ROW(),2)</formula>
    </cfRule>
  </conditionalFormatting>
  <conditionalFormatting sqref="N166:T582">
    <cfRule type="expression" dxfId="3" priority="5">
      <formula>MOD(ROW(),2)</formula>
    </cfRule>
  </conditionalFormatting>
  <conditionalFormatting sqref="V166:AH572">
    <cfRule type="expression" dxfId="2" priority="3">
      <formula>MOD(ROW(),2)</formula>
    </cfRule>
  </conditionalFormatting>
  <conditionalFormatting sqref="B476:D631 F476:J631">
    <cfRule type="expression" dxfId="1" priority="2">
      <formula>MOD(ROW(),2)</formula>
    </cfRule>
  </conditionalFormatting>
  <conditionalFormatting sqref="E476:E631">
    <cfRule type="expression" dxfId="0" priority="1">
      <formula>MOD(ROW(),2)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5"/>
  <sheetViews>
    <sheetView workbookViewId="0">
      <selection activeCell="A2" sqref="A2:A455"/>
    </sheetView>
  </sheetViews>
  <sheetFormatPr baseColWidth="10" defaultRowHeight="15" x14ac:dyDescent="0.25"/>
  <cols>
    <col min="1" max="1" width="18.85546875" customWidth="1"/>
  </cols>
  <sheetData>
    <row r="1" spans="1:7" x14ac:dyDescent="0.25">
      <c r="B1" t="s">
        <v>181</v>
      </c>
      <c r="C1" t="s">
        <v>182</v>
      </c>
      <c r="D1" t="s">
        <v>183</v>
      </c>
      <c r="E1" t="s">
        <v>184</v>
      </c>
      <c r="F1" t="s">
        <v>185</v>
      </c>
      <c r="G1" t="s">
        <v>186</v>
      </c>
    </row>
    <row r="2" spans="1:7" x14ac:dyDescent="0.25">
      <c r="A2" t="s">
        <v>187</v>
      </c>
    </row>
    <row r="3" spans="1:7" x14ac:dyDescent="0.25">
      <c r="A3" t="s">
        <v>188</v>
      </c>
    </row>
    <row r="4" spans="1:7" x14ac:dyDescent="0.25">
      <c r="A4" t="s">
        <v>189</v>
      </c>
    </row>
    <row r="5" spans="1:7" x14ac:dyDescent="0.25">
      <c r="A5" t="s">
        <v>190</v>
      </c>
    </row>
    <row r="6" spans="1:7" x14ac:dyDescent="0.25">
      <c r="A6" t="s">
        <v>191</v>
      </c>
    </row>
    <row r="7" spans="1:7" x14ac:dyDescent="0.25">
      <c r="A7" t="s">
        <v>192</v>
      </c>
    </row>
    <row r="8" spans="1:7" x14ac:dyDescent="0.25">
      <c r="A8" t="s">
        <v>193</v>
      </c>
    </row>
    <row r="9" spans="1:7" x14ac:dyDescent="0.25">
      <c r="A9" t="s">
        <v>194</v>
      </c>
    </row>
    <row r="10" spans="1:7" x14ac:dyDescent="0.25">
      <c r="A10" t="s">
        <v>195</v>
      </c>
    </row>
    <row r="11" spans="1:7" x14ac:dyDescent="0.25">
      <c r="A11" t="s">
        <v>196</v>
      </c>
    </row>
    <row r="12" spans="1:7" x14ac:dyDescent="0.25">
      <c r="A12" t="s">
        <v>197</v>
      </c>
    </row>
    <row r="13" spans="1:7" x14ac:dyDescent="0.25">
      <c r="A13" t="s">
        <v>198</v>
      </c>
    </row>
    <row r="14" spans="1:7" x14ac:dyDescent="0.25">
      <c r="A14" t="s">
        <v>199</v>
      </c>
    </row>
    <row r="15" spans="1:7" x14ac:dyDescent="0.25">
      <c r="A15" t="s">
        <v>200</v>
      </c>
    </row>
    <row r="16" spans="1:7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  <row r="33" spans="1:1" x14ac:dyDescent="0.25">
      <c r="A33" t="s">
        <v>218</v>
      </c>
    </row>
    <row r="34" spans="1:1" x14ac:dyDescent="0.25">
      <c r="A34" t="s">
        <v>219</v>
      </c>
    </row>
    <row r="35" spans="1:1" x14ac:dyDescent="0.25">
      <c r="A35" t="s">
        <v>220</v>
      </c>
    </row>
    <row r="36" spans="1:1" x14ac:dyDescent="0.25">
      <c r="A36" t="s">
        <v>221</v>
      </c>
    </row>
    <row r="37" spans="1:1" x14ac:dyDescent="0.25">
      <c r="A37" t="s">
        <v>222</v>
      </c>
    </row>
    <row r="38" spans="1:1" x14ac:dyDescent="0.25">
      <c r="A38" t="s">
        <v>223</v>
      </c>
    </row>
    <row r="39" spans="1:1" x14ac:dyDescent="0.25">
      <c r="A39" t="s">
        <v>224</v>
      </c>
    </row>
    <row r="40" spans="1:1" x14ac:dyDescent="0.25">
      <c r="A40" t="s">
        <v>225</v>
      </c>
    </row>
    <row r="41" spans="1:1" x14ac:dyDescent="0.25">
      <c r="A41" t="s">
        <v>226</v>
      </c>
    </row>
    <row r="42" spans="1:1" x14ac:dyDescent="0.25">
      <c r="A42" t="s">
        <v>227</v>
      </c>
    </row>
    <row r="43" spans="1:1" x14ac:dyDescent="0.25">
      <c r="A43" t="s">
        <v>228</v>
      </c>
    </row>
    <row r="44" spans="1:1" x14ac:dyDescent="0.25">
      <c r="A44" t="s">
        <v>229</v>
      </c>
    </row>
    <row r="45" spans="1:1" x14ac:dyDescent="0.25">
      <c r="A45" t="s">
        <v>230</v>
      </c>
    </row>
    <row r="46" spans="1:1" x14ac:dyDescent="0.25">
      <c r="A46" t="s">
        <v>231</v>
      </c>
    </row>
    <row r="47" spans="1:1" x14ac:dyDescent="0.25">
      <c r="A47" t="s">
        <v>232</v>
      </c>
    </row>
    <row r="48" spans="1:1" x14ac:dyDescent="0.25">
      <c r="A48" t="s">
        <v>233</v>
      </c>
    </row>
    <row r="49" spans="1:1" x14ac:dyDescent="0.25">
      <c r="A49" t="s">
        <v>234</v>
      </c>
    </row>
    <row r="50" spans="1:1" x14ac:dyDescent="0.25">
      <c r="A50" t="s">
        <v>235</v>
      </c>
    </row>
    <row r="51" spans="1:1" x14ac:dyDescent="0.25">
      <c r="A51" t="s">
        <v>236</v>
      </c>
    </row>
    <row r="52" spans="1:1" x14ac:dyDescent="0.25">
      <c r="A52" t="s">
        <v>237</v>
      </c>
    </row>
    <row r="53" spans="1:1" x14ac:dyDescent="0.25">
      <c r="A53" t="s">
        <v>238</v>
      </c>
    </row>
    <row r="54" spans="1:1" x14ac:dyDescent="0.25">
      <c r="A54" t="s">
        <v>239</v>
      </c>
    </row>
    <row r="55" spans="1:1" x14ac:dyDescent="0.25">
      <c r="A55" t="s">
        <v>240</v>
      </c>
    </row>
    <row r="56" spans="1:1" x14ac:dyDescent="0.25">
      <c r="A56" t="s">
        <v>241</v>
      </c>
    </row>
    <row r="57" spans="1:1" x14ac:dyDescent="0.25">
      <c r="A57" t="s">
        <v>242</v>
      </c>
    </row>
    <row r="58" spans="1:1" x14ac:dyDescent="0.25">
      <c r="A58" t="s">
        <v>243</v>
      </c>
    </row>
    <row r="59" spans="1:1" x14ac:dyDescent="0.25">
      <c r="A59" t="s">
        <v>244</v>
      </c>
    </row>
    <row r="60" spans="1:1" x14ac:dyDescent="0.25">
      <c r="A60" t="s">
        <v>245</v>
      </c>
    </row>
    <row r="61" spans="1:1" x14ac:dyDescent="0.25">
      <c r="A61" t="s">
        <v>246</v>
      </c>
    </row>
    <row r="62" spans="1:1" x14ac:dyDescent="0.25">
      <c r="A62" t="s">
        <v>247</v>
      </c>
    </row>
    <row r="63" spans="1:1" x14ac:dyDescent="0.25">
      <c r="A63" t="s">
        <v>248</v>
      </c>
    </row>
    <row r="64" spans="1:1" x14ac:dyDescent="0.25">
      <c r="A64" t="s">
        <v>249</v>
      </c>
    </row>
    <row r="65" spans="1:1" x14ac:dyDescent="0.25">
      <c r="A65" t="s">
        <v>250</v>
      </c>
    </row>
    <row r="66" spans="1:1" x14ac:dyDescent="0.25">
      <c r="A66" t="s">
        <v>251</v>
      </c>
    </row>
    <row r="67" spans="1:1" x14ac:dyDescent="0.25">
      <c r="A67" t="s">
        <v>252</v>
      </c>
    </row>
    <row r="68" spans="1:1" x14ac:dyDescent="0.25">
      <c r="A68" t="s">
        <v>253</v>
      </c>
    </row>
    <row r="69" spans="1:1" x14ac:dyDescent="0.25">
      <c r="A69" t="s">
        <v>254</v>
      </c>
    </row>
    <row r="70" spans="1:1" x14ac:dyDescent="0.25">
      <c r="A70" t="s">
        <v>255</v>
      </c>
    </row>
    <row r="71" spans="1:1" x14ac:dyDescent="0.25">
      <c r="A71" t="s">
        <v>256</v>
      </c>
    </row>
    <row r="72" spans="1:1" x14ac:dyDescent="0.25">
      <c r="A72" t="s">
        <v>257</v>
      </c>
    </row>
    <row r="73" spans="1:1" x14ac:dyDescent="0.25">
      <c r="A73" t="s">
        <v>258</v>
      </c>
    </row>
    <row r="74" spans="1:1" x14ac:dyDescent="0.25">
      <c r="A74" t="s">
        <v>259</v>
      </c>
    </row>
    <row r="75" spans="1:1" x14ac:dyDescent="0.25">
      <c r="A75" t="s">
        <v>260</v>
      </c>
    </row>
    <row r="76" spans="1:1" x14ac:dyDescent="0.25">
      <c r="A76" t="s">
        <v>261</v>
      </c>
    </row>
    <row r="77" spans="1:1" x14ac:dyDescent="0.25">
      <c r="A77" t="s">
        <v>262</v>
      </c>
    </row>
    <row r="78" spans="1:1" x14ac:dyDescent="0.25">
      <c r="A78" t="s">
        <v>263</v>
      </c>
    </row>
    <row r="79" spans="1:1" x14ac:dyDescent="0.25">
      <c r="A79" t="s">
        <v>264</v>
      </c>
    </row>
    <row r="80" spans="1:1" x14ac:dyDescent="0.25">
      <c r="A80" t="s">
        <v>265</v>
      </c>
    </row>
    <row r="81" spans="1:1" x14ac:dyDescent="0.25">
      <c r="A81" t="s">
        <v>266</v>
      </c>
    </row>
    <row r="82" spans="1:1" x14ac:dyDescent="0.25">
      <c r="A82" t="s">
        <v>267</v>
      </c>
    </row>
    <row r="83" spans="1:1" x14ac:dyDescent="0.25">
      <c r="A83" t="s">
        <v>268</v>
      </c>
    </row>
    <row r="84" spans="1:1" x14ac:dyDescent="0.25">
      <c r="A84" t="s">
        <v>269</v>
      </c>
    </row>
    <row r="85" spans="1:1" x14ac:dyDescent="0.25">
      <c r="A85" t="s">
        <v>270</v>
      </c>
    </row>
    <row r="86" spans="1:1" x14ac:dyDescent="0.25">
      <c r="A86" t="s">
        <v>271</v>
      </c>
    </row>
    <row r="87" spans="1:1" x14ac:dyDescent="0.25">
      <c r="A87" t="s">
        <v>272</v>
      </c>
    </row>
    <row r="88" spans="1:1" x14ac:dyDescent="0.25">
      <c r="A88" t="s">
        <v>273</v>
      </c>
    </row>
    <row r="89" spans="1:1" x14ac:dyDescent="0.25">
      <c r="A89" t="s">
        <v>274</v>
      </c>
    </row>
    <row r="90" spans="1:1" x14ac:dyDescent="0.25">
      <c r="A90" t="s">
        <v>275</v>
      </c>
    </row>
    <row r="91" spans="1:1" x14ac:dyDescent="0.25">
      <c r="A91" t="s">
        <v>276</v>
      </c>
    </row>
    <row r="92" spans="1:1" x14ac:dyDescent="0.25">
      <c r="A92" t="s">
        <v>277</v>
      </c>
    </row>
    <row r="93" spans="1:1" x14ac:dyDescent="0.25">
      <c r="A93" t="s">
        <v>278</v>
      </c>
    </row>
    <row r="94" spans="1:1" x14ac:dyDescent="0.25">
      <c r="A94" t="s">
        <v>279</v>
      </c>
    </row>
    <row r="95" spans="1:1" x14ac:dyDescent="0.25">
      <c r="A95" t="s">
        <v>280</v>
      </c>
    </row>
    <row r="96" spans="1:1" x14ac:dyDescent="0.25">
      <c r="A96" t="s">
        <v>281</v>
      </c>
    </row>
    <row r="97" spans="1:1" x14ac:dyDescent="0.25">
      <c r="A97" t="s">
        <v>282</v>
      </c>
    </row>
    <row r="98" spans="1:1" x14ac:dyDescent="0.25">
      <c r="A98" t="s">
        <v>283</v>
      </c>
    </row>
    <row r="99" spans="1:1" x14ac:dyDescent="0.25">
      <c r="A99" t="s">
        <v>284</v>
      </c>
    </row>
    <row r="100" spans="1:1" x14ac:dyDescent="0.25">
      <c r="A100" t="s">
        <v>285</v>
      </c>
    </row>
    <row r="101" spans="1:1" x14ac:dyDescent="0.25">
      <c r="A101" t="s">
        <v>286</v>
      </c>
    </row>
    <row r="102" spans="1:1" x14ac:dyDescent="0.25">
      <c r="A102" t="s">
        <v>287</v>
      </c>
    </row>
    <row r="103" spans="1:1" x14ac:dyDescent="0.25">
      <c r="A103" t="s">
        <v>288</v>
      </c>
    </row>
    <row r="104" spans="1:1" x14ac:dyDescent="0.25">
      <c r="A104" t="s">
        <v>289</v>
      </c>
    </row>
    <row r="105" spans="1:1" x14ac:dyDescent="0.25">
      <c r="A105" t="s">
        <v>290</v>
      </c>
    </row>
    <row r="106" spans="1:1" x14ac:dyDescent="0.25">
      <c r="A106" t="s">
        <v>291</v>
      </c>
    </row>
    <row r="107" spans="1:1" x14ac:dyDescent="0.25">
      <c r="A107" t="s">
        <v>292</v>
      </c>
    </row>
    <row r="108" spans="1:1" x14ac:dyDescent="0.25">
      <c r="A108" t="s">
        <v>293</v>
      </c>
    </row>
    <row r="109" spans="1:1" x14ac:dyDescent="0.25">
      <c r="A109" t="s">
        <v>294</v>
      </c>
    </row>
    <row r="110" spans="1:1" x14ac:dyDescent="0.25">
      <c r="A110" t="s">
        <v>295</v>
      </c>
    </row>
    <row r="111" spans="1:1" x14ac:dyDescent="0.25">
      <c r="A111" t="s">
        <v>296</v>
      </c>
    </row>
    <row r="112" spans="1:1" x14ac:dyDescent="0.25">
      <c r="A112" t="s">
        <v>297</v>
      </c>
    </row>
    <row r="113" spans="1:1" x14ac:dyDescent="0.25">
      <c r="A113" t="s">
        <v>298</v>
      </c>
    </row>
    <row r="114" spans="1:1" x14ac:dyDescent="0.25">
      <c r="A114" t="s">
        <v>299</v>
      </c>
    </row>
    <row r="115" spans="1:1" x14ac:dyDescent="0.25">
      <c r="A115" t="s">
        <v>300</v>
      </c>
    </row>
    <row r="116" spans="1:1" x14ac:dyDescent="0.25">
      <c r="A116" t="s">
        <v>301</v>
      </c>
    </row>
    <row r="117" spans="1:1" x14ac:dyDescent="0.25">
      <c r="A117" t="s">
        <v>302</v>
      </c>
    </row>
    <row r="118" spans="1:1" x14ac:dyDescent="0.25">
      <c r="A118" t="s">
        <v>303</v>
      </c>
    </row>
    <row r="119" spans="1:1" x14ac:dyDescent="0.25">
      <c r="A119" t="s">
        <v>304</v>
      </c>
    </row>
    <row r="120" spans="1:1" x14ac:dyDescent="0.25">
      <c r="A120" t="s">
        <v>305</v>
      </c>
    </row>
    <row r="121" spans="1:1" x14ac:dyDescent="0.25">
      <c r="A121" t="s">
        <v>306</v>
      </c>
    </row>
    <row r="122" spans="1:1" x14ac:dyDescent="0.25">
      <c r="A122" t="s">
        <v>307</v>
      </c>
    </row>
    <row r="123" spans="1:1" x14ac:dyDescent="0.25">
      <c r="A123" t="s">
        <v>308</v>
      </c>
    </row>
    <row r="124" spans="1:1" x14ac:dyDescent="0.25">
      <c r="A124" t="s">
        <v>309</v>
      </c>
    </row>
    <row r="125" spans="1:1" x14ac:dyDescent="0.25">
      <c r="A125" t="s">
        <v>310</v>
      </c>
    </row>
    <row r="126" spans="1:1" x14ac:dyDescent="0.25">
      <c r="A126" t="s">
        <v>311</v>
      </c>
    </row>
    <row r="127" spans="1:1" x14ac:dyDescent="0.25">
      <c r="A127" t="s">
        <v>312</v>
      </c>
    </row>
    <row r="128" spans="1:1" x14ac:dyDescent="0.25">
      <c r="A128" t="s">
        <v>313</v>
      </c>
    </row>
    <row r="129" spans="1:1" x14ac:dyDescent="0.25">
      <c r="A129" t="s">
        <v>314</v>
      </c>
    </row>
    <row r="130" spans="1:1" x14ac:dyDescent="0.25">
      <c r="A130" t="s">
        <v>315</v>
      </c>
    </row>
    <row r="131" spans="1:1" x14ac:dyDescent="0.25">
      <c r="A131" t="s">
        <v>316</v>
      </c>
    </row>
    <row r="132" spans="1:1" x14ac:dyDescent="0.25">
      <c r="A132" t="s">
        <v>317</v>
      </c>
    </row>
    <row r="133" spans="1:1" x14ac:dyDescent="0.25">
      <c r="A133" t="s">
        <v>318</v>
      </c>
    </row>
    <row r="134" spans="1:1" x14ac:dyDescent="0.25">
      <c r="A134" t="s">
        <v>319</v>
      </c>
    </row>
    <row r="135" spans="1:1" x14ac:dyDescent="0.25">
      <c r="A135" t="s">
        <v>320</v>
      </c>
    </row>
    <row r="136" spans="1:1" x14ac:dyDescent="0.25">
      <c r="A136" t="s">
        <v>321</v>
      </c>
    </row>
    <row r="137" spans="1:1" x14ac:dyDescent="0.25">
      <c r="A137" t="s">
        <v>322</v>
      </c>
    </row>
    <row r="138" spans="1:1" x14ac:dyDescent="0.25">
      <c r="A138" t="s">
        <v>323</v>
      </c>
    </row>
    <row r="139" spans="1:1" x14ac:dyDescent="0.25">
      <c r="A139" t="s">
        <v>324</v>
      </c>
    </row>
    <row r="140" spans="1:1" x14ac:dyDescent="0.25">
      <c r="A140" t="s">
        <v>325</v>
      </c>
    </row>
    <row r="141" spans="1:1" x14ac:dyDescent="0.25">
      <c r="A141" t="s">
        <v>326</v>
      </c>
    </row>
    <row r="142" spans="1:1" x14ac:dyDescent="0.25">
      <c r="A142" t="s">
        <v>327</v>
      </c>
    </row>
    <row r="143" spans="1:1" x14ac:dyDescent="0.25">
      <c r="A143" t="s">
        <v>328</v>
      </c>
    </row>
    <row r="144" spans="1:1" x14ac:dyDescent="0.25">
      <c r="A144" t="s">
        <v>329</v>
      </c>
    </row>
    <row r="145" spans="1:1" x14ac:dyDescent="0.25">
      <c r="A145" t="s">
        <v>330</v>
      </c>
    </row>
    <row r="146" spans="1:1" x14ac:dyDescent="0.25">
      <c r="A146" t="s">
        <v>331</v>
      </c>
    </row>
    <row r="147" spans="1:1" x14ac:dyDescent="0.25">
      <c r="A147" t="s">
        <v>332</v>
      </c>
    </row>
    <row r="148" spans="1:1" x14ac:dyDescent="0.25">
      <c r="A148" t="s">
        <v>333</v>
      </c>
    </row>
    <row r="149" spans="1:1" x14ac:dyDescent="0.25">
      <c r="A149" t="s">
        <v>334</v>
      </c>
    </row>
    <row r="150" spans="1:1" x14ac:dyDescent="0.25">
      <c r="A150" t="s">
        <v>335</v>
      </c>
    </row>
    <row r="151" spans="1:1" x14ac:dyDescent="0.25">
      <c r="A151" t="s">
        <v>336</v>
      </c>
    </row>
    <row r="152" spans="1:1" x14ac:dyDescent="0.25">
      <c r="A152" t="s">
        <v>337</v>
      </c>
    </row>
    <row r="153" spans="1:1" x14ac:dyDescent="0.25">
      <c r="A153" t="s">
        <v>338</v>
      </c>
    </row>
    <row r="154" spans="1:1" x14ac:dyDescent="0.25">
      <c r="A154" t="s">
        <v>339</v>
      </c>
    </row>
    <row r="155" spans="1:1" x14ac:dyDescent="0.25">
      <c r="A155" t="s">
        <v>340</v>
      </c>
    </row>
    <row r="156" spans="1:1" x14ac:dyDescent="0.25">
      <c r="A156" t="s">
        <v>341</v>
      </c>
    </row>
    <row r="157" spans="1:1" x14ac:dyDescent="0.25">
      <c r="A157" t="s">
        <v>342</v>
      </c>
    </row>
    <row r="158" spans="1:1" x14ac:dyDescent="0.25">
      <c r="A158" t="s">
        <v>343</v>
      </c>
    </row>
    <row r="159" spans="1:1" x14ac:dyDescent="0.25">
      <c r="A159" t="s">
        <v>344</v>
      </c>
    </row>
    <row r="160" spans="1:1" x14ac:dyDescent="0.25">
      <c r="A160" t="s">
        <v>345</v>
      </c>
    </row>
    <row r="161" spans="1:1" x14ac:dyDescent="0.25">
      <c r="A161" t="s">
        <v>346</v>
      </c>
    </row>
    <row r="162" spans="1:1" x14ac:dyDescent="0.25">
      <c r="A162" t="s">
        <v>347</v>
      </c>
    </row>
    <row r="163" spans="1:1" x14ac:dyDescent="0.25">
      <c r="A163" t="s">
        <v>348</v>
      </c>
    </row>
    <row r="164" spans="1:1" x14ac:dyDescent="0.25">
      <c r="A164" t="s">
        <v>349</v>
      </c>
    </row>
    <row r="165" spans="1:1" x14ac:dyDescent="0.25">
      <c r="A165" t="s">
        <v>350</v>
      </c>
    </row>
    <row r="166" spans="1:1" x14ac:dyDescent="0.25">
      <c r="A166" t="s">
        <v>351</v>
      </c>
    </row>
    <row r="167" spans="1:1" x14ac:dyDescent="0.25">
      <c r="A167" t="s">
        <v>352</v>
      </c>
    </row>
    <row r="168" spans="1:1" x14ac:dyDescent="0.25">
      <c r="A168" t="s">
        <v>353</v>
      </c>
    </row>
    <row r="169" spans="1:1" x14ac:dyDescent="0.25">
      <c r="A169" t="s">
        <v>354</v>
      </c>
    </row>
    <row r="170" spans="1:1" x14ac:dyDescent="0.25">
      <c r="A170" t="s">
        <v>355</v>
      </c>
    </row>
    <row r="171" spans="1:1" x14ac:dyDescent="0.25">
      <c r="A171" t="s">
        <v>356</v>
      </c>
    </row>
    <row r="172" spans="1:1" x14ac:dyDescent="0.25">
      <c r="A172" t="s">
        <v>357</v>
      </c>
    </row>
    <row r="173" spans="1:1" x14ac:dyDescent="0.25">
      <c r="A173" t="s">
        <v>358</v>
      </c>
    </row>
    <row r="174" spans="1:1" x14ac:dyDescent="0.25">
      <c r="A174" t="s">
        <v>359</v>
      </c>
    </row>
    <row r="175" spans="1:1" x14ac:dyDescent="0.25">
      <c r="A175" t="s">
        <v>360</v>
      </c>
    </row>
    <row r="176" spans="1:1" x14ac:dyDescent="0.25">
      <c r="A176" t="s">
        <v>361</v>
      </c>
    </row>
    <row r="177" spans="1:1" x14ac:dyDescent="0.25">
      <c r="A177" t="s">
        <v>362</v>
      </c>
    </row>
    <row r="178" spans="1:1" x14ac:dyDescent="0.25">
      <c r="A178" t="s">
        <v>363</v>
      </c>
    </row>
    <row r="179" spans="1:1" x14ac:dyDescent="0.25">
      <c r="A179" t="s">
        <v>364</v>
      </c>
    </row>
    <row r="180" spans="1:1" x14ac:dyDescent="0.25">
      <c r="A180" t="s">
        <v>365</v>
      </c>
    </row>
    <row r="181" spans="1:1" x14ac:dyDescent="0.25">
      <c r="A181" t="s">
        <v>366</v>
      </c>
    </row>
    <row r="182" spans="1:1" x14ac:dyDescent="0.25">
      <c r="A182" t="s">
        <v>367</v>
      </c>
    </row>
    <row r="183" spans="1:1" x14ac:dyDescent="0.25">
      <c r="A183" t="s">
        <v>368</v>
      </c>
    </row>
    <row r="184" spans="1:1" x14ac:dyDescent="0.25">
      <c r="A184" t="s">
        <v>369</v>
      </c>
    </row>
    <row r="185" spans="1:1" x14ac:dyDescent="0.25">
      <c r="A185" t="s">
        <v>370</v>
      </c>
    </row>
    <row r="186" spans="1:1" x14ac:dyDescent="0.25">
      <c r="A186" t="s">
        <v>371</v>
      </c>
    </row>
    <row r="187" spans="1:1" x14ac:dyDescent="0.25">
      <c r="A187" t="s">
        <v>372</v>
      </c>
    </row>
    <row r="188" spans="1:1" x14ac:dyDescent="0.25">
      <c r="A188" t="s">
        <v>373</v>
      </c>
    </row>
    <row r="189" spans="1:1" x14ac:dyDescent="0.25">
      <c r="A189" t="s">
        <v>374</v>
      </c>
    </row>
    <row r="190" spans="1:1" x14ac:dyDescent="0.25">
      <c r="A190" t="s">
        <v>375</v>
      </c>
    </row>
    <row r="191" spans="1:1" x14ac:dyDescent="0.25">
      <c r="A191" t="s">
        <v>376</v>
      </c>
    </row>
    <row r="192" spans="1:1" x14ac:dyDescent="0.25">
      <c r="A192" t="s">
        <v>377</v>
      </c>
    </row>
    <row r="193" spans="1:1" x14ac:dyDescent="0.25">
      <c r="A193" t="s">
        <v>378</v>
      </c>
    </row>
    <row r="194" spans="1:1" x14ac:dyDescent="0.25">
      <c r="A194" t="s">
        <v>379</v>
      </c>
    </row>
    <row r="195" spans="1:1" x14ac:dyDescent="0.25">
      <c r="A195" t="s">
        <v>380</v>
      </c>
    </row>
    <row r="196" spans="1:1" x14ac:dyDescent="0.25">
      <c r="A196" t="s">
        <v>381</v>
      </c>
    </row>
    <row r="197" spans="1:1" x14ac:dyDescent="0.25">
      <c r="A197" t="s">
        <v>382</v>
      </c>
    </row>
    <row r="198" spans="1:1" x14ac:dyDescent="0.25">
      <c r="A198" t="s">
        <v>383</v>
      </c>
    </row>
    <row r="199" spans="1:1" x14ac:dyDescent="0.25">
      <c r="A199" t="s">
        <v>384</v>
      </c>
    </row>
    <row r="200" spans="1:1" x14ac:dyDescent="0.25">
      <c r="A200" t="s">
        <v>385</v>
      </c>
    </row>
    <row r="201" spans="1:1" x14ac:dyDescent="0.25">
      <c r="A201" t="s">
        <v>386</v>
      </c>
    </row>
    <row r="202" spans="1:1" x14ac:dyDescent="0.25">
      <c r="A202" t="s">
        <v>387</v>
      </c>
    </row>
    <row r="203" spans="1:1" x14ac:dyDescent="0.25">
      <c r="A203" t="s">
        <v>388</v>
      </c>
    </row>
    <row r="204" spans="1:1" x14ac:dyDescent="0.25">
      <c r="A204" t="s">
        <v>389</v>
      </c>
    </row>
    <row r="205" spans="1:1" x14ac:dyDescent="0.25">
      <c r="A205" t="s">
        <v>390</v>
      </c>
    </row>
    <row r="206" spans="1:1" x14ac:dyDescent="0.25">
      <c r="A206" t="s">
        <v>391</v>
      </c>
    </row>
    <row r="207" spans="1:1" x14ac:dyDescent="0.25">
      <c r="A207" t="s">
        <v>392</v>
      </c>
    </row>
    <row r="208" spans="1:1" x14ac:dyDescent="0.25">
      <c r="A208" t="s">
        <v>393</v>
      </c>
    </row>
    <row r="209" spans="1:1" x14ac:dyDescent="0.25">
      <c r="A209" t="s">
        <v>394</v>
      </c>
    </row>
    <row r="210" spans="1:1" x14ac:dyDescent="0.25">
      <c r="A210" t="s">
        <v>395</v>
      </c>
    </row>
    <row r="211" spans="1:1" x14ac:dyDescent="0.25">
      <c r="A211" t="s">
        <v>396</v>
      </c>
    </row>
    <row r="212" spans="1:1" x14ac:dyDescent="0.25">
      <c r="A212" t="s">
        <v>397</v>
      </c>
    </row>
    <row r="213" spans="1:1" x14ac:dyDescent="0.25">
      <c r="A213" t="s">
        <v>398</v>
      </c>
    </row>
    <row r="214" spans="1:1" x14ac:dyDescent="0.25">
      <c r="A214" t="s">
        <v>399</v>
      </c>
    </row>
    <row r="215" spans="1:1" x14ac:dyDescent="0.25">
      <c r="A215" t="s">
        <v>400</v>
      </c>
    </row>
    <row r="216" spans="1:1" x14ac:dyDescent="0.25">
      <c r="A216" t="s">
        <v>401</v>
      </c>
    </row>
    <row r="217" spans="1:1" x14ac:dyDescent="0.25">
      <c r="A217" t="s">
        <v>402</v>
      </c>
    </row>
    <row r="218" spans="1:1" x14ac:dyDescent="0.25">
      <c r="A218" t="s">
        <v>403</v>
      </c>
    </row>
    <row r="219" spans="1:1" x14ac:dyDescent="0.25">
      <c r="A219" t="s">
        <v>404</v>
      </c>
    </row>
    <row r="220" spans="1:1" x14ac:dyDescent="0.25">
      <c r="A220" t="s">
        <v>405</v>
      </c>
    </row>
    <row r="221" spans="1:1" x14ac:dyDescent="0.25">
      <c r="A221" t="s">
        <v>406</v>
      </c>
    </row>
    <row r="222" spans="1:1" x14ac:dyDescent="0.25">
      <c r="A222" t="s">
        <v>407</v>
      </c>
    </row>
    <row r="223" spans="1:1" x14ac:dyDescent="0.25">
      <c r="A223" t="s">
        <v>408</v>
      </c>
    </row>
    <row r="224" spans="1:1" x14ac:dyDescent="0.25">
      <c r="A224" t="s">
        <v>409</v>
      </c>
    </row>
    <row r="225" spans="1:1" x14ac:dyDescent="0.25">
      <c r="A225" t="s">
        <v>410</v>
      </c>
    </row>
    <row r="226" spans="1:1" x14ac:dyDescent="0.25">
      <c r="A226" t="s">
        <v>411</v>
      </c>
    </row>
    <row r="227" spans="1:1" x14ac:dyDescent="0.25">
      <c r="A227" t="s">
        <v>412</v>
      </c>
    </row>
    <row r="228" spans="1:1" x14ac:dyDescent="0.25">
      <c r="A228" t="s">
        <v>413</v>
      </c>
    </row>
    <row r="229" spans="1:1" x14ac:dyDescent="0.25">
      <c r="A229" t="s">
        <v>414</v>
      </c>
    </row>
    <row r="230" spans="1:1" x14ac:dyDescent="0.25">
      <c r="A230" t="s">
        <v>415</v>
      </c>
    </row>
    <row r="231" spans="1:1" x14ac:dyDescent="0.25">
      <c r="A231" t="s">
        <v>416</v>
      </c>
    </row>
    <row r="232" spans="1:1" x14ac:dyDescent="0.25">
      <c r="A232" t="s">
        <v>417</v>
      </c>
    </row>
    <row r="233" spans="1:1" x14ac:dyDescent="0.25">
      <c r="A233" t="s">
        <v>418</v>
      </c>
    </row>
    <row r="234" spans="1:1" x14ac:dyDescent="0.25">
      <c r="A234" t="s">
        <v>419</v>
      </c>
    </row>
    <row r="235" spans="1:1" x14ac:dyDescent="0.25">
      <c r="A235" t="s">
        <v>420</v>
      </c>
    </row>
    <row r="236" spans="1:1" x14ac:dyDescent="0.25">
      <c r="A236" t="s">
        <v>421</v>
      </c>
    </row>
    <row r="237" spans="1:1" x14ac:dyDescent="0.25">
      <c r="A237" t="s">
        <v>422</v>
      </c>
    </row>
    <row r="238" spans="1:1" x14ac:dyDescent="0.25">
      <c r="A238" t="s">
        <v>423</v>
      </c>
    </row>
    <row r="239" spans="1:1" x14ac:dyDescent="0.25">
      <c r="A239" t="s">
        <v>424</v>
      </c>
    </row>
    <row r="240" spans="1:1" x14ac:dyDescent="0.25">
      <c r="A240" t="s">
        <v>425</v>
      </c>
    </row>
    <row r="241" spans="1:1" x14ac:dyDescent="0.25">
      <c r="A241" t="s">
        <v>426</v>
      </c>
    </row>
    <row r="242" spans="1:1" x14ac:dyDescent="0.25">
      <c r="A242" t="s">
        <v>427</v>
      </c>
    </row>
    <row r="243" spans="1:1" x14ac:dyDescent="0.25">
      <c r="A243" t="s">
        <v>428</v>
      </c>
    </row>
    <row r="244" spans="1:1" x14ac:dyDescent="0.25">
      <c r="A244" t="s">
        <v>429</v>
      </c>
    </row>
    <row r="245" spans="1:1" x14ac:dyDescent="0.25">
      <c r="A245" t="s">
        <v>430</v>
      </c>
    </row>
    <row r="246" spans="1:1" x14ac:dyDescent="0.25">
      <c r="A246" t="s">
        <v>431</v>
      </c>
    </row>
    <row r="247" spans="1:1" x14ac:dyDescent="0.25">
      <c r="A247" t="s">
        <v>432</v>
      </c>
    </row>
    <row r="248" spans="1:1" x14ac:dyDescent="0.25">
      <c r="A248" t="s">
        <v>433</v>
      </c>
    </row>
    <row r="249" spans="1:1" x14ac:dyDescent="0.25">
      <c r="A249" t="s">
        <v>434</v>
      </c>
    </row>
    <row r="250" spans="1:1" x14ac:dyDescent="0.25">
      <c r="A250" t="s">
        <v>435</v>
      </c>
    </row>
    <row r="251" spans="1:1" x14ac:dyDescent="0.25">
      <c r="A251" t="s">
        <v>436</v>
      </c>
    </row>
    <row r="252" spans="1:1" x14ac:dyDescent="0.25">
      <c r="A252" t="s">
        <v>437</v>
      </c>
    </row>
    <row r="253" spans="1:1" x14ac:dyDescent="0.25">
      <c r="A253" t="s">
        <v>438</v>
      </c>
    </row>
    <row r="254" spans="1:1" x14ac:dyDescent="0.25">
      <c r="A254" t="s">
        <v>439</v>
      </c>
    </row>
    <row r="255" spans="1:1" x14ac:dyDescent="0.25">
      <c r="A255" t="s">
        <v>440</v>
      </c>
    </row>
    <row r="256" spans="1:1" x14ac:dyDescent="0.25">
      <c r="A256" t="s">
        <v>441</v>
      </c>
    </row>
    <row r="257" spans="1:1" x14ac:dyDescent="0.25">
      <c r="A257" t="s">
        <v>442</v>
      </c>
    </row>
    <row r="258" spans="1:1" x14ac:dyDescent="0.25">
      <c r="A258" t="s">
        <v>443</v>
      </c>
    </row>
    <row r="259" spans="1:1" x14ac:dyDescent="0.25">
      <c r="A259" t="s">
        <v>444</v>
      </c>
    </row>
    <row r="260" spans="1:1" x14ac:dyDescent="0.25">
      <c r="A260" t="s">
        <v>445</v>
      </c>
    </row>
    <row r="261" spans="1:1" x14ac:dyDescent="0.25">
      <c r="A261" t="s">
        <v>446</v>
      </c>
    </row>
    <row r="262" spans="1:1" x14ac:dyDescent="0.25">
      <c r="A262" t="s">
        <v>447</v>
      </c>
    </row>
    <row r="263" spans="1:1" x14ac:dyDescent="0.25">
      <c r="A263" t="s">
        <v>448</v>
      </c>
    </row>
    <row r="264" spans="1:1" x14ac:dyDescent="0.25">
      <c r="A264" t="s">
        <v>449</v>
      </c>
    </row>
    <row r="265" spans="1:1" x14ac:dyDescent="0.25">
      <c r="A265" t="s">
        <v>450</v>
      </c>
    </row>
    <row r="266" spans="1:1" x14ac:dyDescent="0.25">
      <c r="A266" t="s">
        <v>451</v>
      </c>
    </row>
    <row r="267" spans="1:1" x14ac:dyDescent="0.25">
      <c r="A267" t="s">
        <v>452</v>
      </c>
    </row>
    <row r="268" spans="1:1" x14ac:dyDescent="0.25">
      <c r="A268" t="s">
        <v>453</v>
      </c>
    </row>
    <row r="269" spans="1:1" x14ac:dyDescent="0.25">
      <c r="A269" t="s">
        <v>454</v>
      </c>
    </row>
    <row r="270" spans="1:1" x14ac:dyDescent="0.25">
      <c r="A270" t="s">
        <v>455</v>
      </c>
    </row>
    <row r="271" spans="1:1" x14ac:dyDescent="0.25">
      <c r="A271" t="s">
        <v>456</v>
      </c>
    </row>
    <row r="272" spans="1:1" x14ac:dyDescent="0.25">
      <c r="A272" t="s">
        <v>457</v>
      </c>
    </row>
    <row r="273" spans="1:1" x14ac:dyDescent="0.25">
      <c r="A273" t="s">
        <v>458</v>
      </c>
    </row>
    <row r="274" spans="1:1" x14ac:dyDescent="0.25">
      <c r="A274" t="s">
        <v>459</v>
      </c>
    </row>
    <row r="275" spans="1:1" x14ac:dyDescent="0.25">
      <c r="A275" t="s">
        <v>460</v>
      </c>
    </row>
    <row r="276" spans="1:1" x14ac:dyDescent="0.25">
      <c r="A276" t="s">
        <v>461</v>
      </c>
    </row>
    <row r="277" spans="1:1" x14ac:dyDescent="0.25">
      <c r="A277" t="s">
        <v>462</v>
      </c>
    </row>
    <row r="278" spans="1:1" x14ac:dyDescent="0.25">
      <c r="A278" t="s">
        <v>463</v>
      </c>
    </row>
    <row r="279" spans="1:1" x14ac:dyDescent="0.25">
      <c r="A279" t="s">
        <v>464</v>
      </c>
    </row>
    <row r="280" spans="1:1" x14ac:dyDescent="0.25">
      <c r="A280" t="s">
        <v>465</v>
      </c>
    </row>
    <row r="281" spans="1:1" x14ac:dyDescent="0.25">
      <c r="A281" t="s">
        <v>466</v>
      </c>
    </row>
    <row r="282" spans="1:1" x14ac:dyDescent="0.25">
      <c r="A282" t="s">
        <v>467</v>
      </c>
    </row>
    <row r="283" spans="1:1" x14ac:dyDescent="0.25">
      <c r="A283" t="s">
        <v>468</v>
      </c>
    </row>
    <row r="284" spans="1:1" x14ac:dyDescent="0.25">
      <c r="A284" t="s">
        <v>469</v>
      </c>
    </row>
    <row r="285" spans="1:1" x14ac:dyDescent="0.25">
      <c r="A285" t="s">
        <v>470</v>
      </c>
    </row>
    <row r="286" spans="1:1" x14ac:dyDescent="0.25">
      <c r="A286" t="s">
        <v>471</v>
      </c>
    </row>
    <row r="287" spans="1:1" x14ac:dyDescent="0.25">
      <c r="A287" t="s">
        <v>472</v>
      </c>
    </row>
    <row r="288" spans="1:1" x14ac:dyDescent="0.25">
      <c r="A288" t="s">
        <v>473</v>
      </c>
    </row>
    <row r="289" spans="1:1" x14ac:dyDescent="0.25">
      <c r="A289" t="s">
        <v>474</v>
      </c>
    </row>
    <row r="290" spans="1:1" x14ac:dyDescent="0.25">
      <c r="A290" t="s">
        <v>475</v>
      </c>
    </row>
    <row r="291" spans="1:1" x14ac:dyDescent="0.25">
      <c r="A291" t="s">
        <v>476</v>
      </c>
    </row>
    <row r="292" spans="1:1" x14ac:dyDescent="0.25">
      <c r="A292" t="s">
        <v>477</v>
      </c>
    </row>
    <row r="293" spans="1:1" x14ac:dyDescent="0.25">
      <c r="A293" t="s">
        <v>478</v>
      </c>
    </row>
    <row r="294" spans="1:1" x14ac:dyDescent="0.25">
      <c r="A294" t="s">
        <v>479</v>
      </c>
    </row>
    <row r="295" spans="1:1" x14ac:dyDescent="0.25">
      <c r="A295" t="s">
        <v>480</v>
      </c>
    </row>
    <row r="296" spans="1:1" x14ac:dyDescent="0.25">
      <c r="A296" t="s">
        <v>481</v>
      </c>
    </row>
    <row r="297" spans="1:1" x14ac:dyDescent="0.25">
      <c r="A297" t="s">
        <v>482</v>
      </c>
    </row>
    <row r="298" spans="1:1" x14ac:dyDescent="0.25">
      <c r="A298" t="s">
        <v>483</v>
      </c>
    </row>
    <row r="299" spans="1:1" x14ac:dyDescent="0.25">
      <c r="A299" t="s">
        <v>484</v>
      </c>
    </row>
    <row r="300" spans="1:1" x14ac:dyDescent="0.25">
      <c r="A300" t="s">
        <v>485</v>
      </c>
    </row>
    <row r="301" spans="1:1" x14ac:dyDescent="0.25">
      <c r="A301" t="s">
        <v>486</v>
      </c>
    </row>
    <row r="302" spans="1:1" x14ac:dyDescent="0.25">
      <c r="A302" t="s">
        <v>487</v>
      </c>
    </row>
    <row r="303" spans="1:1" x14ac:dyDescent="0.25">
      <c r="A303" t="s">
        <v>488</v>
      </c>
    </row>
    <row r="304" spans="1:1" x14ac:dyDescent="0.25">
      <c r="A304" t="s">
        <v>489</v>
      </c>
    </row>
    <row r="305" spans="1:1" x14ac:dyDescent="0.25">
      <c r="A305" t="s">
        <v>490</v>
      </c>
    </row>
    <row r="306" spans="1:1" x14ac:dyDescent="0.25">
      <c r="A306" t="s">
        <v>491</v>
      </c>
    </row>
    <row r="307" spans="1:1" x14ac:dyDescent="0.25">
      <c r="A307" t="s">
        <v>492</v>
      </c>
    </row>
    <row r="308" spans="1:1" x14ac:dyDescent="0.25">
      <c r="A308" t="s">
        <v>493</v>
      </c>
    </row>
    <row r="309" spans="1:1" x14ac:dyDescent="0.25">
      <c r="A309" t="s">
        <v>494</v>
      </c>
    </row>
    <row r="310" spans="1:1" x14ac:dyDescent="0.25">
      <c r="A310" t="s">
        <v>495</v>
      </c>
    </row>
    <row r="311" spans="1:1" x14ac:dyDescent="0.25">
      <c r="A311" t="s">
        <v>496</v>
      </c>
    </row>
    <row r="312" spans="1:1" x14ac:dyDescent="0.25">
      <c r="A312" t="s">
        <v>497</v>
      </c>
    </row>
    <row r="313" spans="1:1" x14ac:dyDescent="0.25">
      <c r="A313" t="s">
        <v>498</v>
      </c>
    </row>
    <row r="314" spans="1:1" x14ac:dyDescent="0.25">
      <c r="A314" t="s">
        <v>499</v>
      </c>
    </row>
    <row r="315" spans="1:1" x14ac:dyDescent="0.25">
      <c r="A315" t="s">
        <v>500</v>
      </c>
    </row>
    <row r="316" spans="1:1" x14ac:dyDescent="0.25">
      <c r="A316" t="s">
        <v>501</v>
      </c>
    </row>
    <row r="317" spans="1:1" x14ac:dyDescent="0.25">
      <c r="A317" t="s">
        <v>502</v>
      </c>
    </row>
    <row r="318" spans="1:1" x14ac:dyDescent="0.25">
      <c r="A318" t="s">
        <v>503</v>
      </c>
    </row>
    <row r="319" spans="1:1" x14ac:dyDescent="0.25">
      <c r="A319" t="s">
        <v>504</v>
      </c>
    </row>
    <row r="320" spans="1:1" x14ac:dyDescent="0.25">
      <c r="A320" t="s">
        <v>505</v>
      </c>
    </row>
    <row r="321" spans="1:1" x14ac:dyDescent="0.25">
      <c r="A321" t="s">
        <v>506</v>
      </c>
    </row>
    <row r="322" spans="1:1" x14ac:dyDescent="0.25">
      <c r="A322" t="s">
        <v>507</v>
      </c>
    </row>
    <row r="323" spans="1:1" x14ac:dyDescent="0.25">
      <c r="A323" t="s">
        <v>508</v>
      </c>
    </row>
    <row r="324" spans="1:1" x14ac:dyDescent="0.25">
      <c r="A324" t="s">
        <v>509</v>
      </c>
    </row>
    <row r="325" spans="1:1" x14ac:dyDescent="0.25">
      <c r="A325" t="s">
        <v>510</v>
      </c>
    </row>
    <row r="326" spans="1:1" x14ac:dyDescent="0.25">
      <c r="A326" t="s">
        <v>511</v>
      </c>
    </row>
    <row r="327" spans="1:1" x14ac:dyDescent="0.25">
      <c r="A327" t="s">
        <v>512</v>
      </c>
    </row>
    <row r="328" spans="1:1" x14ac:dyDescent="0.25">
      <c r="A328" t="s">
        <v>513</v>
      </c>
    </row>
    <row r="329" spans="1:1" x14ac:dyDescent="0.25">
      <c r="A329" t="s">
        <v>514</v>
      </c>
    </row>
    <row r="330" spans="1:1" x14ac:dyDescent="0.25">
      <c r="A330" t="s">
        <v>515</v>
      </c>
    </row>
    <row r="331" spans="1:1" x14ac:dyDescent="0.25">
      <c r="A331" t="s">
        <v>516</v>
      </c>
    </row>
    <row r="332" spans="1:1" x14ac:dyDescent="0.25">
      <c r="A332" t="s">
        <v>517</v>
      </c>
    </row>
    <row r="333" spans="1:1" x14ac:dyDescent="0.25">
      <c r="A333" t="s">
        <v>518</v>
      </c>
    </row>
    <row r="334" spans="1:1" x14ac:dyDescent="0.25">
      <c r="A334" t="s">
        <v>519</v>
      </c>
    </row>
    <row r="335" spans="1:1" x14ac:dyDescent="0.25">
      <c r="A335" t="s">
        <v>520</v>
      </c>
    </row>
    <row r="336" spans="1:1" x14ac:dyDescent="0.25">
      <c r="A336" t="s">
        <v>521</v>
      </c>
    </row>
    <row r="337" spans="1:1" x14ac:dyDescent="0.25">
      <c r="A337" t="s">
        <v>522</v>
      </c>
    </row>
    <row r="338" spans="1:1" x14ac:dyDescent="0.25">
      <c r="A338" t="s">
        <v>523</v>
      </c>
    </row>
    <row r="339" spans="1:1" x14ac:dyDescent="0.25">
      <c r="A339" t="s">
        <v>524</v>
      </c>
    </row>
    <row r="340" spans="1:1" x14ac:dyDescent="0.25">
      <c r="A340" t="s">
        <v>525</v>
      </c>
    </row>
    <row r="341" spans="1:1" x14ac:dyDescent="0.25">
      <c r="A341" t="s">
        <v>526</v>
      </c>
    </row>
    <row r="342" spans="1:1" x14ac:dyDescent="0.25">
      <c r="A342" t="s">
        <v>527</v>
      </c>
    </row>
    <row r="343" spans="1:1" x14ac:dyDescent="0.25">
      <c r="A343" t="s">
        <v>528</v>
      </c>
    </row>
    <row r="344" spans="1:1" x14ac:dyDescent="0.25">
      <c r="A344" t="s">
        <v>529</v>
      </c>
    </row>
    <row r="345" spans="1:1" x14ac:dyDescent="0.25">
      <c r="A345" t="s">
        <v>530</v>
      </c>
    </row>
    <row r="346" spans="1:1" x14ac:dyDescent="0.25">
      <c r="A346" t="s">
        <v>531</v>
      </c>
    </row>
    <row r="347" spans="1:1" x14ac:dyDescent="0.25">
      <c r="A347" t="s">
        <v>532</v>
      </c>
    </row>
    <row r="348" spans="1:1" x14ac:dyDescent="0.25">
      <c r="A348" t="s">
        <v>533</v>
      </c>
    </row>
    <row r="349" spans="1:1" x14ac:dyDescent="0.25">
      <c r="A349" t="s">
        <v>534</v>
      </c>
    </row>
    <row r="350" spans="1:1" x14ac:dyDescent="0.25">
      <c r="A350" t="s">
        <v>535</v>
      </c>
    </row>
    <row r="351" spans="1:1" x14ac:dyDescent="0.25">
      <c r="A351" t="s">
        <v>536</v>
      </c>
    </row>
    <row r="352" spans="1:1" x14ac:dyDescent="0.25">
      <c r="A352" t="s">
        <v>537</v>
      </c>
    </row>
    <row r="353" spans="1:1" x14ac:dyDescent="0.25">
      <c r="A353" t="s">
        <v>538</v>
      </c>
    </row>
    <row r="354" spans="1:1" x14ac:dyDescent="0.25">
      <c r="A354" t="s">
        <v>539</v>
      </c>
    </row>
    <row r="355" spans="1:1" x14ac:dyDescent="0.25">
      <c r="A355" t="s">
        <v>540</v>
      </c>
    </row>
    <row r="356" spans="1:1" x14ac:dyDescent="0.25">
      <c r="A356" t="s">
        <v>541</v>
      </c>
    </row>
    <row r="357" spans="1:1" x14ac:dyDescent="0.25">
      <c r="A357" t="s">
        <v>542</v>
      </c>
    </row>
    <row r="358" spans="1:1" x14ac:dyDescent="0.25">
      <c r="A358" t="s">
        <v>543</v>
      </c>
    </row>
    <row r="359" spans="1:1" x14ac:dyDescent="0.25">
      <c r="A359" t="s">
        <v>544</v>
      </c>
    </row>
    <row r="360" spans="1:1" x14ac:dyDescent="0.25">
      <c r="A360" t="s">
        <v>545</v>
      </c>
    </row>
    <row r="361" spans="1:1" x14ac:dyDescent="0.25">
      <c r="A361" t="s">
        <v>546</v>
      </c>
    </row>
    <row r="362" spans="1:1" x14ac:dyDescent="0.25">
      <c r="A362" t="s">
        <v>547</v>
      </c>
    </row>
    <row r="363" spans="1:1" x14ac:dyDescent="0.25">
      <c r="A363" t="s">
        <v>548</v>
      </c>
    </row>
    <row r="364" spans="1:1" x14ac:dyDescent="0.25">
      <c r="A364" t="s">
        <v>549</v>
      </c>
    </row>
    <row r="365" spans="1:1" x14ac:dyDescent="0.25">
      <c r="A365" t="s">
        <v>550</v>
      </c>
    </row>
    <row r="366" spans="1:1" x14ac:dyDescent="0.25">
      <c r="A366" t="s">
        <v>551</v>
      </c>
    </row>
    <row r="367" spans="1:1" x14ac:dyDescent="0.25">
      <c r="A367" t="s">
        <v>552</v>
      </c>
    </row>
    <row r="368" spans="1:1" x14ac:dyDescent="0.25">
      <c r="A368" t="s">
        <v>553</v>
      </c>
    </row>
    <row r="369" spans="1:1" x14ac:dyDescent="0.25">
      <c r="A369" t="s">
        <v>554</v>
      </c>
    </row>
    <row r="370" spans="1:1" x14ac:dyDescent="0.25">
      <c r="A370" t="s">
        <v>555</v>
      </c>
    </row>
    <row r="371" spans="1:1" x14ac:dyDescent="0.25">
      <c r="A371" t="s">
        <v>556</v>
      </c>
    </row>
    <row r="372" spans="1:1" x14ac:dyDescent="0.25">
      <c r="A372" t="s">
        <v>557</v>
      </c>
    </row>
    <row r="373" spans="1:1" x14ac:dyDescent="0.25">
      <c r="A373" t="s">
        <v>558</v>
      </c>
    </row>
    <row r="374" spans="1:1" x14ac:dyDescent="0.25">
      <c r="A374" t="s">
        <v>559</v>
      </c>
    </row>
    <row r="375" spans="1:1" x14ac:dyDescent="0.25">
      <c r="A375" t="s">
        <v>560</v>
      </c>
    </row>
    <row r="376" spans="1:1" x14ac:dyDescent="0.25">
      <c r="A376" t="s">
        <v>561</v>
      </c>
    </row>
    <row r="377" spans="1:1" x14ac:dyDescent="0.25">
      <c r="A377" t="s">
        <v>562</v>
      </c>
    </row>
    <row r="378" spans="1:1" x14ac:dyDescent="0.25">
      <c r="A378" t="s">
        <v>563</v>
      </c>
    </row>
    <row r="379" spans="1:1" x14ac:dyDescent="0.25">
      <c r="A379" t="s">
        <v>564</v>
      </c>
    </row>
    <row r="380" spans="1:1" x14ac:dyDescent="0.25">
      <c r="A380" t="s">
        <v>565</v>
      </c>
    </row>
    <row r="381" spans="1:1" x14ac:dyDescent="0.25">
      <c r="A381" t="s">
        <v>566</v>
      </c>
    </row>
    <row r="382" spans="1:1" x14ac:dyDescent="0.25">
      <c r="A382" t="s">
        <v>567</v>
      </c>
    </row>
    <row r="383" spans="1:1" x14ac:dyDescent="0.25">
      <c r="A383" t="s">
        <v>568</v>
      </c>
    </row>
    <row r="384" spans="1:1" x14ac:dyDescent="0.25">
      <c r="A384" t="s">
        <v>569</v>
      </c>
    </row>
    <row r="385" spans="1:1" x14ac:dyDescent="0.25">
      <c r="A385" t="s">
        <v>570</v>
      </c>
    </row>
    <row r="386" spans="1:1" x14ac:dyDescent="0.25">
      <c r="A386" t="s">
        <v>571</v>
      </c>
    </row>
    <row r="387" spans="1:1" x14ac:dyDescent="0.25">
      <c r="A387" t="s">
        <v>572</v>
      </c>
    </row>
    <row r="388" spans="1:1" x14ac:dyDescent="0.25">
      <c r="A388" t="s">
        <v>573</v>
      </c>
    </row>
    <row r="389" spans="1:1" x14ac:dyDescent="0.25">
      <c r="A389" t="s">
        <v>574</v>
      </c>
    </row>
    <row r="390" spans="1:1" x14ac:dyDescent="0.25">
      <c r="A390" t="s">
        <v>575</v>
      </c>
    </row>
    <row r="391" spans="1:1" x14ac:dyDescent="0.25">
      <c r="A391" t="s">
        <v>576</v>
      </c>
    </row>
    <row r="392" spans="1:1" x14ac:dyDescent="0.25">
      <c r="A392" t="s">
        <v>577</v>
      </c>
    </row>
    <row r="393" spans="1:1" x14ac:dyDescent="0.25">
      <c r="A393" t="s">
        <v>578</v>
      </c>
    </row>
    <row r="394" spans="1:1" x14ac:dyDescent="0.25">
      <c r="A394" t="s">
        <v>579</v>
      </c>
    </row>
    <row r="395" spans="1:1" x14ac:dyDescent="0.25">
      <c r="A395" t="s">
        <v>580</v>
      </c>
    </row>
    <row r="396" spans="1:1" x14ac:dyDescent="0.25">
      <c r="A396" t="s">
        <v>581</v>
      </c>
    </row>
    <row r="397" spans="1:1" x14ac:dyDescent="0.25">
      <c r="A397" t="s">
        <v>582</v>
      </c>
    </row>
    <row r="398" spans="1:1" x14ac:dyDescent="0.25">
      <c r="A398" t="s">
        <v>583</v>
      </c>
    </row>
    <row r="399" spans="1:1" x14ac:dyDescent="0.25">
      <c r="A399" t="s">
        <v>584</v>
      </c>
    </row>
    <row r="400" spans="1:1" x14ac:dyDescent="0.25">
      <c r="A400" t="s">
        <v>585</v>
      </c>
    </row>
    <row r="401" spans="1:1" x14ac:dyDescent="0.25">
      <c r="A401" t="s">
        <v>586</v>
      </c>
    </row>
    <row r="402" spans="1:1" x14ac:dyDescent="0.25">
      <c r="A402" t="s">
        <v>587</v>
      </c>
    </row>
    <row r="403" spans="1:1" x14ac:dyDescent="0.25">
      <c r="A403" t="s">
        <v>588</v>
      </c>
    </row>
    <row r="404" spans="1:1" x14ac:dyDescent="0.25">
      <c r="A404" t="s">
        <v>589</v>
      </c>
    </row>
    <row r="405" spans="1:1" x14ac:dyDescent="0.25">
      <c r="A405" t="s">
        <v>590</v>
      </c>
    </row>
    <row r="406" spans="1:1" x14ac:dyDescent="0.25">
      <c r="A406" t="s">
        <v>591</v>
      </c>
    </row>
    <row r="407" spans="1:1" x14ac:dyDescent="0.25">
      <c r="A407" t="s">
        <v>592</v>
      </c>
    </row>
    <row r="408" spans="1:1" x14ac:dyDescent="0.25">
      <c r="A408" t="s">
        <v>593</v>
      </c>
    </row>
    <row r="409" spans="1:1" x14ac:dyDescent="0.25">
      <c r="A409" t="s">
        <v>594</v>
      </c>
    </row>
    <row r="410" spans="1:1" x14ac:dyDescent="0.25">
      <c r="A410" t="s">
        <v>595</v>
      </c>
    </row>
    <row r="411" spans="1:1" x14ac:dyDescent="0.25">
      <c r="A411" t="s">
        <v>596</v>
      </c>
    </row>
    <row r="412" spans="1:1" x14ac:dyDescent="0.25">
      <c r="A412" t="s">
        <v>597</v>
      </c>
    </row>
    <row r="413" spans="1:1" x14ac:dyDescent="0.25">
      <c r="A413" t="s">
        <v>598</v>
      </c>
    </row>
    <row r="414" spans="1:1" x14ac:dyDescent="0.25">
      <c r="A414" t="s">
        <v>599</v>
      </c>
    </row>
    <row r="415" spans="1:1" x14ac:dyDescent="0.25">
      <c r="A415" t="s">
        <v>600</v>
      </c>
    </row>
    <row r="416" spans="1:1" x14ac:dyDescent="0.25">
      <c r="A416" t="s">
        <v>601</v>
      </c>
    </row>
    <row r="417" spans="1:1" x14ac:dyDescent="0.25">
      <c r="A417" t="s">
        <v>602</v>
      </c>
    </row>
    <row r="418" spans="1:1" x14ac:dyDescent="0.25">
      <c r="A418" t="s">
        <v>603</v>
      </c>
    </row>
    <row r="419" spans="1:1" x14ac:dyDescent="0.25">
      <c r="A419" t="s">
        <v>604</v>
      </c>
    </row>
    <row r="420" spans="1:1" x14ac:dyDescent="0.25">
      <c r="A420" t="s">
        <v>605</v>
      </c>
    </row>
    <row r="421" spans="1:1" x14ac:dyDescent="0.25">
      <c r="A421" t="s">
        <v>606</v>
      </c>
    </row>
    <row r="422" spans="1:1" x14ac:dyDescent="0.25">
      <c r="A422" t="s">
        <v>607</v>
      </c>
    </row>
    <row r="423" spans="1:1" x14ac:dyDescent="0.25">
      <c r="A423" t="s">
        <v>608</v>
      </c>
    </row>
    <row r="424" spans="1:1" x14ac:dyDescent="0.25">
      <c r="A424" t="s">
        <v>609</v>
      </c>
    </row>
    <row r="425" spans="1:1" x14ac:dyDescent="0.25">
      <c r="A425" t="s">
        <v>610</v>
      </c>
    </row>
    <row r="426" spans="1:1" x14ac:dyDescent="0.25">
      <c r="A426" t="s">
        <v>611</v>
      </c>
    </row>
    <row r="427" spans="1:1" x14ac:dyDescent="0.25">
      <c r="A427" t="s">
        <v>612</v>
      </c>
    </row>
    <row r="428" spans="1:1" x14ac:dyDescent="0.25">
      <c r="A428" t="s">
        <v>613</v>
      </c>
    </row>
    <row r="429" spans="1:1" x14ac:dyDescent="0.25">
      <c r="A429" t="s">
        <v>614</v>
      </c>
    </row>
    <row r="430" spans="1:1" x14ac:dyDescent="0.25">
      <c r="A430" t="s">
        <v>615</v>
      </c>
    </row>
    <row r="431" spans="1:1" x14ac:dyDescent="0.25">
      <c r="A431" t="s">
        <v>616</v>
      </c>
    </row>
    <row r="432" spans="1:1" x14ac:dyDescent="0.25">
      <c r="A432" t="s">
        <v>617</v>
      </c>
    </row>
    <row r="433" spans="1:1" x14ac:dyDescent="0.25">
      <c r="A433" t="s">
        <v>618</v>
      </c>
    </row>
    <row r="434" spans="1:1" x14ac:dyDescent="0.25">
      <c r="A434" t="s">
        <v>619</v>
      </c>
    </row>
    <row r="435" spans="1:1" x14ac:dyDescent="0.25">
      <c r="A435" t="s">
        <v>620</v>
      </c>
    </row>
    <row r="436" spans="1:1" x14ac:dyDescent="0.25">
      <c r="A436" t="s">
        <v>621</v>
      </c>
    </row>
    <row r="437" spans="1:1" x14ac:dyDescent="0.25">
      <c r="A437" t="s">
        <v>622</v>
      </c>
    </row>
    <row r="438" spans="1:1" x14ac:dyDescent="0.25">
      <c r="A438" t="s">
        <v>623</v>
      </c>
    </row>
    <row r="439" spans="1:1" x14ac:dyDescent="0.25">
      <c r="A439" t="s">
        <v>624</v>
      </c>
    </row>
    <row r="440" spans="1:1" x14ac:dyDescent="0.25">
      <c r="A440" t="s">
        <v>625</v>
      </c>
    </row>
    <row r="441" spans="1:1" x14ac:dyDescent="0.25">
      <c r="A441" t="s">
        <v>626</v>
      </c>
    </row>
    <row r="442" spans="1:1" x14ac:dyDescent="0.25">
      <c r="A442" t="s">
        <v>627</v>
      </c>
    </row>
    <row r="443" spans="1:1" x14ac:dyDescent="0.25">
      <c r="A443" t="s">
        <v>628</v>
      </c>
    </row>
    <row r="444" spans="1:1" x14ac:dyDescent="0.25">
      <c r="A444" t="s">
        <v>629</v>
      </c>
    </row>
    <row r="445" spans="1:1" x14ac:dyDescent="0.25">
      <c r="A445" t="s">
        <v>630</v>
      </c>
    </row>
    <row r="446" spans="1:1" x14ac:dyDescent="0.25">
      <c r="A446" t="s">
        <v>631</v>
      </c>
    </row>
    <row r="447" spans="1:1" x14ac:dyDescent="0.25">
      <c r="A447" t="s">
        <v>632</v>
      </c>
    </row>
    <row r="448" spans="1:1" x14ac:dyDescent="0.25">
      <c r="A448" t="s">
        <v>633</v>
      </c>
    </row>
    <row r="449" spans="1:1" x14ac:dyDescent="0.25">
      <c r="A449" t="s">
        <v>634</v>
      </c>
    </row>
    <row r="450" spans="1:1" x14ac:dyDescent="0.25">
      <c r="A450" t="s">
        <v>635</v>
      </c>
    </row>
    <row r="451" spans="1:1" x14ac:dyDescent="0.25">
      <c r="A451" t="s">
        <v>636</v>
      </c>
    </row>
    <row r="452" spans="1:1" x14ac:dyDescent="0.25">
      <c r="A452" t="s">
        <v>637</v>
      </c>
    </row>
    <row r="453" spans="1:1" x14ac:dyDescent="0.25">
      <c r="A453" t="s">
        <v>638</v>
      </c>
    </row>
    <row r="454" spans="1:1" x14ac:dyDescent="0.25">
      <c r="A454" t="s">
        <v>639</v>
      </c>
    </row>
    <row r="455" spans="1:1" x14ac:dyDescent="0.25">
      <c r="A455" t="s">
        <v>640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ETFs</vt:lpstr>
      <vt:lpstr>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Cláudia Mª Silva</dc:creator>
  <cp:lastModifiedBy>ACG</cp:lastModifiedBy>
  <dcterms:created xsi:type="dcterms:W3CDTF">2018-10-07T16:21:32Z</dcterms:created>
  <dcterms:modified xsi:type="dcterms:W3CDTF">2020-08-07T00:56:35Z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1281228263</vt:lpwstr>
  </property>
  <property fmtid="{D5CDD505-2E9C-101B-9397-08002B2CF9AE}" pid="3" name="EcoUpdateMessage">
    <vt:lpwstr>2020/08/07-00:44:23</vt:lpwstr>
  </property>
  <property fmtid="{D5CDD505-2E9C-101B-9397-08002B2CF9AE}" pid="4" name="EcoUpdateStatus">
    <vt:lpwstr>2020-08-06=BRA:St,ME,Fd,TP;USA:St,ME;ARG:St,ME,TP;MEX:St,ME,Fd,TP;CHL:St,ME;COL:St,ME;PER:St,ME,Fd|2000-07-28=USA:TP|2020-08-05=ARG:Fd;CHL:Fd;COL:Fd;PER:TP|2020-07-17=CHL:TP|2014-02-26=VEN:St|2002-11-08=JPN:St|2020-08-04=GBR:St,ME|2016-08-18=NNN:St|2007-0</vt:lpwstr>
  </property>
</Properties>
</file>