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uardo\Documents\Economatica\Tablas\"/>
    </mc:Choice>
  </mc:AlternateContent>
  <xr:revisionPtr revIDLastSave="0" documentId="13_ncr:1_{468976B7-51EA-4D99-8524-6E87D15C9CEC}" xr6:coauthVersionLast="40" xr6:coauthVersionMax="43" xr10:uidLastSave="{00000000-0000-0000-0000-000000000000}"/>
  <bookViews>
    <workbookView xWindow="-108" yWindow="-108" windowWidth="23256" windowHeight="12720" xr2:uid="{49004FCA-8DAE-413F-AE15-CDDD95FE11DD}"/>
  </bookViews>
  <sheets>
    <sheet name="ADRs" sheetId="1" r:id="rId1"/>
  </sheets>
  <definedNames>
    <definedName name="_ECO_RANGE_ID078661b9776e4749be4957704f06e214" localSheetId="0" hidden="1">ADRs!$W$6:$W$10</definedName>
    <definedName name="_ECO_RANGE_ID083f9463b6a84d8abe899d4ec8d1b81b" localSheetId="0" hidden="1">ADRs!$AG$6:$AG$10</definedName>
    <definedName name="_ECO_RANGE_ID0ba2e0c75a5e4f339d67db25dca7d81a" localSheetId="0" hidden="1">ADRs!$R$6:$R$10</definedName>
    <definedName name="_ECO_RANGE_ID2f27c48670f84af8add323770d08f292" localSheetId="0" hidden="1">ADRs!$AI$6:$AI$10</definedName>
    <definedName name="_ECO_RANGE_ID2f3c9cbd2c09426aa9adfce5fe090616" localSheetId="0" hidden="1">ADRs!$F$6:$F$10</definedName>
    <definedName name="_ECO_RANGE_ID3391679b4f9b4c5e86b8751b0bfc4264" localSheetId="0" hidden="1">ADRs!$S$6:$S$10</definedName>
    <definedName name="_ECO_RANGE_ID3b82aef57fba4464985757cf20a6c3d5" localSheetId="0" hidden="1">ADRs!$M$6:$M$10</definedName>
    <definedName name="_ECO_RANGE_ID5595d9a62bdf4d5cb9469b67c91a70b1" localSheetId="0" hidden="1">ADRs!$AB$6:$AB$10</definedName>
    <definedName name="_ECO_RANGE_ID6621af8eb3f44f759aeb6ac2c826560f" localSheetId="0" hidden="1">ADRs!$G$6:$G$10</definedName>
    <definedName name="_ECO_RANGE_ID6eff5f1982554ef28e361073588ef631" localSheetId="0" hidden="1">ADRs!$AD$6:$AD$10</definedName>
    <definedName name="_ECO_RANGE_ID7624abf848344081af4ecc8e806f878e" localSheetId="0" hidden="1">ADRs!$D$6:$D$10</definedName>
    <definedName name="_ECO_RANGE_ID76a81ef096f048e09fd07b4fe843b138" localSheetId="0" hidden="1">ADRs!$E$6:$E$10</definedName>
    <definedName name="_ECO_RANGE_ID7d88945192de4ea6b4938e1dccbc2bdd" localSheetId="0" hidden="1">ADRs!$U$6:$U$10</definedName>
    <definedName name="_ECO_RANGE_ID8a56eb5588464a1e91241a4ce60571fe" localSheetId="0" hidden="1">ADRs!$N$6:$N$10</definedName>
    <definedName name="_ECO_RANGE_IDa457c07b9a3f43c3a7ea2e0452c1bb0a" localSheetId="0" hidden="1">ADRs!$Z$6:$Z$10</definedName>
    <definedName name="_ECO_RANGE_IDa5012c46f6d34b7288795bd2eaaf185e" localSheetId="0" hidden="1">ADRs!$Y$6:$Y$10</definedName>
    <definedName name="_ECO_RANGE_IDa7937d5a7e0b49e8b3134f201b78657f" localSheetId="0" hidden="1">ADRs!$AF$6:$AF$10</definedName>
    <definedName name="_ECO_RANGE_IDa8c04e069f0e4a6f85dd665d1256d7e2" localSheetId="0" hidden="1">ADRs!$H$6:$H$10</definedName>
    <definedName name="_ECO_RANGE_IDac1aa61895e041f892b5d561189eb263" localSheetId="0" hidden="1">ADRs!$AC$6:$AC$10</definedName>
    <definedName name="_ECO_RANGE_IDad8eb9219b7e49f8ba6111fa69816e5b" localSheetId="0" hidden="1">ADRs!$X$6:$X$10</definedName>
    <definedName name="_ECO_RANGE_IDb33eaff2e59f429392290e2fca88a760" localSheetId="0" hidden="1">ADRs!$T$6:$T$10</definedName>
    <definedName name="_ECO_RANGE_IDb6ca67ccb8874a598eb64cfdb9fed88e" localSheetId="0" hidden="1">ADRs!$L$6:$L$10</definedName>
    <definedName name="_ECO_RANGE_IDbe55785a9ec64e6893b1d91d24c00bde" localSheetId="0" hidden="1">ADRs!$V$6:$V$10</definedName>
    <definedName name="_ECO_RANGE_IDc71d52b5442043b98e8b1f739d056289" localSheetId="0" hidden="1">ADRs!$AH$6:$AH$10</definedName>
    <definedName name="_ECO_RANGE_IDccdaef832ff3487191e100e1d2b82059" localSheetId="0" hidden="1">ADRs!$AE$6:$AE$10</definedName>
    <definedName name="_ECO_RANGE_IDe08b028a768e45f69fef921fb2acd599" localSheetId="0" hidden="1">ADRs!$I$6:$I$10</definedName>
    <definedName name="_ECO_RANGE_IDe679e3d1d0a041b6a05091c6a2f58d00" localSheetId="0" hidden="1">ADRs!$Q$6:$Q$10</definedName>
    <definedName name="_ECO_RANGE_IDe7c595fada8d41c181abb4a0a943e959" localSheetId="0" hidden="1">ADRs!$C$6:$C$10</definedName>
    <definedName name="_ECO_RANGE_IDeef2756b741841ba83364f15488b2d7a" localSheetId="0" hidden="1">ADRs!$B$6:$B$10</definedName>
    <definedName name="_ECO_RANGE_IDf28a2e5a0db7417eb23d86cfbf64cee7" localSheetId="0" hidden="1">ADRs!$J$6:$J$10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7" i="1" l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6" i="1"/>
  <c r="K6" i="1"/>
  <c r="K100" i="1"/>
  <c r="K101" i="1"/>
  <c r="H5" i="1"/>
  <c r="AI5" i="1"/>
  <c r="AG5" i="1"/>
  <c r="AF5" i="1"/>
  <c r="AE5" i="1"/>
  <c r="AB5" i="1"/>
  <c r="X5" i="1"/>
  <c r="Y5" i="1"/>
  <c r="Z5" i="1"/>
  <c r="V5" i="1"/>
  <c r="T5" i="1"/>
  <c r="R5" i="1"/>
  <c r="N5" i="1"/>
  <c r="M5" i="1"/>
  <c r="L5" i="1"/>
  <c r="J5" i="1"/>
  <c r="I5" i="1"/>
  <c r="G5" i="1"/>
  <c r="AH5" i="1"/>
  <c r="F5" i="1"/>
  <c r="D5" i="1"/>
  <c r="AD5" i="1"/>
  <c r="U5" i="1"/>
  <c r="S5" i="1"/>
  <c r="E5" i="1"/>
  <c r="Q5" i="1"/>
  <c r="W5" i="1"/>
  <c r="C5" i="1"/>
  <c r="AC5" i="1"/>
  <c r="B5" i="1"/>
  <c r="K56" i="1" l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7" i="1"/>
  <c r="K8" i="1"/>
  <c r="K9" i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</calcChain>
</file>

<file path=xl/sharedStrings.xml><?xml version="1.0" encoding="utf-8"?>
<sst xmlns="http://schemas.openxmlformats.org/spreadsheetml/2006/main" count="34" uniqueCount="30">
  <si>
    <t>12M</t>
  </si>
  <si>
    <t>Retorno</t>
  </si>
  <si>
    <t>Unidades:</t>
  </si>
  <si>
    <t>Thousands</t>
  </si>
  <si>
    <t>BVN.&lt;XNYS&gt;</t>
  </si>
  <si>
    <t>CPAC&lt;XNYS&gt;</t>
  </si>
  <si>
    <t>BAP.&lt;XNYS&gt;</t>
  </si>
  <si>
    <t>GRAM&lt;XNYS&gt;</t>
  </si>
  <si>
    <t>IFS&lt;XNYS&gt;</t>
  </si>
  <si>
    <t>Minería (excepto petróleo y gas)</t>
  </si>
  <si>
    <t>Fabricación de productos a base de minerales no metálicos</t>
  </si>
  <si>
    <t>Corporativos</t>
  </si>
  <si>
    <t>Edificación</t>
  </si>
  <si>
    <t>Instituciones de intermediación crediticia y financiera no bursátil</t>
  </si>
  <si>
    <t>BVN.</t>
  </si>
  <si>
    <t>CPAC</t>
  </si>
  <si>
    <t>BAP.</t>
  </si>
  <si>
    <t>GRAM</t>
  </si>
  <si>
    <t>IFS</t>
  </si>
  <si>
    <t>Buenaventura</t>
  </si>
  <si>
    <t>Cementos Pacasmay</t>
  </si>
  <si>
    <t>Credicorp</t>
  </si>
  <si>
    <t>Graña Y Montero S.A</t>
  </si>
  <si>
    <t>Intercorp Financial Services Inc.</t>
  </si>
  <si>
    <t>C1</t>
  </si>
  <si>
    <t>Fecha:</t>
  </si>
  <si>
    <t>← Digitar fecha de preferencia en celda C2.</t>
  </si>
  <si>
    <t>Cierre  vs Máximo 52 Semanas</t>
  </si>
  <si>
    <t>Volumen vs Médio 3M</t>
  </si>
  <si>
    <t>Selecionar período ↓ (D=dias; W=semanas; M=mes; Q=trimestre; Y=año)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</si>
</sst>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[$R$-416]\ * #,##0.00_-;\-[$R$-416]\ * #,##0.00_-;_-[$R$-416]\ * &quot;-&quot;??_-;_-@_-"/>
    <numFmt numFmtId="165" formatCode="_-[$$-409]* #,##0.00_ ;_-[$$-409]* \-#,##0.00\ ;_-[$$-409]* &quot;-&quot;??_ ;_-@_ "/>
    <numFmt numFmtId="166" formatCode="_-[$$-409]* #,##0_ ;_-[$$-409]* \-#,##0\ ;_-[$$-409]* &quot;-&quot;??_ ;_-@_ "/>
    <numFmt numFmtId="167" formatCode="0.0%"/>
    <numFmt numFmtId="168" formatCode="#,##0.0%;[Red]\-#,##0.0%"/>
    <numFmt numFmtId="169" formatCode="0.000"/>
    <numFmt numFmtId="170" formatCode="#,##0.00_ ;[Red]\-#,##0.00\ "/>
    <numFmt numFmtId="171" formatCode="#,##0_ ;[Red]\-#,##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006B6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DAE2DD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rgb="FF006B66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Continuous" vertical="center"/>
    </xf>
    <xf numFmtId="0" fontId="3" fillId="0" borderId="0" xfId="0" applyFont="1"/>
    <xf numFmtId="0" fontId="3" fillId="0" borderId="0" xfId="0" applyFont="1" applyAlignment="1">
      <alignment horizontal="center"/>
    </xf>
    <xf numFmtId="166" fontId="3" fillId="0" borderId="0" xfId="0" applyNumberFormat="1" applyFont="1"/>
    <xf numFmtId="168" fontId="3" fillId="0" borderId="0" xfId="1" applyNumberFormat="1" applyFont="1" applyAlignment="1">
      <alignment horizontal="center"/>
    </xf>
    <xf numFmtId="10" fontId="3" fillId="0" borderId="0" xfId="1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167" fontId="3" fillId="0" borderId="0" xfId="1" applyNumberFormat="1" applyFont="1" applyAlignment="1">
      <alignment horizontal="center"/>
    </xf>
    <xf numFmtId="169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Continuous"/>
    </xf>
    <xf numFmtId="166" fontId="3" fillId="0" borderId="0" xfId="0" applyNumberFormat="1" applyFont="1" applyAlignment="1">
      <alignment horizontal="center"/>
    </xf>
    <xf numFmtId="168" fontId="4" fillId="0" borderId="1" xfId="1" applyNumberFormat="1" applyFont="1" applyBorder="1" applyAlignment="1">
      <alignment horizontal="centerContinuous"/>
    </xf>
    <xf numFmtId="168" fontId="3" fillId="0" borderId="1" xfId="1" applyNumberFormat="1" applyFont="1" applyBorder="1" applyAlignment="1">
      <alignment horizontal="centerContinuous"/>
    </xf>
    <xf numFmtId="2" fontId="3" fillId="0" borderId="0" xfId="0" applyNumberFormat="1" applyFont="1" applyAlignment="1">
      <alignment horizontal="centerContinuous"/>
    </xf>
    <xf numFmtId="10" fontId="3" fillId="0" borderId="0" xfId="1" applyNumberFormat="1" applyFont="1" applyAlignment="1">
      <alignment horizontal="centerContinuous"/>
    </xf>
    <xf numFmtId="167" fontId="3" fillId="0" borderId="0" xfId="1" applyNumberFormat="1" applyFont="1" applyAlignment="1">
      <alignment horizontal="centerContinuous"/>
    </xf>
    <xf numFmtId="169" fontId="3" fillId="0" borderId="0" xfId="0" applyNumberFormat="1" applyFont="1" applyAlignment="1">
      <alignment horizontal="centerContinuous"/>
    </xf>
    <xf numFmtId="14" fontId="3" fillId="0" borderId="0" xfId="0" applyNumberFormat="1" applyFont="1" applyAlignment="1">
      <alignment horizontal="center"/>
    </xf>
    <xf numFmtId="10" fontId="5" fillId="2" borderId="0" xfId="1" applyNumberFormat="1" applyFont="1" applyFill="1" applyAlignment="1">
      <alignment horizontal="centerContinuous"/>
    </xf>
    <xf numFmtId="2" fontId="5" fillId="2" borderId="0" xfId="0" applyNumberFormat="1" applyFont="1" applyFill="1" applyAlignment="1">
      <alignment horizontal="centerContinuous"/>
    </xf>
    <xf numFmtId="0" fontId="2" fillId="2" borderId="0" xfId="0" applyFont="1" applyFill="1" applyAlignment="1">
      <alignment horizontal="centerContinuous"/>
    </xf>
    <xf numFmtId="167" fontId="2" fillId="2" borderId="0" xfId="1" applyNumberFormat="1" applyFont="1" applyFill="1" applyAlignment="1">
      <alignment horizontal="centerContinuous"/>
    </xf>
    <xf numFmtId="169" fontId="2" fillId="2" borderId="0" xfId="0" applyNumberFormat="1" applyFont="1" applyFill="1" applyAlignment="1">
      <alignment horizontal="centerContinuous"/>
    </xf>
    <xf numFmtId="0" fontId="4" fillId="3" borderId="2" xfId="0" applyFont="1" applyFill="1" applyBorder="1" applyAlignment="1">
      <alignment horizontal="center" vertical="center"/>
    </xf>
    <xf numFmtId="165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6" fontId="4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168" fontId="4" fillId="3" borderId="2" xfId="1" applyNumberFormat="1" applyFont="1" applyFill="1" applyBorder="1" applyAlignment="1">
      <alignment horizontal="center" vertical="center" wrapText="1"/>
    </xf>
    <xf numFmtId="2" fontId="4" fillId="3" borderId="2" xfId="1" applyNumberFormat="1" applyFont="1" applyFill="1" applyBorder="1" applyAlignment="1">
      <alignment horizontal="center" vertical="center" wrapText="1"/>
    </xf>
    <xf numFmtId="10" fontId="4" fillId="3" borderId="2" xfId="1" applyNumberFormat="1" applyFont="1" applyFill="1" applyBorder="1" applyAlignment="1">
      <alignment horizontal="center" vertical="center" wrapText="1"/>
    </xf>
    <xf numFmtId="0" fontId="4" fillId="3" borderId="2" xfId="1" applyNumberFormat="1" applyFont="1" applyFill="1" applyBorder="1" applyAlignment="1">
      <alignment horizontal="center" vertical="center" wrapText="1"/>
    </xf>
    <xf numFmtId="167" fontId="4" fillId="3" borderId="2" xfId="1" applyNumberFormat="1" applyFont="1" applyFill="1" applyBorder="1" applyAlignment="1">
      <alignment horizontal="center" vertical="center" wrapText="1"/>
    </xf>
    <xf numFmtId="169" fontId="4" fillId="3" borderId="2" xfId="1" applyNumberFormat="1" applyFont="1" applyFill="1" applyBorder="1" applyAlignment="1">
      <alignment horizontal="center" vertical="center" wrapText="1"/>
    </xf>
    <xf numFmtId="9" fontId="3" fillId="0" borderId="0" xfId="1" applyFont="1" applyAlignment="1">
      <alignment horizontal="center"/>
    </xf>
    <xf numFmtId="168" fontId="3" fillId="0" borderId="0" xfId="1" applyNumberFormat="1" applyFont="1"/>
    <xf numFmtId="167" fontId="3" fillId="0" borderId="0" xfId="1" applyNumberFormat="1" applyFont="1"/>
    <xf numFmtId="169" fontId="3" fillId="0" borderId="0" xfId="0" applyNumberFormat="1" applyFont="1"/>
    <xf numFmtId="0" fontId="2" fillId="4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171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70" fontId="3" fillId="0" borderId="0" xfId="0" applyNumberFormat="1" applyFont="1" applyAlignment="1">
      <alignment horizontal="center"/>
    </xf>
  </cellXfs>
  <cellStyles count="2">
    <cellStyle name="Normal" xfId="0" builtinId="0"/>
    <cellStyle name="Porcentaje" xfId="1" builtinId="5"/>
  </cellStyles>
  <dxfs count="4"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>
          <bgColor theme="2"/>
        </patternFill>
      </fill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</dxfs>
  <tableStyles count="0" defaultTableStyle="TableStyleMedium2" defaultPivotStyle="PivotStyleLight16"/>
  <colors>
    <mruColors>
      <color rgb="FF006B66"/>
      <color rgb="FFDAE2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.315b5871afeb4210a8a00b5674acdd9b">
      <tp t="e">
        <v>#N/A</v>
        <stp/>
        <stp>e1e389a4-0239-4c01-958c-c132ed5b6f6b</stp>
        <stp>1</stp>
        <tr r="F5" s="1"/>
      </tp>
      <tp t="e">
        <v>#N/A</v>
        <stp/>
        <stp>ec4013b6-2d6b-41b3-8da5-a0a2a8f1cedf</stp>
        <stp>1</stp>
        <tr r="L5" s="1"/>
      </tp>
      <tp t="e">
        <v>#N/A</v>
        <stp/>
        <stp>f386874e-e35c-4abf-af73-cc60fab20a18</stp>
        <stp>1</stp>
        <tr r="AF5" s="1"/>
      </tp>
    </main>
    <main first="rtdsrv.315b5871afeb4210a8a00b5674acdd9b">
      <tp t="e">
        <v>#N/A</v>
        <stp/>
        <stp>408a66b3-07a0-4293-9af6-79a7ea22793e</stp>
        <stp>1</stp>
        <tr r="C5" s="1"/>
      </tp>
    </main>
    <main first="rtdsrv.315b5871afeb4210a8a00b5674acdd9b">
      <tp t="e">
        <v>#N/A</v>
        <stp/>
        <stp>1d483795-80ea-4281-98e1-06f5a1e63849</stp>
        <stp>1</stp>
        <tr r="V5" s="1"/>
      </tp>
      <tp t="e">
        <v>#N/A</v>
        <stp/>
        <stp>a52d366f-effc-492d-8e4b-fc19189738d2</stp>
        <stp>1</stp>
        <tr r="M5" s="1"/>
      </tp>
      <tp t="e">
        <v>#N/A</v>
        <stp/>
        <stp>aa30326a-e35b-4ef2-aa64-a09d30f504de</stp>
        <stp>1</stp>
        <tr r="E5" s="1"/>
      </tp>
    </main>
    <main first="rtdsrv.315b5871afeb4210a8a00b5674acdd9b">
      <tp t="e">
        <v>#N/A</v>
        <stp/>
        <stp>0a39d5e8-1066-4dd2-beaa-f74c042c0cae</stp>
        <stp>1</stp>
        <tr r="W5" s="1"/>
      </tp>
      <tp t="e">
        <v>#N/A</v>
        <stp/>
        <stp>b5bc7e6c-aa6e-4f5f-ac49-49801684d83a</stp>
        <stp>1</stp>
        <tr r="AE5" s="1"/>
      </tp>
      <tp t="e">
        <v>#N/A</v>
        <stp/>
        <stp>0bb8e0fc-6829-408d-b618-39b0fef95c7f</stp>
        <stp>1</stp>
        <tr r="AB5" s="1"/>
      </tp>
      <tp t="e">
        <v>#N/A</v>
        <stp/>
        <stp>05ad21c8-61d5-47c7-b6b1-a0882b78e8b8</stp>
        <stp>1</stp>
        <tr r="Q5" s="1"/>
      </tp>
    </main>
    <main first="rtdsrv.315b5871afeb4210a8a00b5674acdd9b">
      <tp t="e">
        <v>#N/A</v>
        <stp/>
        <stp>51bc14e2-275a-43af-a7a4-6efe1439fcd8</stp>
        <stp>1</stp>
        <tr r="H5" s="1"/>
      </tp>
    </main>
    <main first="rtdsrv.315b5871afeb4210a8a00b5674acdd9b">
      <tp t="e">
        <v>#N/A</v>
        <stp/>
        <stp>77a2f10a-bc00-47ed-821c-9f4f142aaed9</stp>
        <stp>1</stp>
        <tr r="T5" s="1"/>
      </tp>
    </main>
    <main first="rtdsrv.315b5871afeb4210a8a00b5674acdd9b">
      <tp t="e">
        <v>#N/A</v>
        <stp/>
        <stp>9ad27c27-6110-48b1-a4a2-8d4c7e450ad5</stp>
        <stp>1</stp>
        <tr r="AI5" s="1"/>
      </tp>
    </main>
    <main first="rtdsrv.315b5871afeb4210a8a00b5674acdd9b">
      <tp t="e">
        <v>#N/A</v>
        <stp/>
        <stp>16ad78f2-9488-46df-8679-719ddf983ed3</stp>
        <stp>1</stp>
        <tr r="AD5" s="1"/>
      </tp>
      <tp t="e">
        <v>#N/A</v>
        <stp/>
        <stp>8f601aaa-0ff2-4f89-81f3-c98ff8d6be65</stp>
        <stp>1</stp>
        <tr r="U5" s="1"/>
      </tp>
      <tp t="e">
        <v>#N/A</v>
        <stp/>
        <stp>eec53fd7-4783-4ad6-b7a5-bfc2936f0e0a</stp>
        <stp>1</stp>
        <tr r="AG5" s="1"/>
      </tp>
    </main>
    <main first="rtdsrv.315b5871afeb4210a8a00b5674acdd9b">
      <tp t="e">
        <v>#N/A</v>
        <stp/>
        <stp>11cbbb51-35f8-431c-bf71-eb1944b5866b</stp>
        <stp>1</stp>
        <tr r="N5" s="1"/>
      </tp>
      <tp t="e">
        <v>#N/A</v>
        <stp/>
        <stp>d4046bf0-3dae-4a81-9f5a-f68f86a5a1ed</stp>
        <stp>1</stp>
        <tr r="R5" s="1"/>
      </tp>
      <tp t="e">
        <v>#N/A</v>
        <stp/>
        <stp>1cf43f85-181b-4cd7-8fc1-c00eeada377e</stp>
        <stp>1</stp>
        <tr r="X5" s="1"/>
      </tp>
    </main>
    <main first="rtdsrv.315b5871afeb4210a8a00b5674acdd9b">
      <tp t="e">
        <v>#N/A</v>
        <stp/>
        <stp>1ff61292-5a97-442c-acc1-728f74118075</stp>
        <stp>1</stp>
        <tr r="AC5" s="1"/>
      </tp>
    </main>
    <main first="rtdsrv.315b5871afeb4210a8a00b5674acdd9b">
      <tp t="e">
        <v>#N/A</v>
        <stp/>
        <stp>bef982af-1719-4951-ac3f-47f916a60981</stp>
        <stp>1</stp>
        <tr r="S5" s="1"/>
      </tp>
      <tp t="e">
        <v>#N/A</v>
        <stp/>
        <stp>79aa2613-1b0d-4cb3-a3c8-c97290abf908</stp>
        <stp>1</stp>
        <tr r="AH5" s="1"/>
      </tp>
    </main>
    <main first="rtdsrv.315b5871afeb4210a8a00b5674acdd9b">
      <tp t="e">
        <v>#N/A</v>
        <stp/>
        <stp>f87a962f-6cb0-4a5c-ada3-1fee5c503ad8</stp>
        <stp>1</stp>
        <tr r="Z5" s="1"/>
      </tp>
    </main>
    <main first="rtdsrv.315b5871afeb4210a8a00b5674acdd9b">
      <tp t="e">
        <v>#N/A</v>
        <stp/>
        <stp>d5c47b42-5c69-4c9b-be7e-216da23ca280</stp>
        <stp>1</stp>
        <tr r="D5" s="1"/>
      </tp>
    </main>
    <main first="rtdsrv.315b5871afeb4210a8a00b5674acdd9b">
      <tp t="e">
        <v>#N/A</v>
        <stp/>
        <stp>63617f60-e2a0-45ca-a419-951f963a6eb4</stp>
        <stp>1</stp>
        <tr r="J5" s="1"/>
      </tp>
      <tp t="e">
        <v>#N/A</v>
        <stp/>
        <stp>49a11fcc-a155-457e-8b3c-b53986317b1e</stp>
        <stp>1</stp>
        <tr r="I5" s="1"/>
      </tp>
    </main>
    <main first="rtdsrv.315b5871afeb4210a8a00b5674acdd9b">
      <tp t="e">
        <v>#N/A</v>
        <stp/>
        <stp>5aa93064-508a-4614-a1e1-b0647b4ed8f6</stp>
        <stp>1</stp>
        <tr r="Y5" s="1"/>
      </tp>
    </main>
    <main first="rtdsrv.315b5871afeb4210a8a00b5674acdd9b">
      <tp t="e">
        <v>#N/A</v>
        <stp/>
        <stp>37de9184-57af-4a1c-b0dd-df1fa17213fb</stp>
        <stp>1</stp>
        <tr r="G5" s="1"/>
      </tp>
      <tp t="e">
        <v>#N/A</v>
        <stp/>
        <stp>0e93cf0d-8912-4999-915e-a3c0bd662afb</stp>
        <stp>1</stp>
        <tr r="B5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9525</xdr:colOff>
      <xdr:row>0</xdr:row>
      <xdr:rowOff>376972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902B3D2-84DD-4446-9ADD-841596C34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714500" cy="376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24D83-F49B-43E9-9410-A6210DD35440}">
  <dimension ref="B1:AW101"/>
  <sheetViews>
    <sheetView showGridLines="0" tabSelected="1" zoomScaleNormal="100" workbookViewId="0">
      <pane xSplit="3" ySplit="5" topLeftCell="R6" activePane="bottomRight" state="frozen"/>
      <selection pane="topRight" activeCell="D1" sqref="D1"/>
      <selection pane="bottomLeft" activeCell="A6" sqref="A6"/>
      <selection pane="bottomRight" activeCell="AF5" sqref="AF5"/>
    </sheetView>
  </sheetViews>
  <sheetFormatPr baseColWidth="10" defaultColWidth="9.109375" defaultRowHeight="13.8" x14ac:dyDescent="0.3"/>
  <cols>
    <col min="1" max="1" width="1.6640625" style="3" customWidth="1"/>
    <col min="2" max="2" width="11.88671875" style="3" bestFit="1" customWidth="1"/>
    <col min="3" max="3" width="13.6640625" style="3" customWidth="1"/>
    <col min="4" max="4" width="9.33203125" style="3" customWidth="1"/>
    <col min="5" max="5" width="10" style="3" customWidth="1"/>
    <col min="6" max="6" width="51.88671875" style="3" bestFit="1" customWidth="1"/>
    <col min="7" max="7" width="13.88671875" style="3" customWidth="1"/>
    <col min="8" max="8" width="13.6640625" style="3" customWidth="1"/>
    <col min="9" max="9" width="13" style="44" customWidth="1"/>
    <col min="10" max="10" width="19.44140625" style="44" customWidth="1"/>
    <col min="11" max="11" width="18.109375" style="3" customWidth="1"/>
    <col min="12" max="12" width="16" style="3" bestFit="1" customWidth="1"/>
    <col min="13" max="13" width="14.5546875" style="5" customWidth="1"/>
    <col min="14" max="14" width="16.33203125" style="5" customWidth="1"/>
    <col min="15" max="15" width="12.88671875" style="5" customWidth="1"/>
    <col min="16" max="16" width="1.6640625" style="3" customWidth="1"/>
    <col min="17" max="17" width="10.88671875" style="38" bestFit="1" customWidth="1"/>
    <col min="18" max="18" width="11" style="38" customWidth="1"/>
    <col min="19" max="19" width="11.44140625" style="38" bestFit="1" customWidth="1"/>
    <col min="20" max="20" width="11" style="38" customWidth="1"/>
    <col min="21" max="21" width="9.6640625" style="38" customWidth="1"/>
    <col min="22" max="22" width="14.33203125" style="38" customWidth="1"/>
    <col min="23" max="23" width="10.6640625" style="38" customWidth="1"/>
    <col min="24" max="24" width="13.33203125" style="38" customWidth="1"/>
    <col min="25" max="25" width="10.6640625" style="38" customWidth="1"/>
    <col min="26" max="26" width="13.6640625" style="38" customWidth="1"/>
    <col min="27" max="27" width="1.6640625" style="3" customWidth="1"/>
    <col min="28" max="28" width="10.5546875" style="3" customWidth="1"/>
    <col min="29" max="29" width="12.88671875" style="3" customWidth="1"/>
    <col min="30" max="30" width="8.5546875" style="3" customWidth="1"/>
    <col min="31" max="31" width="14.44140625" style="3" customWidth="1"/>
    <col min="32" max="32" width="15.6640625" style="3" bestFit="1" customWidth="1"/>
    <col min="33" max="33" width="15.33203125" style="3" customWidth="1"/>
    <col min="34" max="34" width="12.33203125" style="39" customWidth="1"/>
    <col min="35" max="35" width="15.88671875" style="40" customWidth="1"/>
    <col min="36" max="16384" width="9.109375" style="3"/>
  </cols>
  <sheetData>
    <row r="1" spans="2:49" ht="30" customHeight="1" x14ac:dyDescent="0.3">
      <c r="E1" s="4"/>
      <c r="G1" s="4"/>
      <c r="H1" s="4"/>
      <c r="J1" s="4"/>
      <c r="M1" s="3"/>
      <c r="N1" s="3"/>
      <c r="Q1" s="6"/>
      <c r="R1" s="6"/>
      <c r="S1" s="6"/>
      <c r="T1" s="6"/>
      <c r="U1" s="6"/>
      <c r="V1" s="6"/>
      <c r="W1" s="3"/>
      <c r="X1" s="3"/>
      <c r="Y1" s="3"/>
      <c r="Z1" s="3"/>
      <c r="AB1" s="7"/>
      <c r="AC1" s="7"/>
      <c r="AD1" s="8"/>
      <c r="AE1" s="7"/>
      <c r="AF1" s="7"/>
      <c r="AG1" s="4"/>
      <c r="AH1" s="9"/>
      <c r="AI1" s="10"/>
    </row>
    <row r="2" spans="2:49" ht="17.100000000000001" customHeight="1" x14ac:dyDescent="0.3">
      <c r="B2" s="42" t="s">
        <v>25</v>
      </c>
      <c r="C2" s="41"/>
      <c r="D2" s="1" t="s">
        <v>26</v>
      </c>
      <c r="H2" s="4"/>
      <c r="J2" s="4"/>
      <c r="M2" s="3"/>
      <c r="N2" s="3"/>
      <c r="Q2" s="6"/>
      <c r="R2" s="6"/>
      <c r="S2" s="6"/>
      <c r="T2" s="6"/>
      <c r="U2" s="6"/>
      <c r="V2" s="6"/>
      <c r="W2" s="3"/>
      <c r="X2" s="3"/>
      <c r="Y2" s="3"/>
      <c r="Z2" s="3"/>
      <c r="AB2" s="7"/>
      <c r="AC2" s="7"/>
      <c r="AD2" s="8"/>
      <c r="AE2" s="7"/>
      <c r="AF2" s="7"/>
      <c r="AG2" s="4"/>
      <c r="AH2" s="9"/>
      <c r="AI2" s="10"/>
    </row>
    <row r="3" spans="2:49" ht="17.100000000000001" customHeight="1" thickBot="1" x14ac:dyDescent="0.35">
      <c r="B3" s="42" t="s">
        <v>2</v>
      </c>
      <c r="C3" s="4" t="s">
        <v>3</v>
      </c>
      <c r="E3" s="4"/>
      <c r="G3" s="4"/>
      <c r="H3" s="11"/>
      <c r="J3" s="4"/>
      <c r="M3" s="3"/>
      <c r="N3" s="3"/>
      <c r="O3" s="12"/>
      <c r="Q3" s="13" t="s">
        <v>1</v>
      </c>
      <c r="R3" s="14"/>
      <c r="S3" s="14"/>
      <c r="T3" s="14"/>
      <c r="U3" s="14"/>
      <c r="V3" s="14"/>
      <c r="W3" s="14"/>
      <c r="X3" s="14"/>
      <c r="Y3" s="14"/>
      <c r="Z3" s="14"/>
      <c r="AB3" s="2" t="s">
        <v>29</v>
      </c>
      <c r="AC3" s="2"/>
      <c r="AD3" s="15"/>
      <c r="AE3" s="16"/>
      <c r="AF3" s="16"/>
      <c r="AG3" s="11"/>
      <c r="AH3" s="17"/>
      <c r="AI3" s="18"/>
    </row>
    <row r="4" spans="2:49" ht="17.100000000000001" customHeight="1" thickTop="1" x14ac:dyDescent="0.3">
      <c r="E4" s="4"/>
      <c r="G4" s="4"/>
      <c r="H4" s="4"/>
      <c r="L4" s="19"/>
      <c r="M4" s="12"/>
      <c r="N4" s="12"/>
      <c r="O4" s="12"/>
      <c r="Q4" s="6"/>
      <c r="R4" s="6"/>
      <c r="S4" s="6"/>
      <c r="T4" s="6"/>
      <c r="U4" s="6"/>
      <c r="V4" s="6"/>
      <c r="W4" s="6"/>
      <c r="X4" s="6"/>
      <c r="Y4" s="6"/>
      <c r="Z4" s="6"/>
      <c r="AB4" s="20" t="s">
        <v>0</v>
      </c>
      <c r="AC4" s="20"/>
      <c r="AD4" s="21"/>
      <c r="AE4" s="20"/>
      <c r="AF4" s="20"/>
      <c r="AG4" s="22"/>
      <c r="AH4" s="23"/>
      <c r="AI4" s="24"/>
    </row>
    <row r="5" spans="2:49" s="30" customFormat="1" ht="27.6" x14ac:dyDescent="0.3">
      <c r="B5" s="25" t="str">
        <f>_xll.ECOSECURITIES("ADR","Active",,"PER","XNYS")</f>
        <v>Codigo</v>
      </c>
      <c r="C5" s="25" t="str">
        <f>_xll.ECONOMATICA($B$6:$B$100,"name")</f>
        <v>Nombre</v>
      </c>
      <c r="D5" s="25" t="str">
        <f>_xll.ECONOMATICA($B$6:$B$100,"ticker")</f>
        <v>Codigo</v>
      </c>
      <c r="E5" s="25" t="str">
        <f>_xll.ECONOMATICA($B$6:$B$100,"class")</f>
        <v>Clase</v>
      </c>
      <c r="F5" s="25" t="str">
        <f>_xll.ECONOMATICA($B$6:$B$100,"Sector NAICS",,,,,,,,,,{"nivnaics=2"})</f>
        <v>Sector NAICS nivel 2</v>
      </c>
      <c r="G5" s="27" t="str">
        <f>_xll.ECONOMATICA($B$6:$B$100,"Date of Last Quote")</f>
        <v>Fecha de la Ult Cotización</v>
      </c>
      <c r="H5" s="27" t="str">
        <f>_xll.ECONOMATICA($B$6:$B$100,"Series Start Date",,,,,,,,,"Fecha de inicio de serie")</f>
        <v>Fecha de inicio de serie</v>
      </c>
      <c r="I5" s="26" t="str">
        <f>_xll.ECONOMATICA($B$6:$B$100,"close",,IF(C2="","LATEST",C2),,,,,,,"Cierre (US$)")</f>
        <v>Cierre (US$)</v>
      </c>
      <c r="J5" s="26" t="str">
        <f>_xll.ECONOMATICA($B$6:$B$100,"Max of the serie","52W",IF(C2="","LATEST",C2),,,,,,,"Cierre Máximo en 52 Semanas (US$)")</f>
        <v>Cierre Máximo en 52 Semanas (US$)</v>
      </c>
      <c r="K5" s="27" t="s">
        <v>27</v>
      </c>
      <c r="L5" s="28" t="str">
        <f>_xll.ECONOMATICA($B$6:$B$100,"Max of the serie","52W",IF(C2="","LATEST",C2),,,,,,,"Fecha del Máximo 52 (W)",{"std.tec.dtovlr=true"})</f>
        <v>Fecha del Máximo 52 (W)</v>
      </c>
      <c r="M5" s="29" t="str">
        <f>_xll.ECONOMATICA($B$6:$B$100,"Volume$",,IF(C2="","LATEST",C2),,,,$C$3,,,"Volume del dia (US$)")</f>
        <v>Volume del dia (US$)</v>
      </c>
      <c r="N5" s="29" t="str">
        <f>_xll.ECONOMATICA($B$6:$B$100,"Hist Average","3M",IF(C2="","LATEST",C2),,,,$C$3,,,"Volumen Médio de 3M (US$)",{"std.tec.cals=7"})</f>
        <v>Volumen Médio de 3M (US$)</v>
      </c>
      <c r="O5" s="29" t="s">
        <v>28</v>
      </c>
      <c r="Q5" s="31" t="str">
        <f>_xll.ECONOMATICA($B$6:$B$100,"return","1D",IF(C2="","LATEST",C2),,,,"DECIMAL",,,"Retorno 1D")</f>
        <v>Retorno 1D</v>
      </c>
      <c r="R5" s="31" t="str">
        <f>_xll.ECONOMATICA($B$6:$B$100,"Premium","1D",IF(C2="","LATEST",C2),,,,"decimal",,,"Premio vs S&amp;P 500 1D",{"tc.dft=true";"std.tec.stt.bmk=0:2284,1:2284,2:79083,3:0,4:0,5:0,6:0,7:0,8:0,9:0,10:0,11:0,12:0,13:0,14:0,15:0,16:0,17:0,18:0,19:0,20:0,21:0,22:0,23:0,24:0,25:0,26:0,27:0,28:0,29:0,30:0,31:0,";"std.tec.stt.bmk=32:0,33:0,34:0,35:0,36:0,37:0,38:0,39:0,40:0,41:0,42:0,43:0,44:0,45:0,46:0,47:0,48:0,49:0,50:0,51:0,52:0,53:0,54:0,55:0,56:0,57:0,58:0,59:0,60:0,61:0,62:0,63:0,64:0,65:0,66:0,67:0,68:0,69:0,70:0,71:0,72:0,73:0,74:0,75:0,76:0,77:0,78:0,79:0";"std.tec.fordpr=1"})</f>
        <v>Premio vs S&amp;P 500 1D</v>
      </c>
      <c r="S5" s="31" t="str">
        <f>_xll.ECONOMATICA($B$6:$B$100,"return","1M",IF(C2="","LATEST",C2),,,,"DECIMAL",,,"Retorno 1M")</f>
        <v>Retorno 1M</v>
      </c>
      <c r="T5" s="31" t="str">
        <f>_xll.ECONOMATICA($B$6:$B$100,"Premium","1M",IF(C2="","LATEST",C2),,,,"decimal",,,"Premio vs S&amp;P 500 1M",{"tc.dft=true";"std.tec.stt.bmk=0:2284,1:2284,2:79083,3:0,4:0,5:0,6:0,7:0,8:0,9:0,10:0,11:0,12:0,13:0,14:0,15:0,16:0,17:0,18:0,19:0,20:0,21:0,22:0,23:0,24:0,25:0,26:0,27:0,28:0,29:0,30:0,31:0,";"std.tec.stt.bmk=32:0,33:0,34:0,35:0,36:0,37:0,38:0,39:0,40:0,41:0,42:0,43:0,44:0,45:0,46:0,47:0,48:0,49:0,50:0,51:0,52:0,53:0,54:0,55:0,56:0,57:0,58:0,59:0,60:0,61:0,62:0,63:0,64:0,65:0,66:0,67:0,68:0,69:0,70:0,71:0,72:0,73:0,74:0,75:0,76:0,77:0,78:0,79:0";"std.tec.fordpr=1"})</f>
        <v>Premio vs S&amp;P 500 1M</v>
      </c>
      <c r="U5" s="31" t="str">
        <f>_xll.ECONOMATICA($B$6:$B$100,"return","12M",IF(C2="","LATEST",C2),,,,"DECIMAL",,,"Retorno 12M")</f>
        <v>Retorno 12M</v>
      </c>
      <c r="V5" s="31" t="str">
        <f>_xll.ECONOMATICA($B$6:$B$100,"Premium","12M",IF(C2="","LATEST",C2),,,,"decimal",,,"Premio vs S&amp;P 500 12M",{"tc.dft=true";"std.tec.stt.bmk=0:2284,1:2284,2:79083,3:0,4:0,5:0,6:0,7:0,8:0,9:0,10:0,11:0,12:0,13:0,14:0,15:0,16:0,17:0,18:0,19:0,20:0,21:0,22:0,23:0,24:0,25:0,26:0,27:0,28:0,29:0,30:0,31:0,";"std.tec.stt.bmk=32:0,33:0,34:0,35:0,36:0,37:0,38:0,39:0,40:0,41:0,42:0,43:0,44:0,45:0,46:0,47:0,48:0,49:0,50:0,51:0,52:0,53:0,54:0,55:0,56:0,57:0,58:0,59:0,60:0,61:0,62:0,63:0,64:0,65:0,66:0,67:0,68:0,69:0,70:0,71:0,72:0,73:0,74:0,75:0,76:0,77:0,78:0,79:0";"std.tec.fordpr=1"})</f>
        <v>Premio vs S&amp;P 500 12M</v>
      </c>
      <c r="W5" s="31" t="str">
        <f>_xll.ECONOMATICA($B$6:$B$100,"return","36M",IF(C2="","LATEST",C2),,,,"DECIMAL",,,"Retorno 36M")</f>
        <v>Retorno 36M</v>
      </c>
      <c r="X5" s="31" t="str">
        <f>_xll.ECONOMATICA($B$6:$B$100,"Premium","36M",IF(C2="","LATEST",C2),,,,"decimal",,,"Premio vs S&amp;P 500 36M",{"tc.dft=true";"std.tec.stt.bmk=0:2284,1:2284,2:79083,3:0,4:0,5:0,6:0,7:0,8:0,9:0,10:0,11:0,12:0,13:0,14:0,15:0,16:0,17:0,18:0,19:0,20:0,21:0,22:0,23:0,24:0,25:0,26:0,27:0,28:0,29:0,30:0,31:0,";"std.tec.stt.bmk=32:0,33:0,34:0,35:0,36:0,37:0,38:0,39:0,40:0,41:0,42:0,43:0,44:0,45:0,46:0,47:0,48:0,49:0,50:0,51:0,52:0,53:0,54:0,55:0,56:0,57:0,58:0,59:0,60:0,61:0,62:0,63:0,64:0,65:0,66:0,67:0,68:0,69:0,70:0,71:0,72:0,73:0,74:0,75:0,76:0,77:0,78:0,79:0";"std.tec.fordpr=1"})</f>
        <v>Premio vs S&amp;P 500 36M</v>
      </c>
      <c r="Y5" s="31" t="str">
        <f>_xll.ECONOMATICA($B$6:$B$100,"return","YTD",IF(C2="","LATEST",C2),,,,"DECIMAL",,,"Retorno en el  Año")</f>
        <v>Retorno en el  Año</v>
      </c>
      <c r="Z5" s="31" t="str">
        <f>_xll.ECONOMATICA($B$6:$B$100,"Premium","YTD",IF(C2="","LATEST",C2),,,,"decimal",,,"Premio vs S&amp;P 500  Año",{"tc.dft=true";"std.tec.stt.bmk=0:2284,1:2284,2:79083,3:0,4:0,5:0,6:0,7:0,8:0,9:0,10:0,11:0,12:0,13:0,14:0,15:0,16:0,17:0,18:0,19:0,20:0,21:0,22:0,23:0,24:0,25:0,26:0,27:0,28:0,29:0,30:0,31:0,";"std.tec.stt.bmk=32:0,33:0,34:0,35:0,36:0,37:0,38:0,39:0,40:0,41:0,42:0,43:0,44:0,45:0,46:0,47:0,48:0,49:0,50:0,51:0,52:0,53:0,54:0,55:0,56:0,57:0,58:0,59:0,60:0,61:0,62:0,63:0,64:0,65:0,66:0,67:0,68:0,69:0,70:0,71:0,72:0,73:0,74:0,75:0,76:0,77:0,78:0,79:0";"std.tec.fordpr=1"})</f>
        <v>Premio vs S&amp;P 500  Año</v>
      </c>
      <c r="AB5" s="33" t="str">
        <f>_xll.ECONOMATICA($B$6:$B$100,"Volatility",$AB$4,IF(C2="","LATEST",C2),,,,"DECIMAL",,,"Volatilidad "&amp;$AB$4)</f>
        <v>Volatilidad 12M</v>
      </c>
      <c r="AC5" s="32" t="str">
        <f>_xll.ECONOMATICA($B$6:$B$100,"VAR %",$AB$4,IF(C2="","LATEST",C2),,,,"decimal",,,"Var 95% 1D (Últ. 12M)")</f>
        <v>Var 95% 1D (Últ. 12M)</v>
      </c>
      <c r="AD5" s="32" t="str">
        <f>_xll.ECONOMATICA($B$6:$B$100,"Sharpe",$AB$4,"D-0",,,,,,,"Sharpe "&amp;$AB$4)</f>
        <v>Sharpe 12M</v>
      </c>
      <c r="AE5" s="33" t="str">
        <f>_xll.ECONOMATICA($B$6:$B$100,"Return M",$AB$4,IF(C2="","LATEST",C2),,,,"DECIMAL",,,"Máximo Retorno Mensual "&amp;$AB$4)</f>
        <v>Máximo Retorno Mensual 12M</v>
      </c>
      <c r="AF5" s="33" t="str">
        <f>_xll.ECONOMATICA($B$6:$B$100,"Return M",$AB$4,IF(C2="","LATEST",C2),,,,"DECIMAL",,,"Mínimo Retorno Mensual "&amp;$AB$4,{"std.tec.dret.mom=true"})</f>
        <v>Mínimo Retorno Mensual 12M</v>
      </c>
      <c r="AG5" s="34" t="str">
        <f>_xll.ECONOMATICA($B$6:$B$100,"Number Premium",$AB$4,IF(C2="","LATEST",C2),,,,,,,"Meses sobre S&amp;P 500 "&amp;$AB$4,{"std.tec.stt.bmk=0:2284,1:2284,2:79083,3:0,4:0,5:0,6:0,7:0,8:0,9:0,10:0,11:0,12:0,13:0,14:0,15:0,16:0,17:0,18:0,19:0,20:0,21:0,22:0,23:0,24:0,25:0,26:0,27:0,28:0,29:0,30:0,31:0,";"std.tec.stt.bmk=32:0,33:0,34:0,35:0,36:0,37:0,38:0,39:0,40:0,41:0,42:0,43:0,44:0,45:0,46:0,47:0,48:0,49:0,50:0,51:0,52:0,53:0,54:0,55:0,56:0,57:0,58:0,59:0,60:0,61:0,62:0,63:0,64:0,65:0,66:0,67:0,68:0,69:0,70:0,71:0,72:0,73:0,74:0,75:0,76:0,77:0,78:0,79:0";"std.tec.dret.noprc=true"})</f>
        <v>Meses sobre S&amp;P 500 12M</v>
      </c>
      <c r="AH5" s="35" t="str">
        <f>_xll.ECONOMATICA($B$6:$B$100,"Div Yld (start)",$AB$4,IF(C2="","LATEST",C2),,,,"decimal",,,"Dividend Yield % "&amp;$AB$4)</f>
        <v>Dividend Yield % 12M</v>
      </c>
      <c r="AI5" s="36" t="str">
        <f>_xll.ECONOMATICA($B$6:$B$100,"Divid per Share",$AB$4,IF(C2="","LATEST",C2),,,,,,,"Dividendos por Acción (R$) "&amp;$AB$4)</f>
        <v>Dividendos por Acción (R$) 12M</v>
      </c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</row>
    <row r="6" spans="2:49" x14ac:dyDescent="0.3">
      <c r="B6" s="3" t="s">
        <v>4</v>
      </c>
      <c r="C6" s="3" t="s">
        <v>19</v>
      </c>
      <c r="D6" s="3" t="s">
        <v>14</v>
      </c>
      <c r="E6" s="4" t="s">
        <v>24</v>
      </c>
      <c r="F6" s="3" t="s">
        <v>9</v>
      </c>
      <c r="G6" s="19">
        <v>43935</v>
      </c>
      <c r="H6" s="19">
        <v>35200</v>
      </c>
      <c r="I6" s="45">
        <v>7.7300000000031996</v>
      </c>
      <c r="J6" s="45">
        <v>17.707788836560201</v>
      </c>
      <c r="K6" s="37">
        <f>IFERROR(I6/J6,"")</f>
        <v>0.43653106953949755</v>
      </c>
      <c r="L6" s="19">
        <v>43670</v>
      </c>
      <c r="M6" s="43">
        <v>17487.8108999939</v>
      </c>
      <c r="N6" s="43">
        <v>17488.321575653099</v>
      </c>
      <c r="O6" s="37">
        <f>IFERROR(M6/N6,"")</f>
        <v>0.99997079904683872</v>
      </c>
      <c r="Q6" s="6">
        <v>-1.4030612243914199E-2</v>
      </c>
      <c r="R6" s="6">
        <v>-4.4603136441801298E-2</v>
      </c>
      <c r="S6" s="6">
        <v>0.28833333333401201</v>
      </c>
      <c r="T6" s="6">
        <v>0.23852956798888</v>
      </c>
      <c r="U6" s="6">
        <v>-0.52980806474690301</v>
      </c>
      <c r="V6" s="6">
        <v>-0.50870680967695103</v>
      </c>
      <c r="W6" s="6">
        <v>-0.36593011871620501</v>
      </c>
      <c r="X6" s="6">
        <v>-0.58796580003225196</v>
      </c>
      <c r="Y6" s="6">
        <v>-0.488079470198718</v>
      </c>
      <c r="Z6" s="6">
        <v>-0.36899986713018701</v>
      </c>
      <c r="AB6" s="7">
        <v>0.62932368461973998</v>
      </c>
      <c r="AC6" s="7">
        <v>6.3966560123444594E-2</v>
      </c>
      <c r="AD6" s="8">
        <v>-0.721285255330258</v>
      </c>
      <c r="AE6" s="7">
        <v>9.8879367171321106E-2</v>
      </c>
      <c r="AF6" s="7">
        <v>-0.34618834080698402</v>
      </c>
      <c r="AG6" s="4">
        <v>3</v>
      </c>
      <c r="AH6" s="9">
        <v>1.63934426229389E-3</v>
      </c>
      <c r="AI6" s="10">
        <v>2.6999999999986798E-2</v>
      </c>
    </row>
    <row r="7" spans="2:49" x14ac:dyDescent="0.3">
      <c r="B7" s="3" t="s">
        <v>5</v>
      </c>
      <c r="C7" s="3" t="s">
        <v>20</v>
      </c>
      <c r="D7" s="3" t="s">
        <v>15</v>
      </c>
      <c r="E7" s="4" t="s">
        <v>24</v>
      </c>
      <c r="F7" s="3" t="s">
        <v>10</v>
      </c>
      <c r="G7" s="19">
        <v>43935</v>
      </c>
      <c r="H7" s="19">
        <v>40946</v>
      </c>
      <c r="I7" s="45">
        <v>6.7399999999979601</v>
      </c>
      <c r="J7" s="45">
        <v>9.3563078835286397</v>
      </c>
      <c r="K7" s="37">
        <f t="shared" ref="K7:K70" si="0">IFERROR(I7/J7,"")</f>
        <v>0.72036962484565392</v>
      </c>
      <c r="L7" s="19">
        <v>43573</v>
      </c>
      <c r="M7" s="43">
        <v>10.265019999995801</v>
      </c>
      <c r="N7" s="43">
        <v>46.727637454569297</v>
      </c>
      <c r="O7" s="37">
        <f t="shared" ref="O7:O70" si="1">IFERROR(M7/N7,"")</f>
        <v>0.21967770165944966</v>
      </c>
      <c r="Q7" s="6">
        <v>-4.3971631206659402E-2</v>
      </c>
      <c r="R7" s="6">
        <v>-7.4544155404510107E-2</v>
      </c>
      <c r="S7" s="6">
        <v>-0.174019607843657</v>
      </c>
      <c r="T7" s="6">
        <v>-0.223823373188789</v>
      </c>
      <c r="U7" s="6">
        <v>-0.27597367655107502</v>
      </c>
      <c r="V7" s="6">
        <v>-0.25487242148112299</v>
      </c>
      <c r="W7" s="6">
        <v>-0.33520010634150799</v>
      </c>
      <c r="X7" s="6">
        <v>-0.55723578765755499</v>
      </c>
      <c r="Y7" s="6">
        <v>-0.27012041930167502</v>
      </c>
      <c r="Z7" s="6">
        <v>-0.151040816232999</v>
      </c>
      <c r="AB7" s="7"/>
      <c r="AC7" s="7"/>
      <c r="AD7" s="8"/>
      <c r="AE7" s="7">
        <v>9.0395480225270206E-2</v>
      </c>
      <c r="AF7" s="7">
        <v>-0.18327963176037901</v>
      </c>
      <c r="AG7" s="4">
        <v>4</v>
      </c>
      <c r="AH7" s="9">
        <v>5.3961644670052898E-2</v>
      </c>
      <c r="AI7" s="10">
        <v>0.106304440000031</v>
      </c>
    </row>
    <row r="8" spans="2:49" x14ac:dyDescent="0.3">
      <c r="B8" s="3" t="s">
        <v>6</v>
      </c>
      <c r="C8" s="3" t="s">
        <v>21</v>
      </c>
      <c r="D8" s="3" t="s">
        <v>16</v>
      </c>
      <c r="E8" s="4" t="s">
        <v>24</v>
      </c>
      <c r="F8" s="3" t="s">
        <v>11</v>
      </c>
      <c r="G8" s="19">
        <v>43935</v>
      </c>
      <c r="H8" s="19">
        <v>34997</v>
      </c>
      <c r="I8" s="45">
        <v>137.75</v>
      </c>
      <c r="J8" s="45">
        <v>236.08035447238899</v>
      </c>
      <c r="K8" s="37">
        <f t="shared" si="0"/>
        <v>0.58348777181334965</v>
      </c>
      <c r="L8" s="19">
        <v>43655</v>
      </c>
      <c r="M8" s="43">
        <v>126056.12699999999</v>
      </c>
      <c r="N8" s="43">
        <v>67927.283655151405</v>
      </c>
      <c r="O8" s="37">
        <f t="shared" si="1"/>
        <v>1.8557510357686777</v>
      </c>
      <c r="Q8" s="6">
        <v>2.5765135154870202E-2</v>
      </c>
      <c r="R8" s="6">
        <v>-4.8073890429804998E-3</v>
      </c>
      <c r="S8" s="6">
        <v>-0.20765027322428101</v>
      </c>
      <c r="T8" s="6">
        <v>-0.25745403856941301</v>
      </c>
      <c r="U8" s="6">
        <v>-0.40915556045540102</v>
      </c>
      <c r="V8" s="6">
        <v>-0.38805430538544899</v>
      </c>
      <c r="W8" s="6">
        <v>-2.4080358315586602E-2</v>
      </c>
      <c r="X8" s="6">
        <v>-0.24611603963159701</v>
      </c>
      <c r="Y8" s="6">
        <v>-0.35368085206195199</v>
      </c>
      <c r="Z8" s="6">
        <v>-0.234601248993422</v>
      </c>
      <c r="AB8" s="7">
        <v>0.37551062650512901</v>
      </c>
      <c r="AC8" s="7">
        <v>3.8339029178714602E-2</v>
      </c>
      <c r="AD8" s="8">
        <v>-0.99733377718712302</v>
      </c>
      <c r="AE8" s="7">
        <v>3.86522464705195E-2</v>
      </c>
      <c r="AF8" s="7">
        <v>-0.21073536713171101</v>
      </c>
      <c r="AG8" s="4">
        <v>2</v>
      </c>
      <c r="AH8" s="9">
        <v>3.4797188339835E-2</v>
      </c>
      <c r="AI8" s="10">
        <v>8.4156999999977398</v>
      </c>
    </row>
    <row r="9" spans="2:49" x14ac:dyDescent="0.3">
      <c r="B9" s="3" t="s">
        <v>7</v>
      </c>
      <c r="C9" s="3" t="s">
        <v>22</v>
      </c>
      <c r="D9" s="3" t="s">
        <v>17</v>
      </c>
      <c r="E9" s="4" t="s">
        <v>24</v>
      </c>
      <c r="F9" s="3" t="s">
        <v>12</v>
      </c>
      <c r="G9" s="19">
        <v>43935</v>
      </c>
      <c r="H9" s="19">
        <v>41479</v>
      </c>
      <c r="I9" s="45">
        <v>1.6700000000000701</v>
      </c>
      <c r="J9" s="45">
        <v>3.7999999999992702</v>
      </c>
      <c r="K9" s="37">
        <f t="shared" si="0"/>
        <v>0.43947368421062916</v>
      </c>
      <c r="L9" s="19">
        <v>43577</v>
      </c>
      <c r="M9" s="43">
        <v>245.433220000029</v>
      </c>
      <c r="N9" s="43">
        <v>102.675289985418</v>
      </c>
      <c r="O9" s="37">
        <f t="shared" si="1"/>
        <v>2.3903825354170953</v>
      </c>
      <c r="Q9" s="6">
        <v>7.7419354838639307E-2</v>
      </c>
      <c r="R9" s="6">
        <v>4.6846830640788498E-2</v>
      </c>
      <c r="S9" s="6">
        <v>-0.200956937798765</v>
      </c>
      <c r="T9" s="6">
        <v>-0.25076070314389698</v>
      </c>
      <c r="U9" s="6">
        <v>-0.53481894150434495</v>
      </c>
      <c r="V9" s="6">
        <v>-0.51371768643439297</v>
      </c>
      <c r="W9" s="6">
        <v>-0.57179487179557298</v>
      </c>
      <c r="X9" s="6">
        <v>-0.79383055311161999</v>
      </c>
      <c r="Y9" s="6">
        <v>-0.323886639676639</v>
      </c>
      <c r="Z9" s="6">
        <v>-0.20480703660810801</v>
      </c>
      <c r="AB9" s="7">
        <v>0.59137848957150696</v>
      </c>
      <c r="AC9" s="7">
        <v>6.0626408006646697E-2</v>
      </c>
      <c r="AD9" s="8">
        <v>-0.66143302835553197</v>
      </c>
      <c r="AE9" s="7">
        <v>0.16509433962346501</v>
      </c>
      <c r="AF9" s="7">
        <v>-0.36404958677594601</v>
      </c>
      <c r="AG9" s="4">
        <v>3</v>
      </c>
      <c r="AH9" s="9">
        <v>0</v>
      </c>
      <c r="AI9" s="10">
        <v>0</v>
      </c>
    </row>
    <row r="10" spans="2:49" x14ac:dyDescent="0.3">
      <c r="B10" s="3" t="s">
        <v>8</v>
      </c>
      <c r="C10" s="3" t="s">
        <v>23</v>
      </c>
      <c r="D10" s="3" t="s">
        <v>18</v>
      </c>
      <c r="E10" s="4" t="s">
        <v>24</v>
      </c>
      <c r="F10" s="3" t="s">
        <v>13</v>
      </c>
      <c r="G10" s="19">
        <v>43935</v>
      </c>
      <c r="H10" s="19">
        <v>43664</v>
      </c>
      <c r="I10" s="45">
        <v>26.0899999999965</v>
      </c>
      <c r="J10" s="45"/>
      <c r="K10" s="37" t="str">
        <f t="shared" si="0"/>
        <v/>
      </c>
      <c r="L10" s="19"/>
      <c r="M10" s="43">
        <v>1715.1305100002301</v>
      </c>
      <c r="N10" s="43">
        <v>2621.7000895271299</v>
      </c>
      <c r="O10" s="37">
        <f t="shared" si="1"/>
        <v>0.65420545883628678</v>
      </c>
      <c r="Q10" s="6">
        <v>1.9140624999636199E-2</v>
      </c>
      <c r="R10" s="6">
        <v>-1.1431899198214499E-2</v>
      </c>
      <c r="S10" s="6">
        <v>-0.277485461090691</v>
      </c>
      <c r="T10" s="6">
        <v>-0.32728922643582298</v>
      </c>
      <c r="U10" s="6"/>
      <c r="V10" s="6"/>
      <c r="W10" s="6"/>
      <c r="X10" s="6"/>
      <c r="Y10" s="6">
        <v>-0.36828087167057699</v>
      </c>
      <c r="Z10" s="6">
        <v>-0.249201268602046</v>
      </c>
      <c r="AB10" s="7"/>
      <c r="AC10" s="7"/>
      <c r="AD10" s="8"/>
      <c r="AE10" s="7">
        <v>3.2040050062278197E-2</v>
      </c>
      <c r="AF10" s="7">
        <v>-0.28556701030902298</v>
      </c>
      <c r="AG10" s="4"/>
      <c r="AH10" s="9"/>
      <c r="AI10" s="10"/>
    </row>
    <row r="11" spans="2:49" x14ac:dyDescent="0.3">
      <c r="E11" s="4"/>
      <c r="G11" s="19"/>
      <c r="H11" s="19"/>
      <c r="I11" s="45"/>
      <c r="J11" s="45"/>
      <c r="K11" s="37" t="str">
        <f t="shared" si="0"/>
        <v/>
      </c>
      <c r="L11" s="19"/>
      <c r="M11" s="43"/>
      <c r="N11" s="43"/>
      <c r="O11" s="37" t="str">
        <f t="shared" si="1"/>
        <v/>
      </c>
      <c r="Q11" s="6"/>
      <c r="R11" s="6"/>
      <c r="S11" s="6"/>
      <c r="T11" s="6"/>
      <c r="U11" s="6"/>
      <c r="V11" s="6"/>
      <c r="W11" s="6"/>
      <c r="X11" s="6"/>
      <c r="Y11" s="6"/>
      <c r="Z11" s="6"/>
      <c r="AB11" s="7"/>
      <c r="AC11" s="7"/>
      <c r="AD11" s="8"/>
      <c r="AE11" s="7"/>
      <c r="AF11" s="7"/>
      <c r="AG11" s="4"/>
      <c r="AH11" s="9"/>
      <c r="AI11" s="10"/>
    </row>
    <row r="12" spans="2:49" x14ac:dyDescent="0.3">
      <c r="E12" s="4"/>
      <c r="G12" s="19"/>
      <c r="H12" s="19"/>
      <c r="I12" s="45"/>
      <c r="J12" s="45"/>
      <c r="K12" s="37" t="str">
        <f t="shared" si="0"/>
        <v/>
      </c>
      <c r="L12" s="19"/>
      <c r="M12" s="43"/>
      <c r="N12" s="43"/>
      <c r="O12" s="37" t="str">
        <f t="shared" si="1"/>
        <v/>
      </c>
      <c r="Q12" s="6"/>
      <c r="R12" s="6"/>
      <c r="S12" s="6"/>
      <c r="T12" s="6"/>
      <c r="U12" s="6"/>
      <c r="V12" s="6"/>
      <c r="W12" s="6"/>
      <c r="X12" s="6"/>
      <c r="Y12" s="6"/>
      <c r="Z12" s="6"/>
      <c r="AB12" s="7"/>
      <c r="AC12" s="7"/>
      <c r="AD12" s="8"/>
      <c r="AE12" s="7"/>
      <c r="AF12" s="7"/>
      <c r="AG12" s="4"/>
      <c r="AH12" s="9"/>
      <c r="AI12" s="10"/>
    </row>
    <row r="13" spans="2:49" x14ac:dyDescent="0.3">
      <c r="E13" s="4"/>
      <c r="G13" s="19"/>
      <c r="H13" s="19"/>
      <c r="I13" s="45"/>
      <c r="J13" s="45"/>
      <c r="K13" s="37" t="str">
        <f t="shared" si="0"/>
        <v/>
      </c>
      <c r="L13" s="19"/>
      <c r="M13" s="43"/>
      <c r="N13" s="43"/>
      <c r="O13" s="37" t="str">
        <f t="shared" si="1"/>
        <v/>
      </c>
      <c r="Q13" s="6"/>
      <c r="R13" s="6"/>
      <c r="S13" s="6"/>
      <c r="T13" s="6"/>
      <c r="U13" s="6"/>
      <c r="V13" s="6"/>
      <c r="W13" s="6"/>
      <c r="X13" s="6"/>
      <c r="Y13" s="6"/>
      <c r="Z13" s="6"/>
      <c r="AB13" s="7"/>
      <c r="AC13" s="7"/>
      <c r="AD13" s="8"/>
      <c r="AE13" s="7"/>
      <c r="AF13" s="7"/>
      <c r="AG13" s="4"/>
      <c r="AH13" s="9"/>
      <c r="AI13" s="10"/>
    </row>
    <row r="14" spans="2:49" x14ac:dyDescent="0.3">
      <c r="E14" s="4"/>
      <c r="G14" s="19"/>
      <c r="H14" s="19"/>
      <c r="I14" s="45"/>
      <c r="J14" s="45"/>
      <c r="K14" s="37" t="str">
        <f t="shared" si="0"/>
        <v/>
      </c>
      <c r="L14" s="19"/>
      <c r="M14" s="43"/>
      <c r="N14" s="43"/>
      <c r="O14" s="37" t="str">
        <f t="shared" si="1"/>
        <v/>
      </c>
      <c r="Q14" s="6"/>
      <c r="R14" s="6"/>
      <c r="S14" s="6"/>
      <c r="T14" s="6"/>
      <c r="U14" s="6"/>
      <c r="V14" s="6"/>
      <c r="W14" s="6"/>
      <c r="X14" s="6"/>
      <c r="Y14" s="6"/>
      <c r="Z14" s="6"/>
      <c r="AB14" s="7"/>
      <c r="AC14" s="7"/>
      <c r="AD14" s="8"/>
      <c r="AE14" s="7"/>
      <c r="AF14" s="7"/>
      <c r="AG14" s="4"/>
      <c r="AH14" s="9"/>
      <c r="AI14" s="10"/>
    </row>
    <row r="15" spans="2:49" x14ac:dyDescent="0.3">
      <c r="E15" s="4"/>
      <c r="G15" s="19"/>
      <c r="H15" s="19"/>
      <c r="I15" s="45"/>
      <c r="J15" s="45"/>
      <c r="K15" s="37"/>
      <c r="L15" s="19"/>
      <c r="M15" s="43"/>
      <c r="N15" s="43"/>
      <c r="O15" s="37" t="str">
        <f t="shared" si="1"/>
        <v/>
      </c>
      <c r="Q15" s="6"/>
      <c r="R15" s="6"/>
      <c r="S15" s="6"/>
      <c r="T15" s="6"/>
      <c r="U15" s="6"/>
      <c r="V15" s="6"/>
      <c r="W15" s="6"/>
      <c r="X15" s="6"/>
      <c r="Y15" s="6"/>
      <c r="Z15" s="6"/>
      <c r="AB15" s="7"/>
      <c r="AC15" s="7"/>
      <c r="AD15" s="8"/>
      <c r="AE15" s="7"/>
      <c r="AF15" s="7"/>
      <c r="AG15" s="4"/>
      <c r="AH15" s="9"/>
      <c r="AI15" s="10"/>
    </row>
    <row r="16" spans="2:49" x14ac:dyDescent="0.3">
      <c r="E16" s="4"/>
      <c r="G16" s="19"/>
      <c r="H16" s="19"/>
      <c r="I16" s="45"/>
      <c r="J16" s="45"/>
      <c r="K16" s="37" t="str">
        <f t="shared" si="0"/>
        <v/>
      </c>
      <c r="L16" s="19"/>
      <c r="M16" s="43"/>
      <c r="N16" s="43"/>
      <c r="O16" s="37" t="str">
        <f t="shared" si="1"/>
        <v/>
      </c>
      <c r="Q16" s="6"/>
      <c r="R16" s="6"/>
      <c r="S16" s="6"/>
      <c r="T16" s="6"/>
      <c r="U16" s="6"/>
      <c r="V16" s="6"/>
      <c r="W16" s="6"/>
      <c r="X16" s="6"/>
      <c r="Y16" s="6"/>
      <c r="Z16" s="6"/>
      <c r="AB16" s="7"/>
      <c r="AC16" s="7"/>
      <c r="AD16" s="8"/>
      <c r="AE16" s="7"/>
      <c r="AF16" s="7"/>
      <c r="AG16" s="4"/>
      <c r="AH16" s="9"/>
      <c r="AI16" s="10"/>
    </row>
    <row r="17" spans="5:35" x14ac:dyDescent="0.3">
      <c r="E17" s="4"/>
      <c r="G17" s="19"/>
      <c r="H17" s="19"/>
      <c r="I17" s="45"/>
      <c r="J17" s="45"/>
      <c r="K17" s="37" t="str">
        <f t="shared" si="0"/>
        <v/>
      </c>
      <c r="L17" s="19"/>
      <c r="M17" s="43"/>
      <c r="N17" s="43"/>
      <c r="O17" s="37" t="str">
        <f t="shared" si="1"/>
        <v/>
      </c>
      <c r="Q17" s="6"/>
      <c r="R17" s="6"/>
      <c r="S17" s="6"/>
      <c r="T17" s="6"/>
      <c r="U17" s="6"/>
      <c r="V17" s="6"/>
      <c r="W17" s="6"/>
      <c r="X17" s="6"/>
      <c r="Y17" s="6"/>
      <c r="Z17" s="6"/>
      <c r="AB17" s="7"/>
      <c r="AC17" s="7"/>
      <c r="AD17" s="8"/>
      <c r="AE17" s="7"/>
      <c r="AF17" s="7"/>
      <c r="AG17" s="4"/>
      <c r="AH17" s="9"/>
      <c r="AI17" s="10"/>
    </row>
    <row r="18" spans="5:35" x14ac:dyDescent="0.3">
      <c r="E18" s="4"/>
      <c r="G18" s="19"/>
      <c r="H18" s="19"/>
      <c r="I18" s="45"/>
      <c r="J18" s="45"/>
      <c r="K18" s="37" t="str">
        <f t="shared" si="0"/>
        <v/>
      </c>
      <c r="L18" s="19"/>
      <c r="M18" s="43"/>
      <c r="N18" s="43"/>
      <c r="O18" s="37" t="str">
        <f t="shared" si="1"/>
        <v/>
      </c>
      <c r="Q18" s="6"/>
      <c r="R18" s="6"/>
      <c r="S18" s="6"/>
      <c r="T18" s="6"/>
      <c r="U18" s="6"/>
      <c r="V18" s="6"/>
      <c r="W18" s="6"/>
      <c r="X18" s="6"/>
      <c r="Y18" s="6"/>
      <c r="Z18" s="6"/>
      <c r="AB18" s="7"/>
      <c r="AC18" s="7"/>
      <c r="AD18" s="8"/>
      <c r="AE18" s="7"/>
      <c r="AF18" s="7"/>
      <c r="AG18" s="4"/>
      <c r="AH18" s="9"/>
      <c r="AI18" s="10"/>
    </row>
    <row r="19" spans="5:35" x14ac:dyDescent="0.3">
      <c r="E19" s="4"/>
      <c r="G19" s="19"/>
      <c r="H19" s="19"/>
      <c r="I19" s="45"/>
      <c r="J19" s="45"/>
      <c r="K19" s="37" t="str">
        <f t="shared" si="0"/>
        <v/>
      </c>
      <c r="L19" s="19"/>
      <c r="M19" s="43"/>
      <c r="N19" s="43"/>
      <c r="O19" s="37" t="str">
        <f t="shared" si="1"/>
        <v/>
      </c>
      <c r="Q19" s="6"/>
      <c r="R19" s="6"/>
      <c r="S19" s="6"/>
      <c r="T19" s="6"/>
      <c r="U19" s="6"/>
      <c r="V19" s="6"/>
      <c r="W19" s="6"/>
      <c r="X19" s="6"/>
      <c r="Y19" s="6"/>
      <c r="Z19" s="6"/>
      <c r="AB19" s="7"/>
      <c r="AC19" s="7"/>
      <c r="AD19" s="8"/>
      <c r="AE19" s="7"/>
      <c r="AF19" s="7"/>
      <c r="AG19" s="4"/>
      <c r="AH19" s="9"/>
      <c r="AI19" s="10"/>
    </row>
    <row r="20" spans="5:35" x14ac:dyDescent="0.3">
      <c r="E20" s="4"/>
      <c r="G20" s="19"/>
      <c r="H20" s="19"/>
      <c r="I20" s="45"/>
      <c r="J20" s="45"/>
      <c r="K20" s="37" t="str">
        <f t="shared" si="0"/>
        <v/>
      </c>
      <c r="L20" s="19"/>
      <c r="M20" s="43"/>
      <c r="N20" s="43"/>
      <c r="O20" s="37" t="str">
        <f t="shared" si="1"/>
        <v/>
      </c>
      <c r="Q20" s="6"/>
      <c r="R20" s="6"/>
      <c r="S20" s="6"/>
      <c r="T20" s="6"/>
      <c r="U20" s="6"/>
      <c r="V20" s="6"/>
      <c r="W20" s="6"/>
      <c r="X20" s="6"/>
      <c r="Y20" s="6"/>
      <c r="Z20" s="6"/>
      <c r="AB20" s="7"/>
      <c r="AC20" s="7"/>
      <c r="AD20" s="8"/>
      <c r="AE20" s="7"/>
      <c r="AF20" s="7"/>
      <c r="AG20" s="4"/>
      <c r="AH20" s="9"/>
      <c r="AI20" s="10"/>
    </row>
    <row r="21" spans="5:35" x14ac:dyDescent="0.3">
      <c r="E21" s="4"/>
      <c r="G21" s="19"/>
      <c r="H21" s="19"/>
      <c r="I21" s="45"/>
      <c r="J21" s="45"/>
      <c r="K21" s="37" t="str">
        <f t="shared" si="0"/>
        <v/>
      </c>
      <c r="L21" s="19"/>
      <c r="M21" s="43"/>
      <c r="N21" s="43"/>
      <c r="O21" s="37" t="str">
        <f t="shared" si="1"/>
        <v/>
      </c>
      <c r="Q21" s="6"/>
      <c r="R21" s="6"/>
      <c r="S21" s="6"/>
      <c r="T21" s="6"/>
      <c r="U21" s="6"/>
      <c r="V21" s="6"/>
      <c r="W21" s="6"/>
      <c r="X21" s="6"/>
      <c r="Y21" s="6"/>
      <c r="Z21" s="6"/>
      <c r="AB21" s="7"/>
      <c r="AC21" s="7"/>
      <c r="AD21" s="8"/>
      <c r="AE21" s="7"/>
      <c r="AF21" s="7"/>
      <c r="AG21" s="4"/>
      <c r="AH21" s="9"/>
      <c r="AI21" s="10"/>
    </row>
    <row r="22" spans="5:35" x14ac:dyDescent="0.3">
      <c r="E22" s="4"/>
      <c r="G22" s="19"/>
      <c r="H22" s="19"/>
      <c r="I22" s="45"/>
      <c r="J22" s="45"/>
      <c r="K22" s="37" t="str">
        <f t="shared" si="0"/>
        <v/>
      </c>
      <c r="L22" s="19"/>
      <c r="M22" s="43"/>
      <c r="N22" s="43"/>
      <c r="O22" s="37" t="str">
        <f t="shared" si="1"/>
        <v/>
      </c>
      <c r="Q22" s="6"/>
      <c r="R22" s="6"/>
      <c r="S22" s="6"/>
      <c r="T22" s="6"/>
      <c r="U22" s="6"/>
      <c r="V22" s="6"/>
      <c r="W22" s="6"/>
      <c r="X22" s="6"/>
      <c r="Y22" s="6"/>
      <c r="Z22" s="6"/>
      <c r="AB22" s="7"/>
      <c r="AC22" s="7"/>
      <c r="AD22" s="8"/>
      <c r="AE22" s="7"/>
      <c r="AF22" s="7"/>
      <c r="AG22" s="4"/>
      <c r="AH22" s="9"/>
      <c r="AI22" s="10"/>
    </row>
    <row r="23" spans="5:35" x14ac:dyDescent="0.3">
      <c r="E23" s="4"/>
      <c r="G23" s="19"/>
      <c r="H23" s="19"/>
      <c r="I23" s="45"/>
      <c r="J23" s="45"/>
      <c r="K23" s="37" t="str">
        <f t="shared" si="0"/>
        <v/>
      </c>
      <c r="L23" s="19"/>
      <c r="M23" s="43"/>
      <c r="N23" s="43"/>
      <c r="O23" s="37" t="str">
        <f t="shared" si="1"/>
        <v/>
      </c>
      <c r="Q23" s="6"/>
      <c r="R23" s="6"/>
      <c r="S23" s="6"/>
      <c r="T23" s="6"/>
      <c r="U23" s="6"/>
      <c r="V23" s="6"/>
      <c r="W23" s="6"/>
      <c r="X23" s="6"/>
      <c r="Y23" s="6"/>
      <c r="Z23" s="6"/>
      <c r="AB23" s="7"/>
      <c r="AC23" s="7"/>
      <c r="AD23" s="8"/>
      <c r="AE23" s="7"/>
      <c r="AF23" s="7"/>
      <c r="AG23" s="4"/>
      <c r="AH23" s="9"/>
      <c r="AI23" s="10"/>
    </row>
    <row r="24" spans="5:35" x14ac:dyDescent="0.3">
      <c r="E24" s="4"/>
      <c r="G24" s="19"/>
      <c r="H24" s="19"/>
      <c r="I24" s="45"/>
      <c r="J24" s="45"/>
      <c r="K24" s="37" t="str">
        <f t="shared" si="0"/>
        <v/>
      </c>
      <c r="L24" s="19"/>
      <c r="M24" s="43"/>
      <c r="N24" s="43"/>
      <c r="O24" s="37" t="str">
        <f t="shared" si="1"/>
        <v/>
      </c>
      <c r="Q24" s="6"/>
      <c r="R24" s="6"/>
      <c r="S24" s="6"/>
      <c r="T24" s="6"/>
      <c r="U24" s="6"/>
      <c r="V24" s="6"/>
      <c r="W24" s="6"/>
      <c r="X24" s="6"/>
      <c r="Y24" s="6"/>
      <c r="Z24" s="6"/>
      <c r="AB24" s="7"/>
      <c r="AC24" s="7"/>
      <c r="AD24" s="8"/>
      <c r="AE24" s="7"/>
      <c r="AF24" s="7"/>
      <c r="AG24" s="4"/>
      <c r="AH24" s="9"/>
      <c r="AI24" s="10"/>
    </row>
    <row r="25" spans="5:35" x14ac:dyDescent="0.3">
      <c r="E25" s="4"/>
      <c r="G25" s="19"/>
      <c r="H25" s="19"/>
      <c r="I25" s="45"/>
      <c r="J25" s="45"/>
      <c r="K25" s="37" t="str">
        <f t="shared" si="0"/>
        <v/>
      </c>
      <c r="L25" s="19"/>
      <c r="M25" s="43"/>
      <c r="N25" s="43"/>
      <c r="O25" s="37" t="str">
        <f t="shared" si="1"/>
        <v/>
      </c>
      <c r="Q25" s="6"/>
      <c r="R25" s="6"/>
      <c r="S25" s="6"/>
      <c r="T25" s="6"/>
      <c r="U25" s="6"/>
      <c r="V25" s="6"/>
      <c r="W25" s="6"/>
      <c r="X25" s="6"/>
      <c r="Y25" s="6"/>
      <c r="Z25" s="6"/>
      <c r="AB25" s="7"/>
      <c r="AC25" s="7"/>
      <c r="AD25" s="8"/>
      <c r="AE25" s="7"/>
      <c r="AF25" s="7"/>
      <c r="AG25" s="4"/>
      <c r="AH25" s="9"/>
      <c r="AI25" s="10"/>
    </row>
    <row r="26" spans="5:35" x14ac:dyDescent="0.3">
      <c r="E26" s="4"/>
      <c r="G26" s="19"/>
      <c r="H26" s="19"/>
      <c r="I26" s="45"/>
      <c r="J26" s="45"/>
      <c r="K26" s="37" t="str">
        <f t="shared" si="0"/>
        <v/>
      </c>
      <c r="L26" s="19"/>
      <c r="M26" s="43"/>
      <c r="N26" s="43"/>
      <c r="O26" s="37" t="str">
        <f t="shared" si="1"/>
        <v/>
      </c>
      <c r="Q26" s="6"/>
      <c r="R26" s="6"/>
      <c r="S26" s="6"/>
      <c r="T26" s="6"/>
      <c r="U26" s="6"/>
      <c r="V26" s="6"/>
      <c r="W26" s="6"/>
      <c r="X26" s="6"/>
      <c r="Y26" s="6"/>
      <c r="Z26" s="6"/>
      <c r="AB26" s="7"/>
      <c r="AC26" s="7"/>
      <c r="AD26" s="8"/>
      <c r="AE26" s="7"/>
      <c r="AF26" s="7"/>
      <c r="AG26" s="4"/>
      <c r="AH26" s="9"/>
      <c r="AI26" s="10"/>
    </row>
    <row r="27" spans="5:35" x14ac:dyDescent="0.3">
      <c r="E27" s="4"/>
      <c r="G27" s="19"/>
      <c r="H27" s="19"/>
      <c r="I27" s="45"/>
      <c r="J27" s="45"/>
      <c r="K27" s="37" t="str">
        <f t="shared" si="0"/>
        <v/>
      </c>
      <c r="L27" s="19"/>
      <c r="M27" s="43"/>
      <c r="N27" s="43"/>
      <c r="O27" s="37" t="str">
        <f t="shared" si="1"/>
        <v/>
      </c>
      <c r="Q27" s="6"/>
      <c r="R27" s="6"/>
      <c r="S27" s="6"/>
      <c r="T27" s="6"/>
      <c r="U27" s="6"/>
      <c r="V27" s="6"/>
      <c r="W27" s="6"/>
      <c r="X27" s="6"/>
      <c r="Y27" s="6"/>
      <c r="Z27" s="6"/>
      <c r="AB27" s="7"/>
      <c r="AC27" s="7"/>
      <c r="AD27" s="8"/>
      <c r="AE27" s="7"/>
      <c r="AF27" s="7"/>
      <c r="AG27" s="4"/>
      <c r="AH27" s="9"/>
      <c r="AI27" s="10"/>
    </row>
    <row r="28" spans="5:35" x14ac:dyDescent="0.3">
      <c r="E28" s="4"/>
      <c r="G28" s="19"/>
      <c r="H28" s="19"/>
      <c r="I28" s="45"/>
      <c r="J28" s="45"/>
      <c r="K28" s="37" t="str">
        <f t="shared" si="0"/>
        <v/>
      </c>
      <c r="L28" s="19"/>
      <c r="M28" s="43"/>
      <c r="N28" s="43"/>
      <c r="O28" s="37" t="str">
        <f t="shared" si="1"/>
        <v/>
      </c>
      <c r="Q28" s="6"/>
      <c r="R28" s="6"/>
      <c r="S28" s="6"/>
      <c r="T28" s="6"/>
      <c r="U28" s="6"/>
      <c r="V28" s="6"/>
      <c r="W28" s="6"/>
      <c r="X28" s="6"/>
      <c r="Y28" s="6"/>
      <c r="Z28" s="6"/>
      <c r="AB28" s="7"/>
      <c r="AC28" s="7"/>
      <c r="AD28" s="8"/>
      <c r="AE28" s="7"/>
      <c r="AF28" s="7"/>
      <c r="AG28" s="4"/>
      <c r="AH28" s="9"/>
      <c r="AI28" s="10"/>
    </row>
    <row r="29" spans="5:35" x14ac:dyDescent="0.3">
      <c r="E29" s="4"/>
      <c r="G29" s="19"/>
      <c r="H29" s="19"/>
      <c r="I29" s="45"/>
      <c r="J29" s="45"/>
      <c r="K29" s="37" t="str">
        <f t="shared" si="0"/>
        <v/>
      </c>
      <c r="L29" s="19"/>
      <c r="M29" s="43"/>
      <c r="N29" s="43"/>
      <c r="O29" s="37" t="str">
        <f t="shared" si="1"/>
        <v/>
      </c>
      <c r="Q29" s="6"/>
      <c r="R29" s="6"/>
      <c r="S29" s="6"/>
      <c r="T29" s="6"/>
      <c r="U29" s="6"/>
      <c r="V29" s="6"/>
      <c r="W29" s="6"/>
      <c r="X29" s="6"/>
      <c r="Y29" s="6"/>
      <c r="Z29" s="6"/>
      <c r="AB29" s="7"/>
      <c r="AC29" s="7"/>
      <c r="AD29" s="8"/>
      <c r="AE29" s="7"/>
      <c r="AF29" s="7"/>
      <c r="AG29" s="4"/>
      <c r="AH29" s="9"/>
      <c r="AI29" s="10"/>
    </row>
    <row r="30" spans="5:35" x14ac:dyDescent="0.3">
      <c r="E30" s="4"/>
      <c r="G30" s="19"/>
      <c r="H30" s="19"/>
      <c r="I30" s="45"/>
      <c r="J30" s="45"/>
      <c r="K30" s="37" t="str">
        <f t="shared" si="0"/>
        <v/>
      </c>
      <c r="L30" s="19"/>
      <c r="M30" s="43"/>
      <c r="N30" s="43"/>
      <c r="O30" s="37" t="str">
        <f t="shared" si="1"/>
        <v/>
      </c>
      <c r="Q30" s="6"/>
      <c r="R30" s="6"/>
      <c r="S30" s="6"/>
      <c r="T30" s="6"/>
      <c r="U30" s="6"/>
      <c r="V30" s="6"/>
      <c r="W30" s="6"/>
      <c r="X30" s="6"/>
      <c r="Y30" s="6"/>
      <c r="Z30" s="6"/>
      <c r="AB30" s="7"/>
      <c r="AC30" s="7"/>
      <c r="AD30" s="8"/>
      <c r="AE30" s="7"/>
      <c r="AF30" s="7"/>
      <c r="AG30" s="4"/>
      <c r="AH30" s="9"/>
      <c r="AI30" s="10"/>
    </row>
    <row r="31" spans="5:35" x14ac:dyDescent="0.3">
      <c r="E31" s="4"/>
      <c r="G31" s="19"/>
      <c r="H31" s="19"/>
      <c r="I31" s="45"/>
      <c r="J31" s="45"/>
      <c r="K31" s="37" t="str">
        <f t="shared" si="0"/>
        <v/>
      </c>
      <c r="L31" s="19"/>
      <c r="M31" s="43"/>
      <c r="N31" s="43"/>
      <c r="O31" s="37" t="str">
        <f t="shared" si="1"/>
        <v/>
      </c>
      <c r="Q31" s="6"/>
      <c r="R31" s="6"/>
      <c r="S31" s="6"/>
      <c r="T31" s="6"/>
      <c r="U31" s="6"/>
      <c r="V31" s="6"/>
      <c r="W31" s="6"/>
      <c r="X31" s="6"/>
      <c r="Y31" s="6"/>
      <c r="Z31" s="6"/>
      <c r="AB31" s="7"/>
      <c r="AC31" s="7"/>
      <c r="AD31" s="8"/>
      <c r="AE31" s="7"/>
      <c r="AF31" s="7"/>
      <c r="AG31" s="4"/>
      <c r="AH31" s="9"/>
      <c r="AI31" s="10"/>
    </row>
    <row r="32" spans="5:35" x14ac:dyDescent="0.3">
      <c r="E32" s="4"/>
      <c r="G32" s="19"/>
      <c r="H32" s="19"/>
      <c r="I32" s="45"/>
      <c r="J32" s="45"/>
      <c r="K32" s="37" t="str">
        <f t="shared" si="0"/>
        <v/>
      </c>
      <c r="L32" s="19"/>
      <c r="M32" s="43"/>
      <c r="N32" s="43"/>
      <c r="O32" s="37" t="str">
        <f t="shared" si="1"/>
        <v/>
      </c>
      <c r="Q32" s="6"/>
      <c r="R32" s="6"/>
      <c r="S32" s="6"/>
      <c r="T32" s="6"/>
      <c r="U32" s="6"/>
      <c r="V32" s="6"/>
      <c r="W32" s="6"/>
      <c r="X32" s="6"/>
      <c r="Y32" s="6"/>
      <c r="Z32" s="6"/>
      <c r="AB32" s="7"/>
      <c r="AC32" s="7"/>
      <c r="AD32" s="8"/>
      <c r="AE32" s="7"/>
      <c r="AF32" s="7"/>
      <c r="AG32" s="4"/>
      <c r="AH32" s="9"/>
      <c r="AI32" s="10"/>
    </row>
    <row r="33" spans="5:35" x14ac:dyDescent="0.3">
      <c r="E33" s="4"/>
      <c r="G33" s="19"/>
      <c r="H33" s="19"/>
      <c r="I33" s="45"/>
      <c r="J33" s="45"/>
      <c r="K33" s="37" t="str">
        <f t="shared" si="0"/>
        <v/>
      </c>
      <c r="L33" s="19"/>
      <c r="M33" s="43"/>
      <c r="N33" s="43"/>
      <c r="O33" s="37" t="str">
        <f t="shared" si="1"/>
        <v/>
      </c>
      <c r="Q33" s="6"/>
      <c r="R33" s="6"/>
      <c r="S33" s="6"/>
      <c r="T33" s="6"/>
      <c r="U33" s="6"/>
      <c r="V33" s="6"/>
      <c r="W33" s="6"/>
      <c r="X33" s="6"/>
      <c r="Y33" s="6"/>
      <c r="Z33" s="6"/>
      <c r="AB33" s="7"/>
      <c r="AC33" s="7"/>
      <c r="AD33" s="8"/>
      <c r="AE33" s="7"/>
      <c r="AF33" s="7"/>
      <c r="AG33" s="4"/>
      <c r="AH33" s="9"/>
      <c r="AI33" s="10"/>
    </row>
    <row r="34" spans="5:35" x14ac:dyDescent="0.3">
      <c r="E34" s="4"/>
      <c r="G34" s="19"/>
      <c r="H34" s="19"/>
      <c r="I34" s="45"/>
      <c r="J34" s="45"/>
      <c r="K34" s="37" t="str">
        <f t="shared" si="0"/>
        <v/>
      </c>
      <c r="L34" s="19"/>
      <c r="M34" s="43"/>
      <c r="N34" s="43"/>
      <c r="O34" s="37" t="str">
        <f t="shared" si="1"/>
        <v/>
      </c>
      <c r="Q34" s="6"/>
      <c r="R34" s="6"/>
      <c r="S34" s="6"/>
      <c r="T34" s="6"/>
      <c r="U34" s="6"/>
      <c r="V34" s="6"/>
      <c r="W34" s="6"/>
      <c r="X34" s="6"/>
      <c r="Y34" s="6"/>
      <c r="Z34" s="6"/>
      <c r="AB34" s="7"/>
      <c r="AC34" s="7"/>
      <c r="AD34" s="8"/>
      <c r="AE34" s="7"/>
      <c r="AF34" s="7"/>
      <c r="AG34" s="4"/>
      <c r="AH34" s="9"/>
      <c r="AI34" s="10"/>
    </row>
    <row r="35" spans="5:35" x14ac:dyDescent="0.3">
      <c r="E35" s="4"/>
      <c r="G35" s="19"/>
      <c r="H35" s="19"/>
      <c r="I35" s="45"/>
      <c r="J35" s="45"/>
      <c r="K35" s="37" t="str">
        <f t="shared" si="0"/>
        <v/>
      </c>
      <c r="L35" s="19"/>
      <c r="M35" s="43"/>
      <c r="N35" s="43"/>
      <c r="O35" s="37" t="str">
        <f t="shared" si="1"/>
        <v/>
      </c>
      <c r="Q35" s="6"/>
      <c r="R35" s="6"/>
      <c r="S35" s="6"/>
      <c r="T35" s="6"/>
      <c r="U35" s="6"/>
      <c r="V35" s="6"/>
      <c r="W35" s="6"/>
      <c r="X35" s="6"/>
      <c r="Y35" s="6"/>
      <c r="Z35" s="6"/>
      <c r="AB35" s="7"/>
      <c r="AC35" s="7"/>
      <c r="AD35" s="8"/>
      <c r="AE35" s="7"/>
      <c r="AF35" s="7"/>
      <c r="AG35" s="4"/>
      <c r="AH35" s="9"/>
      <c r="AI35" s="10"/>
    </row>
    <row r="36" spans="5:35" x14ac:dyDescent="0.3">
      <c r="E36" s="4"/>
      <c r="G36" s="19"/>
      <c r="H36" s="19"/>
      <c r="I36" s="45"/>
      <c r="J36" s="45"/>
      <c r="K36" s="37" t="str">
        <f t="shared" si="0"/>
        <v/>
      </c>
      <c r="L36" s="19"/>
      <c r="M36" s="43"/>
      <c r="N36" s="43"/>
      <c r="O36" s="37" t="str">
        <f t="shared" si="1"/>
        <v/>
      </c>
      <c r="Q36" s="6"/>
      <c r="R36" s="6"/>
      <c r="S36" s="6"/>
      <c r="T36" s="6"/>
      <c r="U36" s="6"/>
      <c r="V36" s="6"/>
      <c r="W36" s="6"/>
      <c r="X36" s="6"/>
      <c r="Y36" s="6"/>
      <c r="Z36" s="6"/>
      <c r="AB36" s="7"/>
      <c r="AC36" s="7"/>
      <c r="AD36" s="8"/>
      <c r="AE36" s="7"/>
      <c r="AF36" s="7"/>
      <c r="AG36" s="4"/>
      <c r="AH36" s="9"/>
      <c r="AI36" s="10"/>
    </row>
    <row r="37" spans="5:35" x14ac:dyDescent="0.3">
      <c r="E37" s="4"/>
      <c r="G37" s="19"/>
      <c r="H37" s="19"/>
      <c r="I37" s="45"/>
      <c r="J37" s="45"/>
      <c r="K37" s="37" t="str">
        <f t="shared" si="0"/>
        <v/>
      </c>
      <c r="L37" s="19"/>
      <c r="M37" s="43"/>
      <c r="N37" s="43"/>
      <c r="O37" s="37" t="str">
        <f t="shared" si="1"/>
        <v/>
      </c>
      <c r="Q37" s="6"/>
      <c r="R37" s="6"/>
      <c r="S37" s="6"/>
      <c r="T37" s="6"/>
      <c r="U37" s="6"/>
      <c r="V37" s="6"/>
      <c r="W37" s="6"/>
      <c r="X37" s="6"/>
      <c r="Y37" s="6"/>
      <c r="Z37" s="6"/>
      <c r="AB37" s="7"/>
      <c r="AC37" s="7"/>
      <c r="AD37" s="8"/>
      <c r="AE37" s="7"/>
      <c r="AF37" s="7"/>
      <c r="AG37" s="4"/>
      <c r="AH37" s="9"/>
      <c r="AI37" s="10"/>
    </row>
    <row r="38" spans="5:35" x14ac:dyDescent="0.3">
      <c r="E38" s="4"/>
      <c r="G38" s="19"/>
      <c r="H38" s="19"/>
      <c r="I38" s="45"/>
      <c r="J38" s="45"/>
      <c r="K38" s="37" t="str">
        <f t="shared" si="0"/>
        <v/>
      </c>
      <c r="L38" s="19"/>
      <c r="M38" s="43"/>
      <c r="N38" s="43"/>
      <c r="O38" s="37" t="str">
        <f t="shared" si="1"/>
        <v/>
      </c>
      <c r="Q38" s="6"/>
      <c r="R38" s="6"/>
      <c r="S38" s="6"/>
      <c r="T38" s="6"/>
      <c r="U38" s="6"/>
      <c r="V38" s="6"/>
      <c r="W38" s="6"/>
      <c r="X38" s="6"/>
      <c r="Y38" s="6"/>
      <c r="Z38" s="6"/>
      <c r="AB38" s="7"/>
      <c r="AC38" s="7"/>
      <c r="AD38" s="8"/>
      <c r="AE38" s="7"/>
      <c r="AF38" s="7"/>
      <c r="AG38" s="4"/>
      <c r="AH38" s="9"/>
      <c r="AI38" s="10"/>
    </row>
    <row r="39" spans="5:35" x14ac:dyDescent="0.3">
      <c r="E39" s="4"/>
      <c r="G39" s="19"/>
      <c r="H39" s="19"/>
      <c r="I39" s="45"/>
      <c r="J39" s="45"/>
      <c r="K39" s="37" t="str">
        <f t="shared" si="0"/>
        <v/>
      </c>
      <c r="L39" s="19"/>
      <c r="M39" s="43"/>
      <c r="N39" s="43"/>
      <c r="O39" s="37" t="str">
        <f t="shared" si="1"/>
        <v/>
      </c>
      <c r="Q39" s="6"/>
      <c r="R39" s="6"/>
      <c r="S39" s="6"/>
      <c r="T39" s="6"/>
      <c r="U39" s="6"/>
      <c r="V39" s="6"/>
      <c r="W39" s="6"/>
      <c r="X39" s="6"/>
      <c r="Y39" s="6"/>
      <c r="Z39" s="6"/>
      <c r="AB39" s="7"/>
      <c r="AC39" s="7"/>
      <c r="AD39" s="8"/>
      <c r="AE39" s="7"/>
      <c r="AF39" s="7"/>
      <c r="AG39" s="4"/>
      <c r="AH39" s="9"/>
      <c r="AI39" s="10"/>
    </row>
    <row r="40" spans="5:35" x14ac:dyDescent="0.3">
      <c r="E40" s="4"/>
      <c r="G40" s="19"/>
      <c r="H40" s="19"/>
      <c r="I40" s="45"/>
      <c r="J40" s="45"/>
      <c r="K40" s="37" t="str">
        <f t="shared" si="0"/>
        <v/>
      </c>
      <c r="L40" s="19"/>
      <c r="M40" s="43"/>
      <c r="N40" s="43"/>
      <c r="O40" s="37" t="str">
        <f t="shared" si="1"/>
        <v/>
      </c>
      <c r="Q40" s="6"/>
      <c r="R40" s="6"/>
      <c r="S40" s="6"/>
      <c r="T40" s="6"/>
      <c r="U40" s="6"/>
      <c r="V40" s="6"/>
      <c r="W40" s="6"/>
      <c r="X40" s="6"/>
      <c r="Y40" s="6"/>
      <c r="Z40" s="6"/>
      <c r="AB40" s="7"/>
      <c r="AC40" s="7"/>
      <c r="AD40" s="8"/>
      <c r="AE40" s="7"/>
      <c r="AF40" s="7"/>
      <c r="AG40" s="4"/>
      <c r="AH40" s="9"/>
      <c r="AI40" s="10"/>
    </row>
    <row r="41" spans="5:35" x14ac:dyDescent="0.3">
      <c r="E41" s="4"/>
      <c r="G41" s="19"/>
      <c r="H41" s="19"/>
      <c r="I41" s="45"/>
      <c r="J41" s="45"/>
      <c r="K41" s="37" t="str">
        <f t="shared" si="0"/>
        <v/>
      </c>
      <c r="L41" s="19"/>
      <c r="M41" s="43"/>
      <c r="N41" s="43"/>
      <c r="O41" s="37" t="str">
        <f t="shared" si="1"/>
        <v/>
      </c>
      <c r="Q41" s="6"/>
      <c r="R41" s="6"/>
      <c r="S41" s="6"/>
      <c r="T41" s="6"/>
      <c r="U41" s="6"/>
      <c r="V41" s="6"/>
      <c r="W41" s="6"/>
      <c r="X41" s="6"/>
      <c r="Y41" s="6"/>
      <c r="Z41" s="6"/>
      <c r="AB41" s="7"/>
      <c r="AC41" s="7"/>
      <c r="AD41" s="8"/>
      <c r="AE41" s="7"/>
      <c r="AF41" s="7"/>
      <c r="AG41" s="4"/>
      <c r="AH41" s="9"/>
      <c r="AI41" s="10"/>
    </row>
    <row r="42" spans="5:35" x14ac:dyDescent="0.3">
      <c r="E42" s="4"/>
      <c r="G42" s="19"/>
      <c r="H42" s="19"/>
      <c r="I42" s="45"/>
      <c r="J42" s="45"/>
      <c r="K42" s="37" t="str">
        <f t="shared" si="0"/>
        <v/>
      </c>
      <c r="L42" s="19"/>
      <c r="M42" s="43"/>
      <c r="N42" s="43"/>
      <c r="O42" s="37" t="str">
        <f t="shared" si="1"/>
        <v/>
      </c>
      <c r="Q42" s="6"/>
      <c r="R42" s="6"/>
      <c r="S42" s="6"/>
      <c r="T42" s="6"/>
      <c r="U42" s="6"/>
      <c r="V42" s="6"/>
      <c r="W42" s="6"/>
      <c r="X42" s="6"/>
      <c r="Y42" s="6"/>
      <c r="Z42" s="6"/>
      <c r="AB42" s="7"/>
      <c r="AC42" s="7"/>
      <c r="AD42" s="8"/>
      <c r="AE42" s="7"/>
      <c r="AF42" s="7"/>
      <c r="AG42" s="4"/>
      <c r="AH42" s="9"/>
      <c r="AI42" s="10"/>
    </row>
    <row r="43" spans="5:35" x14ac:dyDescent="0.3">
      <c r="E43" s="4"/>
      <c r="G43" s="19"/>
      <c r="H43" s="19"/>
      <c r="I43" s="45"/>
      <c r="J43" s="45"/>
      <c r="K43" s="37" t="str">
        <f t="shared" si="0"/>
        <v/>
      </c>
      <c r="L43" s="19"/>
      <c r="M43" s="43"/>
      <c r="N43" s="43"/>
      <c r="O43" s="37" t="str">
        <f t="shared" si="1"/>
        <v/>
      </c>
      <c r="Q43" s="6"/>
      <c r="R43" s="6"/>
      <c r="S43" s="6"/>
      <c r="T43" s="6"/>
      <c r="U43" s="6"/>
      <c r="V43" s="6"/>
      <c r="W43" s="6"/>
      <c r="X43" s="6"/>
      <c r="Y43" s="6"/>
      <c r="Z43" s="6"/>
      <c r="AB43" s="7"/>
      <c r="AC43" s="7"/>
      <c r="AD43" s="8"/>
      <c r="AE43" s="7"/>
      <c r="AF43" s="7"/>
      <c r="AG43" s="4"/>
      <c r="AH43" s="9"/>
      <c r="AI43" s="10"/>
    </row>
    <row r="44" spans="5:35" x14ac:dyDescent="0.3">
      <c r="E44" s="4"/>
      <c r="G44" s="19"/>
      <c r="H44" s="19"/>
      <c r="I44" s="45"/>
      <c r="J44" s="45"/>
      <c r="K44" s="37" t="str">
        <f t="shared" si="0"/>
        <v/>
      </c>
      <c r="L44" s="19"/>
      <c r="M44" s="43"/>
      <c r="N44" s="43"/>
      <c r="O44" s="37" t="str">
        <f t="shared" si="1"/>
        <v/>
      </c>
      <c r="Q44" s="6"/>
      <c r="R44" s="6"/>
      <c r="S44" s="6"/>
      <c r="T44" s="6"/>
      <c r="U44" s="6"/>
      <c r="V44" s="6"/>
      <c r="W44" s="6"/>
      <c r="X44" s="6"/>
      <c r="Y44" s="6"/>
      <c r="Z44" s="6"/>
      <c r="AB44" s="7"/>
      <c r="AC44" s="7"/>
      <c r="AD44" s="8"/>
      <c r="AE44" s="7"/>
      <c r="AF44" s="7"/>
      <c r="AG44" s="4"/>
      <c r="AH44" s="9"/>
      <c r="AI44" s="10"/>
    </row>
    <row r="45" spans="5:35" x14ac:dyDescent="0.3">
      <c r="E45" s="4"/>
      <c r="G45" s="19"/>
      <c r="H45" s="19"/>
      <c r="I45" s="45"/>
      <c r="J45" s="45"/>
      <c r="K45" s="37" t="str">
        <f t="shared" si="0"/>
        <v/>
      </c>
      <c r="L45" s="19"/>
      <c r="M45" s="43"/>
      <c r="N45" s="43"/>
      <c r="O45" s="37" t="str">
        <f t="shared" si="1"/>
        <v/>
      </c>
      <c r="Q45" s="6"/>
      <c r="R45" s="6"/>
      <c r="S45" s="6"/>
      <c r="T45" s="6"/>
      <c r="U45" s="6"/>
      <c r="V45" s="6"/>
      <c r="W45" s="6"/>
      <c r="X45" s="6"/>
      <c r="Y45" s="6"/>
      <c r="Z45" s="6"/>
      <c r="AB45" s="7"/>
      <c r="AC45" s="7"/>
      <c r="AD45" s="8"/>
      <c r="AE45" s="7"/>
      <c r="AF45" s="7"/>
      <c r="AG45" s="4"/>
      <c r="AH45" s="9"/>
      <c r="AI45" s="10"/>
    </row>
    <row r="46" spans="5:35" x14ac:dyDescent="0.3">
      <c r="E46" s="4"/>
      <c r="G46" s="19"/>
      <c r="H46" s="19"/>
      <c r="I46" s="45"/>
      <c r="J46" s="45"/>
      <c r="K46" s="37" t="str">
        <f t="shared" si="0"/>
        <v/>
      </c>
      <c r="L46" s="19"/>
      <c r="M46" s="43"/>
      <c r="N46" s="43"/>
      <c r="O46" s="37" t="str">
        <f t="shared" si="1"/>
        <v/>
      </c>
      <c r="Q46" s="6"/>
      <c r="R46" s="6"/>
      <c r="S46" s="6"/>
      <c r="T46" s="6"/>
      <c r="U46" s="6"/>
      <c r="V46" s="6"/>
      <c r="W46" s="6"/>
      <c r="X46" s="6"/>
      <c r="Y46" s="6"/>
      <c r="Z46" s="6"/>
      <c r="AB46" s="7"/>
      <c r="AC46" s="7"/>
      <c r="AD46" s="8"/>
      <c r="AE46" s="7"/>
      <c r="AF46" s="7"/>
      <c r="AG46" s="4"/>
      <c r="AH46" s="9"/>
      <c r="AI46" s="10"/>
    </row>
    <row r="47" spans="5:35" x14ac:dyDescent="0.3">
      <c r="E47" s="4"/>
      <c r="G47" s="19"/>
      <c r="H47" s="19"/>
      <c r="I47" s="45"/>
      <c r="J47" s="45"/>
      <c r="K47" s="37" t="str">
        <f t="shared" si="0"/>
        <v/>
      </c>
      <c r="L47" s="19"/>
      <c r="M47" s="43"/>
      <c r="N47" s="43"/>
      <c r="O47" s="37" t="str">
        <f t="shared" si="1"/>
        <v/>
      </c>
      <c r="Q47" s="6"/>
      <c r="R47" s="6"/>
      <c r="S47" s="6"/>
      <c r="T47" s="6"/>
      <c r="U47" s="6"/>
      <c r="V47" s="6"/>
      <c r="W47" s="6"/>
      <c r="X47" s="6"/>
      <c r="Y47" s="6"/>
      <c r="Z47" s="6"/>
      <c r="AB47" s="7"/>
      <c r="AC47" s="7"/>
      <c r="AD47" s="8"/>
      <c r="AE47" s="7"/>
      <c r="AF47" s="7"/>
      <c r="AG47" s="4"/>
      <c r="AH47" s="9"/>
      <c r="AI47" s="10"/>
    </row>
    <row r="48" spans="5:35" x14ac:dyDescent="0.3">
      <c r="E48" s="4"/>
      <c r="G48" s="19"/>
      <c r="H48" s="19"/>
      <c r="I48" s="45"/>
      <c r="J48" s="45"/>
      <c r="K48" s="37" t="str">
        <f t="shared" si="0"/>
        <v/>
      </c>
      <c r="L48" s="19"/>
      <c r="M48" s="43"/>
      <c r="N48" s="43"/>
      <c r="O48" s="37" t="str">
        <f t="shared" si="1"/>
        <v/>
      </c>
      <c r="Q48" s="6"/>
      <c r="R48" s="6"/>
      <c r="S48" s="6"/>
      <c r="T48" s="6"/>
      <c r="U48" s="6"/>
      <c r="V48" s="6"/>
      <c r="W48" s="6"/>
      <c r="X48" s="6"/>
      <c r="Y48" s="6"/>
      <c r="Z48" s="6"/>
      <c r="AB48" s="7"/>
      <c r="AC48" s="7"/>
      <c r="AD48" s="8"/>
      <c r="AE48" s="7"/>
      <c r="AF48" s="7"/>
      <c r="AG48" s="4"/>
      <c r="AH48" s="9"/>
      <c r="AI48" s="10"/>
    </row>
    <row r="49" spans="5:35" x14ac:dyDescent="0.3">
      <c r="E49" s="4"/>
      <c r="G49" s="19"/>
      <c r="H49" s="19"/>
      <c r="I49" s="45"/>
      <c r="J49" s="45"/>
      <c r="K49" s="37" t="str">
        <f t="shared" si="0"/>
        <v/>
      </c>
      <c r="L49" s="19"/>
      <c r="M49" s="43"/>
      <c r="N49" s="43"/>
      <c r="O49" s="37" t="str">
        <f t="shared" si="1"/>
        <v/>
      </c>
      <c r="Q49" s="6"/>
      <c r="R49" s="6"/>
      <c r="S49" s="6"/>
      <c r="T49" s="6"/>
      <c r="U49" s="6"/>
      <c r="V49" s="6"/>
      <c r="W49" s="6"/>
      <c r="X49" s="6"/>
      <c r="Y49" s="6"/>
      <c r="Z49" s="6"/>
      <c r="AB49" s="7"/>
      <c r="AC49" s="7"/>
      <c r="AD49" s="8"/>
      <c r="AE49" s="7"/>
      <c r="AF49" s="7"/>
      <c r="AG49" s="4"/>
      <c r="AH49" s="9"/>
      <c r="AI49" s="10"/>
    </row>
    <row r="50" spans="5:35" x14ac:dyDescent="0.3">
      <c r="E50" s="4"/>
      <c r="G50" s="19"/>
      <c r="H50" s="19"/>
      <c r="I50" s="45"/>
      <c r="J50" s="45"/>
      <c r="K50" s="37" t="str">
        <f t="shared" si="0"/>
        <v/>
      </c>
      <c r="L50" s="19"/>
      <c r="M50" s="43"/>
      <c r="N50" s="43"/>
      <c r="O50" s="37" t="str">
        <f t="shared" si="1"/>
        <v/>
      </c>
      <c r="Q50" s="6"/>
      <c r="R50" s="6"/>
      <c r="S50" s="6"/>
      <c r="T50" s="6"/>
      <c r="U50" s="6"/>
      <c r="V50" s="6"/>
      <c r="W50" s="6"/>
      <c r="X50" s="6"/>
      <c r="Y50" s="6"/>
      <c r="Z50" s="6"/>
      <c r="AB50" s="7"/>
      <c r="AC50" s="7"/>
      <c r="AD50" s="8"/>
      <c r="AE50" s="7"/>
      <c r="AF50" s="7"/>
      <c r="AG50" s="4"/>
      <c r="AH50" s="9"/>
      <c r="AI50" s="10"/>
    </row>
    <row r="51" spans="5:35" x14ac:dyDescent="0.3">
      <c r="E51" s="4"/>
      <c r="G51" s="19"/>
      <c r="H51" s="19"/>
      <c r="I51" s="45"/>
      <c r="J51" s="45"/>
      <c r="K51" s="37" t="str">
        <f t="shared" si="0"/>
        <v/>
      </c>
      <c r="L51" s="19"/>
      <c r="M51" s="43"/>
      <c r="N51" s="43"/>
      <c r="O51" s="37" t="str">
        <f t="shared" si="1"/>
        <v/>
      </c>
      <c r="Q51" s="6"/>
      <c r="R51" s="6"/>
      <c r="S51" s="6"/>
      <c r="T51" s="6"/>
      <c r="U51" s="6"/>
      <c r="V51" s="6"/>
      <c r="W51" s="6"/>
      <c r="X51" s="6"/>
      <c r="Y51" s="6"/>
      <c r="Z51" s="6"/>
      <c r="AB51" s="7"/>
      <c r="AC51" s="7"/>
      <c r="AD51" s="8"/>
      <c r="AE51" s="7"/>
      <c r="AF51" s="7"/>
      <c r="AG51" s="4"/>
      <c r="AH51" s="9"/>
      <c r="AI51" s="10"/>
    </row>
    <row r="52" spans="5:35" x14ac:dyDescent="0.3">
      <c r="E52" s="4"/>
      <c r="G52" s="19"/>
      <c r="H52" s="19"/>
      <c r="I52" s="45"/>
      <c r="J52" s="45"/>
      <c r="K52" s="37" t="str">
        <f t="shared" si="0"/>
        <v/>
      </c>
      <c r="L52" s="19"/>
      <c r="M52" s="43"/>
      <c r="N52" s="43"/>
      <c r="O52" s="37" t="str">
        <f t="shared" si="1"/>
        <v/>
      </c>
      <c r="Q52" s="6"/>
      <c r="R52" s="6"/>
      <c r="S52" s="6"/>
      <c r="T52" s="6"/>
      <c r="U52" s="6"/>
      <c r="V52" s="6"/>
      <c r="W52" s="6"/>
      <c r="X52" s="6"/>
      <c r="Y52" s="6"/>
      <c r="Z52" s="6"/>
      <c r="AB52" s="7"/>
      <c r="AC52" s="7"/>
      <c r="AD52" s="8"/>
      <c r="AE52" s="7"/>
      <c r="AF52" s="7"/>
      <c r="AG52" s="4"/>
      <c r="AH52" s="9"/>
      <c r="AI52" s="10"/>
    </row>
    <row r="53" spans="5:35" x14ac:dyDescent="0.3">
      <c r="E53" s="4"/>
      <c r="G53" s="19"/>
      <c r="H53" s="19"/>
      <c r="I53" s="45"/>
      <c r="J53" s="45"/>
      <c r="K53" s="37" t="str">
        <f t="shared" si="0"/>
        <v/>
      </c>
      <c r="L53" s="19"/>
      <c r="M53" s="43"/>
      <c r="N53" s="43"/>
      <c r="O53" s="37" t="str">
        <f t="shared" si="1"/>
        <v/>
      </c>
      <c r="Q53" s="6"/>
      <c r="R53" s="6"/>
      <c r="S53" s="6"/>
      <c r="T53" s="6"/>
      <c r="U53" s="6"/>
      <c r="V53" s="6"/>
      <c r="W53" s="6"/>
      <c r="X53" s="6"/>
      <c r="Y53" s="6"/>
      <c r="Z53" s="6"/>
      <c r="AB53" s="7"/>
      <c r="AC53" s="7"/>
      <c r="AD53" s="8"/>
      <c r="AE53" s="7"/>
      <c r="AF53" s="7"/>
      <c r="AG53" s="4"/>
      <c r="AH53" s="9"/>
      <c r="AI53" s="10"/>
    </row>
    <row r="54" spans="5:35" x14ac:dyDescent="0.3">
      <c r="E54" s="4"/>
      <c r="G54" s="19"/>
      <c r="H54" s="19"/>
      <c r="I54" s="45"/>
      <c r="J54" s="45"/>
      <c r="K54" s="37" t="str">
        <f t="shared" si="0"/>
        <v/>
      </c>
      <c r="L54" s="19"/>
      <c r="M54" s="43"/>
      <c r="N54" s="43"/>
      <c r="O54" s="37" t="str">
        <f t="shared" si="1"/>
        <v/>
      </c>
      <c r="Q54" s="6"/>
      <c r="R54" s="6"/>
      <c r="S54" s="6"/>
      <c r="T54" s="6"/>
      <c r="U54" s="6"/>
      <c r="V54" s="6"/>
      <c r="W54" s="6"/>
      <c r="X54" s="6"/>
      <c r="Y54" s="6"/>
      <c r="Z54" s="6"/>
      <c r="AB54" s="7"/>
      <c r="AC54" s="7"/>
      <c r="AD54" s="8"/>
      <c r="AE54" s="7"/>
      <c r="AF54" s="7"/>
      <c r="AG54" s="4"/>
      <c r="AH54" s="9"/>
      <c r="AI54" s="10"/>
    </row>
    <row r="55" spans="5:35" x14ac:dyDescent="0.3">
      <c r="E55" s="4"/>
      <c r="G55" s="19"/>
      <c r="H55" s="19"/>
      <c r="I55" s="45"/>
      <c r="J55" s="45"/>
      <c r="K55" s="37" t="str">
        <f t="shared" si="0"/>
        <v/>
      </c>
      <c r="L55" s="19"/>
      <c r="M55" s="43"/>
      <c r="N55" s="43"/>
      <c r="O55" s="37" t="str">
        <f t="shared" si="1"/>
        <v/>
      </c>
      <c r="Q55" s="6"/>
      <c r="R55" s="6"/>
      <c r="S55" s="6"/>
      <c r="T55" s="6"/>
      <c r="U55" s="6"/>
      <c r="V55" s="6"/>
      <c r="W55" s="6"/>
      <c r="X55" s="6"/>
      <c r="Y55" s="6"/>
      <c r="Z55" s="6"/>
      <c r="AB55" s="7"/>
      <c r="AC55" s="7"/>
      <c r="AD55" s="8"/>
      <c r="AE55" s="7"/>
      <c r="AF55" s="7"/>
      <c r="AG55" s="4"/>
      <c r="AH55" s="9"/>
      <c r="AI55" s="10"/>
    </row>
    <row r="56" spans="5:35" x14ac:dyDescent="0.3">
      <c r="E56" s="4"/>
      <c r="G56" s="4"/>
      <c r="H56" s="4"/>
      <c r="I56" s="45"/>
      <c r="J56" s="45"/>
      <c r="K56" s="37" t="str">
        <f t="shared" si="0"/>
        <v/>
      </c>
      <c r="L56" s="19"/>
      <c r="M56" s="43"/>
      <c r="N56" s="43"/>
      <c r="O56" s="37" t="str">
        <f t="shared" si="1"/>
        <v/>
      </c>
      <c r="Q56" s="6"/>
      <c r="R56" s="6"/>
      <c r="S56" s="6"/>
      <c r="T56" s="6"/>
      <c r="U56" s="6"/>
      <c r="V56" s="6"/>
      <c r="W56" s="6"/>
      <c r="X56" s="6"/>
      <c r="Y56" s="6"/>
      <c r="Z56" s="6"/>
      <c r="AB56" s="7"/>
      <c r="AC56" s="7"/>
      <c r="AD56" s="8"/>
      <c r="AE56" s="7"/>
      <c r="AF56" s="7"/>
      <c r="AG56" s="4"/>
      <c r="AH56" s="9"/>
      <c r="AI56" s="10"/>
    </row>
    <row r="57" spans="5:35" x14ac:dyDescent="0.3">
      <c r="E57" s="4"/>
      <c r="G57" s="4"/>
      <c r="H57" s="19"/>
      <c r="I57" s="45"/>
      <c r="J57" s="45"/>
      <c r="K57" s="37" t="str">
        <f t="shared" si="0"/>
        <v/>
      </c>
      <c r="L57" s="19"/>
      <c r="M57" s="43"/>
      <c r="N57" s="43"/>
      <c r="O57" s="37" t="str">
        <f t="shared" si="1"/>
        <v/>
      </c>
      <c r="Q57" s="6"/>
      <c r="R57" s="6"/>
      <c r="S57" s="6"/>
      <c r="T57" s="6"/>
      <c r="U57" s="6"/>
      <c r="V57" s="6"/>
      <c r="W57" s="6"/>
      <c r="X57" s="6"/>
      <c r="Y57" s="6"/>
      <c r="Z57" s="6"/>
      <c r="AB57" s="7"/>
      <c r="AC57" s="7"/>
      <c r="AD57" s="8"/>
      <c r="AE57" s="7"/>
      <c r="AF57" s="7"/>
      <c r="AG57" s="4"/>
      <c r="AH57" s="9"/>
      <c r="AI57" s="10"/>
    </row>
    <row r="58" spans="5:35" x14ac:dyDescent="0.3">
      <c r="E58" s="4"/>
      <c r="G58" s="4"/>
      <c r="H58" s="19"/>
      <c r="I58" s="45"/>
      <c r="J58" s="45"/>
      <c r="K58" s="37" t="str">
        <f t="shared" si="0"/>
        <v/>
      </c>
      <c r="L58" s="19"/>
      <c r="M58" s="43"/>
      <c r="N58" s="43"/>
      <c r="O58" s="37" t="str">
        <f t="shared" si="1"/>
        <v/>
      </c>
      <c r="Q58" s="6"/>
      <c r="R58" s="6"/>
      <c r="S58" s="6"/>
      <c r="T58" s="6"/>
      <c r="U58" s="6"/>
      <c r="V58" s="6"/>
      <c r="W58" s="6"/>
      <c r="X58" s="6"/>
      <c r="Y58" s="6"/>
      <c r="Z58" s="6"/>
      <c r="AB58" s="7"/>
      <c r="AC58" s="7"/>
      <c r="AD58" s="8"/>
      <c r="AE58" s="7"/>
      <c r="AF58" s="7"/>
      <c r="AG58" s="4"/>
      <c r="AH58" s="9"/>
      <c r="AI58" s="10"/>
    </row>
    <row r="59" spans="5:35" x14ac:dyDescent="0.3">
      <c r="E59" s="4"/>
      <c r="G59" s="4"/>
      <c r="H59" s="19"/>
      <c r="I59" s="45"/>
      <c r="J59" s="45"/>
      <c r="K59" s="37" t="str">
        <f t="shared" si="0"/>
        <v/>
      </c>
      <c r="L59" s="19"/>
      <c r="M59" s="43"/>
      <c r="N59" s="43"/>
      <c r="O59" s="37" t="str">
        <f t="shared" si="1"/>
        <v/>
      </c>
      <c r="Q59" s="6"/>
      <c r="R59" s="6"/>
      <c r="S59" s="6"/>
      <c r="T59" s="6"/>
      <c r="U59" s="6"/>
      <c r="V59" s="6"/>
      <c r="W59" s="6"/>
      <c r="X59" s="6"/>
      <c r="Y59" s="6"/>
      <c r="Z59" s="6"/>
      <c r="AB59" s="7"/>
      <c r="AC59" s="7"/>
      <c r="AD59" s="8"/>
      <c r="AE59" s="7"/>
      <c r="AF59" s="7"/>
      <c r="AG59" s="4"/>
      <c r="AH59" s="9"/>
      <c r="AI59" s="10"/>
    </row>
    <row r="60" spans="5:35" x14ac:dyDescent="0.3">
      <c r="E60" s="4"/>
      <c r="G60" s="4"/>
      <c r="H60" s="19"/>
      <c r="I60" s="45"/>
      <c r="J60" s="45"/>
      <c r="K60" s="37" t="str">
        <f t="shared" si="0"/>
        <v/>
      </c>
      <c r="L60" s="19"/>
      <c r="M60" s="43"/>
      <c r="N60" s="43"/>
      <c r="O60" s="37" t="str">
        <f t="shared" si="1"/>
        <v/>
      </c>
      <c r="Q60" s="6"/>
      <c r="R60" s="6"/>
      <c r="S60" s="6"/>
      <c r="T60" s="6"/>
      <c r="U60" s="6"/>
      <c r="V60" s="6"/>
      <c r="W60" s="6"/>
      <c r="X60" s="6"/>
      <c r="Y60" s="6"/>
      <c r="Z60" s="6"/>
      <c r="AB60" s="7"/>
      <c r="AC60" s="7"/>
      <c r="AD60" s="8"/>
      <c r="AE60" s="7"/>
      <c r="AF60" s="7"/>
      <c r="AG60" s="4"/>
      <c r="AH60" s="9"/>
      <c r="AI60" s="10"/>
    </row>
    <row r="61" spans="5:35" x14ac:dyDescent="0.3">
      <c r="E61" s="4"/>
      <c r="G61" s="4"/>
      <c r="H61" s="4"/>
      <c r="I61" s="45"/>
      <c r="J61" s="45"/>
      <c r="K61" s="37" t="str">
        <f t="shared" si="0"/>
        <v/>
      </c>
      <c r="L61" s="19"/>
      <c r="M61" s="43"/>
      <c r="N61" s="43"/>
      <c r="O61" s="37" t="str">
        <f t="shared" si="1"/>
        <v/>
      </c>
      <c r="Q61" s="6"/>
      <c r="R61" s="6"/>
      <c r="S61" s="6"/>
      <c r="T61" s="6"/>
      <c r="U61" s="6"/>
      <c r="V61" s="6"/>
      <c r="W61" s="6"/>
      <c r="X61" s="6"/>
      <c r="Y61" s="6"/>
      <c r="Z61" s="6"/>
      <c r="AB61" s="7"/>
      <c r="AC61" s="7"/>
      <c r="AD61" s="8"/>
      <c r="AE61" s="7"/>
      <c r="AF61" s="7"/>
      <c r="AG61" s="4"/>
      <c r="AH61" s="9"/>
      <c r="AI61" s="10"/>
    </row>
    <row r="62" spans="5:35" x14ac:dyDescent="0.3">
      <c r="E62" s="4"/>
      <c r="G62" s="4"/>
      <c r="H62" s="19"/>
      <c r="I62" s="45"/>
      <c r="J62" s="45"/>
      <c r="K62" s="37" t="str">
        <f t="shared" si="0"/>
        <v/>
      </c>
      <c r="L62" s="19"/>
      <c r="M62" s="43"/>
      <c r="N62" s="43"/>
      <c r="O62" s="37" t="str">
        <f t="shared" si="1"/>
        <v/>
      </c>
      <c r="Q62" s="6"/>
      <c r="R62" s="6"/>
      <c r="S62" s="6"/>
      <c r="T62" s="6"/>
      <c r="U62" s="6"/>
      <c r="V62" s="6"/>
      <c r="W62" s="6"/>
      <c r="X62" s="6"/>
      <c r="Y62" s="6"/>
      <c r="Z62" s="6"/>
      <c r="AB62" s="7"/>
      <c r="AC62" s="7"/>
      <c r="AD62" s="8"/>
      <c r="AE62" s="7"/>
      <c r="AF62" s="7"/>
      <c r="AG62" s="4"/>
      <c r="AH62" s="9"/>
      <c r="AI62" s="10"/>
    </row>
    <row r="63" spans="5:35" x14ac:dyDescent="0.3">
      <c r="E63" s="4"/>
      <c r="G63" s="4"/>
      <c r="H63" s="19"/>
      <c r="I63" s="45"/>
      <c r="J63" s="45"/>
      <c r="K63" s="37" t="str">
        <f t="shared" si="0"/>
        <v/>
      </c>
      <c r="L63" s="19"/>
      <c r="M63" s="43"/>
      <c r="N63" s="43"/>
      <c r="O63" s="37" t="str">
        <f t="shared" si="1"/>
        <v/>
      </c>
      <c r="Q63" s="6"/>
      <c r="R63" s="6"/>
      <c r="S63" s="6"/>
      <c r="T63" s="6"/>
      <c r="U63" s="6"/>
      <c r="V63" s="6"/>
      <c r="W63" s="6"/>
      <c r="X63" s="6"/>
      <c r="Y63" s="6"/>
      <c r="Z63" s="6"/>
      <c r="AB63" s="7"/>
      <c r="AC63" s="7"/>
      <c r="AD63" s="8"/>
      <c r="AE63" s="7"/>
      <c r="AF63" s="7"/>
      <c r="AG63" s="4"/>
      <c r="AH63" s="9"/>
      <c r="AI63" s="10"/>
    </row>
    <row r="64" spans="5:35" x14ac:dyDescent="0.3">
      <c r="E64" s="4"/>
      <c r="G64" s="4"/>
      <c r="H64" s="19"/>
      <c r="I64" s="45"/>
      <c r="J64" s="45"/>
      <c r="K64" s="37" t="str">
        <f t="shared" si="0"/>
        <v/>
      </c>
      <c r="L64" s="19"/>
      <c r="M64" s="43"/>
      <c r="N64" s="43"/>
      <c r="O64" s="37" t="str">
        <f t="shared" si="1"/>
        <v/>
      </c>
      <c r="Q64" s="6"/>
      <c r="R64" s="6"/>
      <c r="S64" s="6"/>
      <c r="T64" s="6"/>
      <c r="U64" s="6"/>
      <c r="V64" s="6"/>
      <c r="W64" s="6"/>
      <c r="X64" s="6"/>
      <c r="Y64" s="6"/>
      <c r="Z64" s="6"/>
      <c r="AB64" s="7"/>
      <c r="AC64" s="7"/>
      <c r="AD64" s="8"/>
      <c r="AE64" s="7"/>
      <c r="AF64" s="7"/>
      <c r="AG64" s="4"/>
      <c r="AH64" s="9"/>
      <c r="AI64" s="10"/>
    </row>
    <row r="65" spans="5:35" x14ac:dyDescent="0.3">
      <c r="E65" s="4"/>
      <c r="G65" s="4"/>
      <c r="H65" s="19"/>
      <c r="I65" s="45"/>
      <c r="J65" s="45"/>
      <c r="K65" s="37" t="str">
        <f t="shared" si="0"/>
        <v/>
      </c>
      <c r="L65" s="19"/>
      <c r="M65" s="43"/>
      <c r="N65" s="43"/>
      <c r="O65" s="37" t="str">
        <f t="shared" si="1"/>
        <v/>
      </c>
      <c r="Q65" s="6"/>
      <c r="R65" s="6"/>
      <c r="S65" s="6"/>
      <c r="T65" s="6"/>
      <c r="U65" s="6"/>
      <c r="V65" s="6"/>
      <c r="W65" s="6"/>
      <c r="X65" s="6"/>
      <c r="Y65" s="6"/>
      <c r="Z65" s="6"/>
      <c r="AB65" s="7"/>
      <c r="AC65" s="7"/>
      <c r="AD65" s="8"/>
      <c r="AE65" s="7"/>
      <c r="AF65" s="7"/>
      <c r="AG65" s="4"/>
      <c r="AH65" s="9"/>
      <c r="AI65" s="10"/>
    </row>
    <row r="66" spans="5:35" x14ac:dyDescent="0.3">
      <c r="E66" s="4"/>
      <c r="G66" s="4"/>
      <c r="H66" s="19"/>
      <c r="I66" s="45"/>
      <c r="J66" s="45"/>
      <c r="K66" s="37" t="str">
        <f t="shared" si="0"/>
        <v/>
      </c>
      <c r="L66" s="19"/>
      <c r="M66" s="43"/>
      <c r="N66" s="43"/>
      <c r="O66" s="37" t="str">
        <f t="shared" si="1"/>
        <v/>
      </c>
      <c r="Q66" s="6"/>
      <c r="R66" s="6"/>
      <c r="S66" s="6"/>
      <c r="T66" s="6"/>
      <c r="U66" s="6"/>
      <c r="V66" s="6"/>
      <c r="W66" s="6"/>
      <c r="X66" s="6"/>
      <c r="Y66" s="6"/>
      <c r="Z66" s="6"/>
      <c r="AB66" s="7"/>
      <c r="AC66" s="7"/>
      <c r="AD66" s="8"/>
      <c r="AE66" s="7"/>
      <c r="AF66" s="7"/>
      <c r="AG66" s="4"/>
      <c r="AH66" s="9"/>
      <c r="AI66" s="10"/>
    </row>
    <row r="67" spans="5:35" x14ac:dyDescent="0.3">
      <c r="E67" s="4"/>
      <c r="G67" s="4"/>
      <c r="H67" s="19"/>
      <c r="I67" s="45"/>
      <c r="J67" s="45"/>
      <c r="K67" s="37" t="str">
        <f t="shared" si="0"/>
        <v/>
      </c>
      <c r="L67" s="19"/>
      <c r="M67" s="43"/>
      <c r="N67" s="43"/>
      <c r="O67" s="37" t="str">
        <f t="shared" si="1"/>
        <v/>
      </c>
      <c r="Q67" s="6"/>
      <c r="R67" s="6"/>
      <c r="S67" s="6"/>
      <c r="T67" s="6"/>
      <c r="U67" s="6"/>
      <c r="V67" s="6"/>
      <c r="W67" s="6"/>
      <c r="X67" s="6"/>
      <c r="Y67" s="6"/>
      <c r="Z67" s="6"/>
      <c r="AB67" s="7"/>
      <c r="AC67" s="7"/>
      <c r="AD67" s="8"/>
      <c r="AE67" s="7"/>
      <c r="AF67" s="7"/>
      <c r="AG67" s="4"/>
      <c r="AH67" s="9"/>
      <c r="AI67" s="10"/>
    </row>
    <row r="68" spans="5:35" x14ac:dyDescent="0.3">
      <c r="E68" s="4"/>
      <c r="G68" s="4"/>
      <c r="H68" s="19"/>
      <c r="I68" s="45"/>
      <c r="J68" s="45"/>
      <c r="K68" s="37" t="str">
        <f t="shared" si="0"/>
        <v/>
      </c>
      <c r="L68" s="19"/>
      <c r="M68" s="43"/>
      <c r="N68" s="43"/>
      <c r="O68" s="37" t="str">
        <f t="shared" si="1"/>
        <v/>
      </c>
      <c r="Q68" s="6"/>
      <c r="R68" s="6"/>
      <c r="S68" s="6"/>
      <c r="T68" s="6"/>
      <c r="U68" s="6"/>
      <c r="V68" s="6"/>
      <c r="W68" s="6"/>
      <c r="X68" s="6"/>
      <c r="Y68" s="6"/>
      <c r="Z68" s="6"/>
      <c r="AB68" s="7"/>
      <c r="AC68" s="7"/>
      <c r="AD68" s="8"/>
      <c r="AE68" s="7"/>
      <c r="AF68" s="7"/>
      <c r="AG68" s="4"/>
      <c r="AH68" s="9"/>
      <c r="AI68" s="10"/>
    </row>
    <row r="69" spans="5:35" x14ac:dyDescent="0.3">
      <c r="E69" s="4"/>
      <c r="G69" s="4"/>
      <c r="H69" s="19"/>
      <c r="I69" s="45"/>
      <c r="J69" s="45"/>
      <c r="K69" s="37" t="str">
        <f t="shared" si="0"/>
        <v/>
      </c>
      <c r="L69" s="19"/>
      <c r="M69" s="43"/>
      <c r="N69" s="43"/>
      <c r="O69" s="37" t="str">
        <f t="shared" si="1"/>
        <v/>
      </c>
      <c r="Q69" s="6"/>
      <c r="R69" s="6"/>
      <c r="S69" s="6"/>
      <c r="T69" s="6"/>
      <c r="U69" s="6"/>
      <c r="V69" s="6"/>
      <c r="W69" s="6"/>
      <c r="X69" s="6"/>
      <c r="Y69" s="6"/>
      <c r="Z69" s="6"/>
      <c r="AB69" s="7"/>
      <c r="AC69" s="7"/>
      <c r="AD69" s="8"/>
      <c r="AE69" s="7"/>
      <c r="AF69" s="7"/>
      <c r="AG69" s="4"/>
      <c r="AH69" s="9"/>
      <c r="AI69" s="10"/>
    </row>
    <row r="70" spans="5:35" x14ac:dyDescent="0.3">
      <c r="E70" s="4"/>
      <c r="G70" s="4"/>
      <c r="H70" s="4"/>
      <c r="I70" s="45"/>
      <c r="J70" s="45"/>
      <c r="K70" s="37" t="str">
        <f t="shared" si="0"/>
        <v/>
      </c>
      <c r="L70" s="19"/>
      <c r="M70" s="43"/>
      <c r="N70" s="43"/>
      <c r="O70" s="37" t="str">
        <f t="shared" si="1"/>
        <v/>
      </c>
      <c r="Q70" s="6"/>
      <c r="R70" s="6"/>
      <c r="S70" s="6"/>
      <c r="T70" s="6"/>
      <c r="U70" s="6"/>
      <c r="V70" s="6"/>
      <c r="W70" s="6"/>
      <c r="X70" s="6"/>
      <c r="Y70" s="6"/>
      <c r="Z70" s="6"/>
      <c r="AB70" s="7"/>
      <c r="AC70" s="7"/>
      <c r="AD70" s="8"/>
      <c r="AE70" s="7"/>
      <c r="AF70" s="7"/>
      <c r="AG70" s="4"/>
      <c r="AH70" s="9"/>
      <c r="AI70" s="10"/>
    </row>
    <row r="71" spans="5:35" x14ac:dyDescent="0.3">
      <c r="E71" s="4"/>
      <c r="G71" s="4"/>
      <c r="H71" s="4"/>
      <c r="I71" s="45"/>
      <c r="J71" s="45"/>
      <c r="K71" s="37" t="str">
        <f t="shared" ref="K71:K101" si="2">IFERROR(I71/J71,"")</f>
        <v/>
      </c>
      <c r="L71" s="19"/>
      <c r="M71" s="43"/>
      <c r="N71" s="43"/>
      <c r="O71" s="37" t="str">
        <f t="shared" ref="O71:O101" si="3">IFERROR(M71/N71,"")</f>
        <v/>
      </c>
      <c r="Q71" s="6"/>
      <c r="R71" s="6"/>
      <c r="S71" s="6"/>
      <c r="T71" s="6"/>
      <c r="U71" s="6"/>
      <c r="V71" s="6"/>
      <c r="W71" s="6"/>
      <c r="X71" s="6"/>
      <c r="Y71" s="6"/>
      <c r="Z71" s="6"/>
      <c r="AB71" s="7"/>
      <c r="AC71" s="7"/>
      <c r="AD71" s="8"/>
      <c r="AE71" s="7"/>
      <c r="AF71" s="7"/>
      <c r="AG71" s="4"/>
      <c r="AH71" s="9"/>
      <c r="AI71" s="10"/>
    </row>
    <row r="72" spans="5:35" x14ac:dyDescent="0.3">
      <c r="E72" s="4"/>
      <c r="G72" s="4"/>
      <c r="H72" s="4"/>
      <c r="I72" s="45"/>
      <c r="J72" s="45"/>
      <c r="K72" s="37" t="str">
        <f t="shared" si="2"/>
        <v/>
      </c>
      <c r="L72" s="19"/>
      <c r="M72" s="43"/>
      <c r="N72" s="43"/>
      <c r="O72" s="37" t="str">
        <f t="shared" si="3"/>
        <v/>
      </c>
      <c r="Q72" s="6"/>
      <c r="R72" s="6"/>
      <c r="S72" s="6"/>
      <c r="T72" s="6"/>
      <c r="U72" s="6"/>
      <c r="V72" s="6"/>
      <c r="W72" s="6"/>
      <c r="X72" s="6"/>
      <c r="Y72" s="6"/>
      <c r="Z72" s="6"/>
      <c r="AB72" s="7"/>
      <c r="AC72" s="7"/>
      <c r="AD72" s="8"/>
      <c r="AE72" s="7"/>
      <c r="AF72" s="7"/>
      <c r="AG72" s="4"/>
      <c r="AH72" s="9"/>
      <c r="AI72" s="10"/>
    </row>
    <row r="73" spans="5:35" x14ac:dyDescent="0.3">
      <c r="E73" s="4"/>
      <c r="G73" s="4"/>
      <c r="H73" s="4"/>
      <c r="I73" s="45"/>
      <c r="J73" s="45"/>
      <c r="K73" s="37" t="str">
        <f t="shared" si="2"/>
        <v/>
      </c>
      <c r="L73" s="19"/>
      <c r="M73" s="43"/>
      <c r="N73" s="43"/>
      <c r="O73" s="37" t="str">
        <f t="shared" si="3"/>
        <v/>
      </c>
      <c r="Q73" s="6"/>
      <c r="R73" s="6"/>
      <c r="S73" s="6"/>
      <c r="T73" s="6"/>
      <c r="U73" s="6"/>
      <c r="V73" s="6"/>
      <c r="W73" s="6"/>
      <c r="X73" s="6"/>
      <c r="Y73" s="6"/>
      <c r="Z73" s="6"/>
      <c r="AB73" s="7"/>
      <c r="AC73" s="7"/>
      <c r="AD73" s="8"/>
      <c r="AE73" s="7"/>
      <c r="AF73" s="7"/>
      <c r="AG73" s="4"/>
      <c r="AH73" s="9"/>
      <c r="AI73" s="10"/>
    </row>
    <row r="74" spans="5:35" x14ac:dyDescent="0.3">
      <c r="E74" s="4"/>
      <c r="G74" s="4"/>
      <c r="H74" s="4"/>
      <c r="I74" s="45"/>
      <c r="J74" s="45"/>
      <c r="K74" s="37" t="str">
        <f t="shared" si="2"/>
        <v/>
      </c>
      <c r="L74" s="19"/>
      <c r="M74" s="43"/>
      <c r="N74" s="43"/>
      <c r="O74" s="37" t="str">
        <f t="shared" si="3"/>
        <v/>
      </c>
      <c r="Q74" s="6"/>
      <c r="R74" s="6"/>
      <c r="S74" s="6"/>
      <c r="T74" s="6"/>
      <c r="U74" s="6"/>
      <c r="V74" s="6"/>
      <c r="W74" s="6"/>
      <c r="X74" s="6"/>
      <c r="Y74" s="6"/>
      <c r="Z74" s="6"/>
      <c r="AB74" s="7"/>
      <c r="AC74" s="7"/>
      <c r="AD74" s="8"/>
      <c r="AE74" s="7"/>
      <c r="AF74" s="7"/>
      <c r="AG74" s="4"/>
      <c r="AH74" s="9"/>
      <c r="AI74" s="10"/>
    </row>
    <row r="75" spans="5:35" x14ac:dyDescent="0.3">
      <c r="E75" s="4"/>
      <c r="G75" s="4"/>
      <c r="H75" s="4"/>
      <c r="I75" s="45"/>
      <c r="J75" s="45"/>
      <c r="K75" s="37" t="str">
        <f t="shared" si="2"/>
        <v/>
      </c>
      <c r="L75" s="19"/>
      <c r="M75" s="43"/>
      <c r="N75" s="43"/>
      <c r="O75" s="37" t="str">
        <f t="shared" si="3"/>
        <v/>
      </c>
      <c r="Q75" s="6"/>
      <c r="R75" s="6"/>
      <c r="S75" s="6"/>
      <c r="T75" s="6"/>
      <c r="U75" s="6"/>
      <c r="V75" s="6"/>
      <c r="W75" s="6"/>
      <c r="X75" s="6"/>
      <c r="Y75" s="6"/>
      <c r="Z75" s="6"/>
      <c r="AB75" s="7"/>
      <c r="AC75" s="7"/>
      <c r="AD75" s="8"/>
      <c r="AE75" s="7"/>
      <c r="AF75" s="7"/>
      <c r="AG75" s="4"/>
      <c r="AH75" s="9"/>
      <c r="AI75" s="10"/>
    </row>
    <row r="76" spans="5:35" x14ac:dyDescent="0.3">
      <c r="E76" s="4"/>
      <c r="G76" s="4"/>
      <c r="H76" s="4"/>
      <c r="I76" s="45"/>
      <c r="J76" s="45"/>
      <c r="K76" s="37" t="str">
        <f t="shared" si="2"/>
        <v/>
      </c>
      <c r="L76" s="19"/>
      <c r="M76" s="43"/>
      <c r="N76" s="43"/>
      <c r="O76" s="37" t="str">
        <f t="shared" si="3"/>
        <v/>
      </c>
      <c r="Q76" s="6"/>
      <c r="R76" s="6"/>
      <c r="S76" s="6"/>
      <c r="T76" s="6"/>
      <c r="U76" s="6"/>
      <c r="V76" s="6"/>
      <c r="W76" s="6"/>
      <c r="X76" s="6"/>
      <c r="Y76" s="6"/>
      <c r="Z76" s="6"/>
      <c r="AB76" s="7"/>
      <c r="AC76" s="7"/>
      <c r="AD76" s="8"/>
      <c r="AE76" s="7"/>
      <c r="AF76" s="7"/>
      <c r="AG76" s="4"/>
      <c r="AH76" s="9"/>
      <c r="AI76" s="10"/>
    </row>
    <row r="77" spans="5:35" x14ac:dyDescent="0.3">
      <c r="E77" s="4"/>
      <c r="G77" s="4"/>
      <c r="H77" s="4"/>
      <c r="I77" s="45"/>
      <c r="J77" s="45"/>
      <c r="K77" s="37" t="str">
        <f t="shared" si="2"/>
        <v/>
      </c>
      <c r="L77" s="19"/>
      <c r="M77" s="43"/>
      <c r="N77" s="43"/>
      <c r="O77" s="37" t="str">
        <f t="shared" si="3"/>
        <v/>
      </c>
      <c r="Q77" s="6"/>
      <c r="R77" s="6"/>
      <c r="S77" s="6"/>
      <c r="T77" s="6"/>
      <c r="U77" s="6"/>
      <c r="V77" s="6"/>
      <c r="W77" s="6"/>
      <c r="X77" s="6"/>
      <c r="Y77" s="6"/>
      <c r="Z77" s="6"/>
      <c r="AB77" s="7"/>
      <c r="AC77" s="7"/>
      <c r="AD77" s="8"/>
      <c r="AE77" s="7"/>
      <c r="AF77" s="7"/>
      <c r="AG77" s="4"/>
      <c r="AH77" s="9"/>
      <c r="AI77" s="10"/>
    </row>
    <row r="78" spans="5:35" x14ac:dyDescent="0.3">
      <c r="E78" s="4"/>
      <c r="G78" s="4"/>
      <c r="H78" s="4"/>
      <c r="I78" s="45"/>
      <c r="J78" s="45"/>
      <c r="K78" s="37" t="str">
        <f t="shared" si="2"/>
        <v/>
      </c>
      <c r="L78" s="19"/>
      <c r="M78" s="43"/>
      <c r="N78" s="43"/>
      <c r="O78" s="37" t="str">
        <f t="shared" si="3"/>
        <v/>
      </c>
      <c r="Q78" s="6"/>
      <c r="R78" s="6"/>
      <c r="S78" s="6"/>
      <c r="T78" s="6"/>
      <c r="U78" s="6"/>
      <c r="V78" s="6"/>
      <c r="W78" s="6"/>
      <c r="X78" s="6"/>
      <c r="Y78" s="6"/>
      <c r="Z78" s="6"/>
      <c r="AB78" s="7"/>
      <c r="AC78" s="7"/>
      <c r="AD78" s="8"/>
      <c r="AE78" s="7"/>
      <c r="AF78" s="7"/>
      <c r="AG78" s="4"/>
      <c r="AH78" s="9"/>
      <c r="AI78" s="10"/>
    </row>
    <row r="79" spans="5:35" x14ac:dyDescent="0.3">
      <c r="E79" s="4"/>
      <c r="G79" s="4"/>
      <c r="H79" s="4"/>
      <c r="I79" s="45"/>
      <c r="J79" s="45"/>
      <c r="K79" s="37" t="str">
        <f t="shared" si="2"/>
        <v/>
      </c>
      <c r="L79" s="19"/>
      <c r="M79" s="43"/>
      <c r="N79" s="43"/>
      <c r="O79" s="37" t="str">
        <f t="shared" si="3"/>
        <v/>
      </c>
      <c r="Q79" s="6"/>
      <c r="R79" s="6"/>
      <c r="S79" s="6"/>
      <c r="T79" s="6"/>
      <c r="U79" s="6"/>
      <c r="V79" s="6"/>
      <c r="W79" s="6"/>
      <c r="X79" s="6"/>
      <c r="Y79" s="6"/>
      <c r="Z79" s="6"/>
      <c r="AB79" s="7"/>
      <c r="AC79" s="7"/>
      <c r="AD79" s="8"/>
      <c r="AE79" s="7"/>
      <c r="AF79" s="7"/>
      <c r="AG79" s="4"/>
      <c r="AH79" s="9"/>
      <c r="AI79" s="10"/>
    </row>
    <row r="80" spans="5:35" x14ac:dyDescent="0.3">
      <c r="E80" s="4"/>
      <c r="G80" s="4"/>
      <c r="H80" s="4"/>
      <c r="I80" s="45"/>
      <c r="J80" s="45"/>
      <c r="K80" s="37" t="str">
        <f t="shared" si="2"/>
        <v/>
      </c>
      <c r="L80" s="19"/>
      <c r="M80" s="43"/>
      <c r="N80" s="43"/>
      <c r="O80" s="37" t="str">
        <f t="shared" si="3"/>
        <v/>
      </c>
      <c r="Q80" s="6"/>
      <c r="R80" s="6"/>
      <c r="S80" s="6"/>
      <c r="T80" s="6"/>
      <c r="U80" s="6"/>
      <c r="V80" s="6"/>
      <c r="W80" s="6"/>
      <c r="X80" s="6"/>
      <c r="Y80" s="6"/>
      <c r="Z80" s="6"/>
      <c r="AB80" s="7"/>
      <c r="AC80" s="7"/>
      <c r="AD80" s="8"/>
      <c r="AE80" s="7"/>
      <c r="AF80" s="7"/>
      <c r="AG80" s="4"/>
      <c r="AH80" s="9"/>
      <c r="AI80" s="10"/>
    </row>
    <row r="81" spans="5:35" x14ac:dyDescent="0.3">
      <c r="E81" s="4"/>
      <c r="G81" s="4"/>
      <c r="H81" s="4"/>
      <c r="I81" s="45"/>
      <c r="J81" s="45"/>
      <c r="K81" s="37" t="str">
        <f t="shared" si="2"/>
        <v/>
      </c>
      <c r="L81" s="19"/>
      <c r="M81" s="43"/>
      <c r="N81" s="43"/>
      <c r="O81" s="37" t="str">
        <f t="shared" si="3"/>
        <v/>
      </c>
      <c r="Q81" s="6"/>
      <c r="R81" s="6"/>
      <c r="S81" s="6"/>
      <c r="T81" s="6"/>
      <c r="U81" s="6"/>
      <c r="V81" s="6"/>
      <c r="W81" s="6"/>
      <c r="X81" s="6"/>
      <c r="Y81" s="6"/>
      <c r="Z81" s="6"/>
      <c r="AB81" s="7"/>
      <c r="AC81" s="7"/>
      <c r="AD81" s="8"/>
      <c r="AE81" s="7"/>
      <c r="AF81" s="7"/>
      <c r="AG81" s="4"/>
      <c r="AH81" s="9"/>
      <c r="AI81" s="10"/>
    </row>
    <row r="82" spans="5:35" x14ac:dyDescent="0.3">
      <c r="E82" s="4"/>
      <c r="G82" s="4"/>
      <c r="H82" s="4"/>
      <c r="I82" s="45"/>
      <c r="J82" s="45"/>
      <c r="K82" s="37" t="str">
        <f t="shared" si="2"/>
        <v/>
      </c>
      <c r="L82" s="19"/>
      <c r="M82" s="43"/>
      <c r="N82" s="43"/>
      <c r="O82" s="37" t="str">
        <f t="shared" si="3"/>
        <v/>
      </c>
      <c r="Q82" s="6"/>
      <c r="R82" s="6"/>
      <c r="S82" s="6"/>
      <c r="T82" s="6"/>
      <c r="U82" s="6"/>
      <c r="V82" s="6"/>
      <c r="W82" s="6"/>
      <c r="X82" s="6"/>
      <c r="Y82" s="6"/>
      <c r="Z82" s="6"/>
      <c r="AB82" s="7"/>
      <c r="AC82" s="7"/>
      <c r="AD82" s="8"/>
      <c r="AE82" s="7"/>
      <c r="AF82" s="7"/>
      <c r="AG82" s="4"/>
      <c r="AH82" s="9"/>
      <c r="AI82" s="10"/>
    </row>
    <row r="83" spans="5:35" x14ac:dyDescent="0.3">
      <c r="E83" s="4"/>
      <c r="G83" s="4"/>
      <c r="H83" s="4"/>
      <c r="I83" s="45"/>
      <c r="J83" s="45"/>
      <c r="K83" s="37" t="str">
        <f t="shared" si="2"/>
        <v/>
      </c>
      <c r="L83" s="19"/>
      <c r="M83" s="43"/>
      <c r="N83" s="43"/>
      <c r="O83" s="37" t="str">
        <f t="shared" si="3"/>
        <v/>
      </c>
      <c r="Q83" s="6"/>
      <c r="R83" s="6"/>
      <c r="S83" s="6"/>
      <c r="T83" s="6"/>
      <c r="U83" s="6"/>
      <c r="V83" s="6"/>
      <c r="W83" s="6"/>
      <c r="X83" s="6"/>
      <c r="Y83" s="6"/>
      <c r="Z83" s="6"/>
      <c r="AB83" s="7"/>
      <c r="AC83" s="7"/>
      <c r="AD83" s="8"/>
      <c r="AE83" s="7"/>
      <c r="AF83" s="7"/>
      <c r="AG83" s="4"/>
      <c r="AH83" s="9"/>
      <c r="AI83" s="10"/>
    </row>
    <row r="84" spans="5:35" x14ac:dyDescent="0.3">
      <c r="E84" s="4"/>
      <c r="G84" s="4"/>
      <c r="H84" s="4"/>
      <c r="I84" s="45"/>
      <c r="J84" s="45"/>
      <c r="K84" s="37" t="str">
        <f t="shared" si="2"/>
        <v/>
      </c>
      <c r="L84" s="19"/>
      <c r="M84" s="43"/>
      <c r="N84" s="43"/>
      <c r="O84" s="37" t="str">
        <f t="shared" si="3"/>
        <v/>
      </c>
      <c r="Q84" s="6"/>
      <c r="R84" s="6"/>
      <c r="S84" s="6"/>
      <c r="T84" s="6"/>
      <c r="U84" s="6"/>
      <c r="V84" s="6"/>
      <c r="W84" s="6"/>
      <c r="X84" s="6"/>
      <c r="Y84" s="6"/>
      <c r="Z84" s="6"/>
      <c r="AB84" s="7"/>
      <c r="AC84" s="7"/>
      <c r="AD84" s="8"/>
      <c r="AE84" s="7"/>
      <c r="AF84" s="7"/>
      <c r="AG84" s="4"/>
      <c r="AH84" s="9"/>
      <c r="AI84" s="10"/>
    </row>
    <row r="85" spans="5:35" x14ac:dyDescent="0.3">
      <c r="E85" s="4"/>
      <c r="G85" s="4"/>
      <c r="H85" s="4"/>
      <c r="I85" s="45"/>
      <c r="J85" s="45"/>
      <c r="K85" s="37" t="str">
        <f t="shared" si="2"/>
        <v/>
      </c>
      <c r="L85" s="19"/>
      <c r="M85" s="43"/>
      <c r="N85" s="43"/>
      <c r="O85" s="37" t="str">
        <f t="shared" si="3"/>
        <v/>
      </c>
      <c r="Q85" s="6"/>
      <c r="R85" s="6"/>
      <c r="S85" s="6"/>
      <c r="T85" s="6"/>
      <c r="U85" s="6"/>
      <c r="V85" s="6"/>
      <c r="W85" s="6"/>
      <c r="X85" s="6"/>
      <c r="Y85" s="6"/>
      <c r="Z85" s="6"/>
      <c r="AB85" s="7"/>
      <c r="AC85" s="7"/>
      <c r="AD85" s="8"/>
      <c r="AE85" s="7"/>
      <c r="AF85" s="7"/>
      <c r="AG85" s="4"/>
      <c r="AH85" s="9"/>
      <c r="AI85" s="10"/>
    </row>
    <row r="86" spans="5:35" x14ac:dyDescent="0.3">
      <c r="E86" s="4"/>
      <c r="G86" s="4"/>
      <c r="H86" s="4"/>
      <c r="I86" s="45"/>
      <c r="J86" s="45"/>
      <c r="K86" s="37" t="str">
        <f t="shared" si="2"/>
        <v/>
      </c>
      <c r="L86" s="19"/>
      <c r="M86" s="43"/>
      <c r="N86" s="43"/>
      <c r="O86" s="37" t="str">
        <f t="shared" si="3"/>
        <v/>
      </c>
      <c r="Q86" s="6"/>
      <c r="R86" s="6"/>
      <c r="S86" s="6"/>
      <c r="T86" s="6"/>
      <c r="U86" s="6"/>
      <c r="V86" s="6"/>
      <c r="W86" s="6"/>
      <c r="X86" s="6"/>
      <c r="Y86" s="6"/>
      <c r="Z86" s="6"/>
      <c r="AB86" s="7"/>
      <c r="AC86" s="7"/>
      <c r="AD86" s="8"/>
      <c r="AE86" s="7"/>
      <c r="AF86" s="7"/>
      <c r="AG86" s="4"/>
      <c r="AH86" s="9"/>
      <c r="AI86" s="10"/>
    </row>
    <row r="87" spans="5:35" x14ac:dyDescent="0.3">
      <c r="E87" s="4"/>
      <c r="G87" s="4"/>
      <c r="H87" s="4"/>
      <c r="I87" s="45"/>
      <c r="J87" s="45"/>
      <c r="K87" s="37" t="str">
        <f t="shared" si="2"/>
        <v/>
      </c>
      <c r="L87" s="19"/>
      <c r="M87" s="43"/>
      <c r="N87" s="43"/>
      <c r="O87" s="37" t="str">
        <f t="shared" si="3"/>
        <v/>
      </c>
      <c r="Q87" s="6"/>
      <c r="R87" s="6"/>
      <c r="S87" s="6"/>
      <c r="T87" s="6"/>
      <c r="U87" s="6"/>
      <c r="V87" s="6"/>
      <c r="W87" s="6"/>
      <c r="X87" s="6"/>
      <c r="Y87" s="6"/>
      <c r="Z87" s="6"/>
      <c r="AB87" s="7"/>
      <c r="AC87" s="7"/>
      <c r="AD87" s="8"/>
      <c r="AE87" s="7"/>
      <c r="AF87" s="7"/>
      <c r="AG87" s="4"/>
      <c r="AH87" s="9"/>
      <c r="AI87" s="10"/>
    </row>
    <row r="88" spans="5:35" x14ac:dyDescent="0.3">
      <c r="E88" s="4"/>
      <c r="G88" s="4"/>
      <c r="H88" s="4"/>
      <c r="I88" s="45"/>
      <c r="J88" s="45"/>
      <c r="K88" s="37" t="str">
        <f t="shared" si="2"/>
        <v/>
      </c>
      <c r="L88" s="19"/>
      <c r="M88" s="43"/>
      <c r="N88" s="43"/>
      <c r="O88" s="37" t="str">
        <f t="shared" si="3"/>
        <v/>
      </c>
      <c r="Q88" s="6"/>
      <c r="R88" s="6"/>
      <c r="S88" s="6"/>
      <c r="T88" s="6"/>
      <c r="U88" s="6"/>
      <c r="V88" s="6"/>
      <c r="W88" s="6"/>
      <c r="X88" s="6"/>
      <c r="Y88" s="6"/>
      <c r="Z88" s="6"/>
      <c r="AB88" s="7"/>
      <c r="AC88" s="7"/>
      <c r="AD88" s="8"/>
      <c r="AE88" s="7"/>
      <c r="AF88" s="7"/>
      <c r="AG88" s="4"/>
      <c r="AH88" s="9"/>
      <c r="AI88" s="10"/>
    </row>
    <row r="89" spans="5:35" x14ac:dyDescent="0.3">
      <c r="E89" s="4"/>
      <c r="G89" s="4"/>
      <c r="H89" s="4"/>
      <c r="I89" s="45"/>
      <c r="J89" s="45"/>
      <c r="K89" s="37" t="str">
        <f t="shared" si="2"/>
        <v/>
      </c>
      <c r="L89" s="19"/>
      <c r="M89" s="43"/>
      <c r="N89" s="43"/>
      <c r="O89" s="37" t="str">
        <f t="shared" si="3"/>
        <v/>
      </c>
      <c r="Q89" s="6"/>
      <c r="R89" s="6"/>
      <c r="S89" s="6"/>
      <c r="T89" s="6"/>
      <c r="U89" s="6"/>
      <c r="V89" s="6"/>
      <c r="W89" s="6"/>
      <c r="X89" s="6"/>
      <c r="Y89" s="6"/>
      <c r="Z89" s="6"/>
      <c r="AB89" s="7"/>
      <c r="AC89" s="7"/>
      <c r="AD89" s="8"/>
      <c r="AE89" s="7"/>
      <c r="AF89" s="7"/>
      <c r="AG89" s="4"/>
      <c r="AH89" s="9"/>
      <c r="AI89" s="10"/>
    </row>
    <row r="90" spans="5:35" x14ac:dyDescent="0.3">
      <c r="E90" s="4"/>
      <c r="G90" s="4"/>
      <c r="H90" s="4"/>
      <c r="I90" s="45"/>
      <c r="J90" s="45"/>
      <c r="K90" s="37" t="str">
        <f t="shared" si="2"/>
        <v/>
      </c>
      <c r="L90" s="19"/>
      <c r="M90" s="43"/>
      <c r="N90" s="43"/>
      <c r="O90" s="37" t="str">
        <f t="shared" si="3"/>
        <v/>
      </c>
      <c r="Q90" s="6"/>
      <c r="R90" s="6"/>
      <c r="S90" s="6"/>
      <c r="T90" s="6"/>
      <c r="U90" s="6"/>
      <c r="V90" s="6"/>
      <c r="W90" s="6"/>
      <c r="X90" s="6"/>
      <c r="Y90" s="6"/>
      <c r="Z90" s="6"/>
      <c r="AB90" s="7"/>
      <c r="AC90" s="7"/>
      <c r="AD90" s="8"/>
      <c r="AE90" s="7"/>
      <c r="AF90" s="7"/>
      <c r="AG90" s="4"/>
      <c r="AH90" s="9"/>
      <c r="AI90" s="10"/>
    </row>
    <row r="91" spans="5:35" x14ac:dyDescent="0.3">
      <c r="E91" s="4"/>
      <c r="G91" s="4"/>
      <c r="H91" s="4"/>
      <c r="I91" s="45"/>
      <c r="J91" s="45"/>
      <c r="K91" s="37" t="str">
        <f t="shared" si="2"/>
        <v/>
      </c>
      <c r="L91" s="19"/>
      <c r="M91" s="43"/>
      <c r="N91" s="43"/>
      <c r="O91" s="37" t="str">
        <f t="shared" si="3"/>
        <v/>
      </c>
      <c r="Q91" s="6"/>
      <c r="R91" s="6"/>
      <c r="S91" s="6"/>
      <c r="T91" s="6"/>
      <c r="U91" s="6"/>
      <c r="V91" s="6"/>
      <c r="W91" s="6"/>
      <c r="X91" s="6"/>
      <c r="Y91" s="6"/>
      <c r="Z91" s="6"/>
      <c r="AB91" s="7"/>
      <c r="AC91" s="7"/>
      <c r="AD91" s="8"/>
      <c r="AE91" s="7"/>
      <c r="AF91" s="7"/>
      <c r="AG91" s="4"/>
      <c r="AH91" s="9"/>
      <c r="AI91" s="10"/>
    </row>
    <row r="92" spans="5:35" x14ac:dyDescent="0.3">
      <c r="E92" s="4"/>
      <c r="G92" s="4"/>
      <c r="H92" s="4"/>
      <c r="I92" s="45"/>
      <c r="J92" s="45"/>
      <c r="K92" s="37" t="str">
        <f t="shared" si="2"/>
        <v/>
      </c>
      <c r="L92" s="19"/>
      <c r="M92" s="43"/>
      <c r="N92" s="43"/>
      <c r="O92" s="37" t="str">
        <f t="shared" si="3"/>
        <v/>
      </c>
      <c r="Q92" s="6"/>
      <c r="R92" s="6"/>
      <c r="S92" s="6"/>
      <c r="T92" s="6"/>
      <c r="U92" s="6"/>
      <c r="V92" s="6"/>
      <c r="W92" s="6"/>
      <c r="X92" s="6"/>
      <c r="Y92" s="6"/>
      <c r="Z92" s="6"/>
      <c r="AB92" s="7"/>
      <c r="AC92" s="7"/>
      <c r="AD92" s="8"/>
      <c r="AE92" s="7"/>
      <c r="AF92" s="7"/>
      <c r="AG92" s="4"/>
      <c r="AH92" s="9"/>
      <c r="AI92" s="10"/>
    </row>
    <row r="93" spans="5:35" x14ac:dyDescent="0.3">
      <c r="E93" s="4"/>
      <c r="G93" s="4"/>
      <c r="H93" s="4"/>
      <c r="I93" s="45"/>
      <c r="J93" s="45"/>
      <c r="K93" s="37" t="str">
        <f t="shared" si="2"/>
        <v/>
      </c>
      <c r="L93" s="19"/>
      <c r="M93" s="43"/>
      <c r="N93" s="43"/>
      <c r="O93" s="37" t="str">
        <f t="shared" si="3"/>
        <v/>
      </c>
      <c r="Q93" s="6"/>
      <c r="R93" s="6"/>
      <c r="S93" s="6"/>
      <c r="T93" s="6"/>
      <c r="U93" s="6"/>
      <c r="V93" s="6"/>
      <c r="W93" s="6"/>
      <c r="X93" s="6"/>
      <c r="Y93" s="6"/>
      <c r="Z93" s="6"/>
      <c r="AB93" s="7"/>
      <c r="AC93" s="7"/>
      <c r="AD93" s="8"/>
      <c r="AE93" s="7"/>
      <c r="AF93" s="7"/>
      <c r="AG93" s="4"/>
      <c r="AH93" s="9"/>
      <c r="AI93" s="10"/>
    </row>
    <row r="94" spans="5:35" x14ac:dyDescent="0.3">
      <c r="E94" s="4"/>
      <c r="G94" s="4"/>
      <c r="H94" s="4"/>
      <c r="I94" s="45"/>
      <c r="J94" s="45"/>
      <c r="K94" s="37" t="str">
        <f t="shared" si="2"/>
        <v/>
      </c>
      <c r="L94" s="19"/>
      <c r="M94" s="43"/>
      <c r="N94" s="43"/>
      <c r="O94" s="37" t="str">
        <f t="shared" si="3"/>
        <v/>
      </c>
      <c r="Q94" s="6"/>
      <c r="R94" s="6"/>
      <c r="S94" s="6"/>
      <c r="T94" s="6"/>
      <c r="U94" s="6"/>
      <c r="V94" s="6"/>
      <c r="W94" s="6"/>
      <c r="X94" s="6"/>
      <c r="Y94" s="6"/>
      <c r="Z94" s="6"/>
      <c r="AB94" s="7"/>
      <c r="AC94" s="7"/>
      <c r="AD94" s="8"/>
      <c r="AE94" s="7"/>
      <c r="AF94" s="7"/>
      <c r="AG94" s="4"/>
      <c r="AH94" s="9"/>
      <c r="AI94" s="10"/>
    </row>
    <row r="95" spans="5:35" x14ac:dyDescent="0.3">
      <c r="E95" s="4"/>
      <c r="G95" s="4"/>
      <c r="H95" s="4"/>
      <c r="I95" s="45"/>
      <c r="J95" s="45"/>
      <c r="K95" s="37" t="str">
        <f t="shared" si="2"/>
        <v/>
      </c>
      <c r="L95" s="19"/>
      <c r="M95" s="43"/>
      <c r="N95" s="43"/>
      <c r="O95" s="37" t="str">
        <f t="shared" si="3"/>
        <v/>
      </c>
      <c r="Q95" s="6"/>
      <c r="R95" s="6"/>
      <c r="S95" s="6"/>
      <c r="T95" s="6"/>
      <c r="U95" s="6"/>
      <c r="V95" s="6"/>
      <c r="W95" s="6"/>
      <c r="X95" s="6"/>
      <c r="Y95" s="6"/>
      <c r="Z95" s="6"/>
      <c r="AB95" s="7"/>
      <c r="AC95" s="7"/>
      <c r="AD95" s="8"/>
      <c r="AE95" s="7"/>
      <c r="AF95" s="7"/>
      <c r="AG95" s="4"/>
      <c r="AH95" s="9"/>
      <c r="AI95" s="10"/>
    </row>
    <row r="96" spans="5:35" x14ac:dyDescent="0.3">
      <c r="E96" s="4"/>
      <c r="G96" s="4"/>
      <c r="H96" s="4"/>
      <c r="I96" s="45"/>
      <c r="J96" s="45"/>
      <c r="K96" s="37" t="str">
        <f t="shared" si="2"/>
        <v/>
      </c>
      <c r="L96" s="19"/>
      <c r="M96" s="43"/>
      <c r="N96" s="43"/>
      <c r="O96" s="37" t="str">
        <f t="shared" si="3"/>
        <v/>
      </c>
      <c r="Q96" s="6"/>
      <c r="R96" s="6"/>
      <c r="S96" s="6"/>
      <c r="T96" s="6"/>
      <c r="U96" s="6"/>
      <c r="V96" s="6"/>
      <c r="W96" s="6"/>
      <c r="X96" s="6"/>
      <c r="Y96" s="6"/>
      <c r="Z96" s="6"/>
      <c r="AB96" s="7"/>
      <c r="AC96" s="7"/>
      <c r="AD96" s="8"/>
      <c r="AE96" s="7"/>
      <c r="AF96" s="7"/>
      <c r="AG96" s="4"/>
      <c r="AH96" s="9"/>
      <c r="AI96" s="10"/>
    </row>
    <row r="97" spans="5:35" x14ac:dyDescent="0.3">
      <c r="E97" s="4"/>
      <c r="G97" s="4"/>
      <c r="H97" s="4"/>
      <c r="I97" s="45"/>
      <c r="J97" s="45"/>
      <c r="K97" s="37" t="str">
        <f t="shared" si="2"/>
        <v/>
      </c>
      <c r="L97" s="19"/>
      <c r="M97" s="43"/>
      <c r="N97" s="43"/>
      <c r="O97" s="37" t="str">
        <f t="shared" si="3"/>
        <v/>
      </c>
      <c r="Q97" s="6"/>
      <c r="R97" s="6"/>
      <c r="S97" s="6"/>
      <c r="T97" s="6"/>
      <c r="U97" s="6"/>
      <c r="V97" s="6"/>
      <c r="W97" s="6"/>
      <c r="X97" s="6"/>
      <c r="Y97" s="6"/>
      <c r="Z97" s="6"/>
      <c r="AB97" s="7"/>
      <c r="AC97" s="7"/>
      <c r="AD97" s="8"/>
      <c r="AE97" s="7"/>
      <c r="AF97" s="7"/>
      <c r="AG97" s="4"/>
      <c r="AH97" s="9"/>
      <c r="AI97" s="10"/>
    </row>
    <row r="98" spans="5:35" x14ac:dyDescent="0.3">
      <c r="E98" s="4"/>
      <c r="G98" s="4"/>
      <c r="H98" s="4"/>
      <c r="I98" s="45"/>
      <c r="J98" s="45"/>
      <c r="K98" s="37" t="str">
        <f t="shared" si="2"/>
        <v/>
      </c>
      <c r="L98" s="19"/>
      <c r="M98" s="43"/>
      <c r="N98" s="43"/>
      <c r="O98" s="37" t="str">
        <f t="shared" si="3"/>
        <v/>
      </c>
      <c r="Q98" s="6"/>
      <c r="R98" s="6"/>
      <c r="S98" s="6"/>
      <c r="T98" s="6"/>
      <c r="U98" s="6"/>
      <c r="V98" s="6"/>
      <c r="W98" s="6"/>
      <c r="X98" s="6"/>
      <c r="Y98" s="6"/>
      <c r="Z98" s="6"/>
      <c r="AB98" s="7"/>
      <c r="AC98" s="7"/>
      <c r="AD98" s="8"/>
      <c r="AE98" s="7"/>
      <c r="AF98" s="7"/>
      <c r="AG98" s="4"/>
      <c r="AH98" s="9"/>
      <c r="AI98" s="10"/>
    </row>
    <row r="99" spans="5:35" x14ac:dyDescent="0.3">
      <c r="E99" s="4"/>
      <c r="G99" s="4"/>
      <c r="H99" s="4"/>
      <c r="I99" s="45"/>
      <c r="J99" s="45"/>
      <c r="K99" s="37" t="str">
        <f t="shared" si="2"/>
        <v/>
      </c>
      <c r="L99" s="19"/>
      <c r="M99" s="43"/>
      <c r="N99" s="43"/>
      <c r="O99" s="37" t="str">
        <f t="shared" si="3"/>
        <v/>
      </c>
      <c r="Q99" s="6"/>
      <c r="R99" s="6"/>
      <c r="S99" s="6"/>
      <c r="T99" s="6"/>
      <c r="U99" s="6"/>
      <c r="V99" s="6"/>
      <c r="W99" s="6"/>
      <c r="X99" s="6"/>
      <c r="Y99" s="6"/>
      <c r="Z99" s="6"/>
      <c r="AB99" s="7"/>
      <c r="AC99" s="7"/>
      <c r="AD99" s="8"/>
      <c r="AE99" s="7"/>
      <c r="AF99" s="7"/>
      <c r="AG99" s="4"/>
      <c r="AH99" s="9"/>
      <c r="AI99" s="10"/>
    </row>
    <row r="100" spans="5:35" x14ac:dyDescent="0.3">
      <c r="E100" s="4"/>
      <c r="G100" s="4"/>
      <c r="H100" s="4"/>
      <c r="I100" s="45"/>
      <c r="J100" s="45"/>
      <c r="K100" s="37" t="str">
        <f t="shared" si="2"/>
        <v/>
      </c>
      <c r="L100" s="19"/>
      <c r="M100" s="43"/>
      <c r="N100" s="43"/>
      <c r="O100" s="37" t="str">
        <f t="shared" si="3"/>
        <v/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B100" s="7"/>
      <c r="AC100" s="7"/>
      <c r="AD100" s="8"/>
      <c r="AE100" s="7"/>
      <c r="AF100" s="7"/>
      <c r="AG100" s="4"/>
      <c r="AH100" s="9"/>
      <c r="AI100" s="10"/>
    </row>
    <row r="101" spans="5:35" x14ac:dyDescent="0.3">
      <c r="E101" s="4"/>
      <c r="G101" s="4"/>
      <c r="H101" s="4"/>
      <c r="I101" s="45"/>
      <c r="J101" s="45"/>
      <c r="K101" s="37" t="str">
        <f t="shared" si="2"/>
        <v/>
      </c>
      <c r="L101" s="19"/>
      <c r="M101" s="43"/>
      <c r="N101" s="43"/>
      <c r="O101" s="37" t="str">
        <f t="shared" si="3"/>
        <v/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B101" s="7"/>
      <c r="AC101" s="7"/>
      <c r="AD101" s="8"/>
      <c r="AE101" s="7"/>
      <c r="AF101" s="7"/>
      <c r="AG101" s="4"/>
      <c r="AH101" s="9"/>
      <c r="AI101" s="10"/>
    </row>
  </sheetData>
  <conditionalFormatting sqref="B6:O101 AB6:AI101">
    <cfRule type="expression" dxfId="3" priority="7">
      <formula>MOD(ROW(),2)</formula>
    </cfRule>
  </conditionalFormatting>
  <conditionalFormatting sqref="R6:R101">
    <cfRule type="expression" dxfId="2" priority="4">
      <formula>MOD(ROW(),2)</formula>
    </cfRule>
  </conditionalFormatting>
  <conditionalFormatting sqref="Q6:Q101">
    <cfRule type="expression" dxfId="1" priority="1">
      <formula>MOD(ROW(),2)</formula>
    </cfRule>
  </conditionalFormatting>
  <conditionalFormatting sqref="S6:Z101">
    <cfRule type="expression" dxfId="0" priority="2">
      <formula>MOD(ROW(),2)</formula>
    </cfRule>
  </conditionalFormatting>
  <dataValidations count="1">
    <dataValidation type="list" allowBlank="1" showInputMessage="1" showErrorMessage="1" sqref="C3" xr:uid="{C892AD18-8ECF-4DFD-90FE-CF1B13A360BB}">
      <formula1>"Units,Thousands,Millions,Billions"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ADRs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Cláudia Mª Silva</dc:creator>
  <cp:lastModifiedBy>Eduardo</cp:lastModifiedBy>
  <dcterms:created xsi:type="dcterms:W3CDTF">2018-10-07T16:21:32Z</dcterms:created>
  <dcterms:modified xsi:type="dcterms:W3CDTF">2020-04-15T15:33:30Z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1271431506</vt:lpwstr>
  </property>
  <property fmtid="{D5CDD505-2E9C-101B-9397-08002B2CF9AE}" pid="3" name="EcoUpdateMessage">
    <vt:lpwstr>2020/04/15-15:25:06</vt:lpwstr>
  </property>
  <property fmtid="{D5CDD505-2E9C-101B-9397-08002B2CF9AE}" pid="4" name="EcoUpdateStatus">
    <vt:lpwstr>2020-04-14=BRA:St,ME,Fd,TP;USA:St;ARG:St,ME,Fd,TP;MEX:St,ME,Fd;CHL:St,ME;COL:St,ME;PER:St,ME,Fd,TP|2020-04-15=USA:ME|2000-07-28=USA:TP|2020-04-13=MEX:TP;CHL:Fd;COL:Fd|2020-04-02=CHL:TP|2014-02-26=VEN:St|2002-11-08=JPN:St|2020-04-09=GBR:St,ME|2016-08-18=NN</vt:lpwstr>
  </property>
</Properties>
</file>