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8EEE1FFF-5C9F-42A0-8F00-9AD7B6F8C2B1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Market Dash" sheetId="1" r:id="rId1"/>
    <sheet name="Indices" sheetId="4" r:id="rId2"/>
    <sheet name="Base Data" sheetId="5" r:id="rId3"/>
    <sheet name="Returns" sheetId="12" r:id="rId4"/>
    <sheet name="Base Returns" sheetId="13" r:id="rId5"/>
    <sheet name="Chart Data" sheetId="6" r:id="rId6"/>
  </sheets>
  <definedNames>
    <definedName name="_ECO_RANGE_ID076911b053494f54bacebe9c9e23b703" localSheetId="4" hidden="1">'Base Returns'!$N$4:$N$568</definedName>
    <definedName name="_ECO_RANGE_ID1043ee3c8551444e9fc0fde0e86498e8" localSheetId="4" hidden="1">'Base Returns'!$O$4:$O$568</definedName>
    <definedName name="_ECO_RANGE_ID1b3050214cc04d27934d573a1084614e" localSheetId="2" hidden="1">'Base Data'!$S$5:$S$487</definedName>
    <definedName name="_ECO_RANGE_ID23a94365b36145e0b5d3ed143f5a8472" localSheetId="4" hidden="1">'Base Returns'!$Q$4:$Q$568</definedName>
    <definedName name="_ECO_RANGE_ID339633f4eba949c69b8a63bc837bc01b" localSheetId="4" hidden="1">'Base Returns'!$I$4:$I$568</definedName>
    <definedName name="_ECO_RANGE_ID3892507f76d248b9828287cd48553a49" localSheetId="4" hidden="1">'Base Returns'!$V$4:$V$568</definedName>
    <definedName name="_ECO_RANGE_ID3a9c03793495452795ece91019f6a063" localSheetId="5" hidden="1">'Chart Data'!$A$11:$B$115</definedName>
    <definedName name="_ECO_RANGE_ID40b53cf6de6c4286bd65623f1a5b8b72" localSheetId="4" hidden="1">'Base Returns'!$S$4:$S$568</definedName>
    <definedName name="_ECO_RANGE_ID427004e4784b4f609a471c8c5ea0459a" localSheetId="4" hidden="1">'Base Returns'!$P$4:$P$568</definedName>
    <definedName name="_ECO_RANGE_ID513c3177bb27421f81c15337a8b4e364" localSheetId="4" hidden="1">'Base Returns'!$D$4:$D$568</definedName>
    <definedName name="_ECO_RANGE_ID5aa69f04ce9748debb81207e3e2383de" localSheetId="4" hidden="1">'Base Returns'!$H$4:$H$568</definedName>
    <definedName name="_ECO_RANGE_ID628c643b80ac46b182614003f8d186e5" localSheetId="4" hidden="1">'Base Returns'!$Y$4:$Y$488</definedName>
    <definedName name="_ECO_RANGE_ID6d3fd8aed0b64bc69e56a6024116db8d" localSheetId="4" hidden="1">'Base Returns'!$T$4:$T$568</definedName>
    <definedName name="_ECO_RANGE_ID72c23540380a4715bb88355f30503a81" localSheetId="4" hidden="1">'Base Returns'!$B$4:$B$3828</definedName>
    <definedName name="_ECO_RANGE_ID7d5f692cae44451ab8b07b6f8b541da2" localSheetId="5" hidden="1">'Chart Data'!$B$10</definedName>
    <definedName name="_ECO_RANGE_ID89107fc3167343dbb77e1d9df9effe58" localSheetId="4" hidden="1">'Base Returns'!$G$4:$G$568</definedName>
    <definedName name="_ECO_RANGE_ID9c8b64838cba4de996bc5cfce202048a" localSheetId="4" hidden="1">'Base Returns'!$R$4:$R$568</definedName>
    <definedName name="_ECO_RANGE_ID9f3a86431cbc4bb5a3c7c137702290d1" localSheetId="4" hidden="1">'Base Returns'!$U$4:$U$568</definedName>
    <definedName name="_ECO_RANGE_IDa0003b6220a0452cab2515aad39467a9" localSheetId="2" hidden="1">'Base Data'!$N$5:$N$487</definedName>
    <definedName name="_ECO_RANGE_IDa77b626ea42548a6a947e571fbd6c4dd" localSheetId="4" hidden="1">'Base Returns'!$W$4:$W$568</definedName>
    <definedName name="_ECO_RANGE_IDc2c890716f5643358d6af2be3ed39455" localSheetId="2" hidden="1">'Base Data'!$G$9:$G$12</definedName>
    <definedName name="_ECO_RANGE_IDcb22cf98279143c49aaf0a7dc1b46221" localSheetId="4" hidden="1">'Base Returns'!$J$4:$J$568</definedName>
    <definedName name="_ECO_RANGE_IDd5f4babad2c94bdf9d2b50f808a616f2" localSheetId="4" hidden="1">'Base Returns'!$F$4:$F$568</definedName>
    <definedName name="_ECO_RANGE_IDd61935d1b434459cb1b5cdad41b2e295" localSheetId="4" hidden="1">'Base Returns'!$L$4:$L$568</definedName>
    <definedName name="_ECO_RANGE_IDe092851b9d124bcea791be8ae22f4be5" localSheetId="4" hidden="1">'Base Returns'!$M$4:$M$568</definedName>
    <definedName name="_ECO_RANGE_IDe5b925038f7f433e88c6f1f78672b700" localSheetId="4" hidden="1">'Base Returns'!$K$4:$K$568</definedName>
    <definedName name="_ECO_RANGE_IDed42087bd1884052960f5e451a763c48" localSheetId="4" hidden="1">'Base Returns'!$X$4:$X$568</definedName>
    <definedName name="_ECO_RANGE_IDfce8c0d09fc4482d8818c52a40e10053" localSheetId="2" hidden="1">'Base Data'!$P$5:$P$487</definedName>
    <definedName name="_ECO_RANGE_IDfe605b92a8ea4670a7f25bb4cc55f116" localSheetId="4" hidden="1">'Base Returns'!$C$4:$C$568</definedName>
    <definedName name="_ECO_RANGE_IDff75148141794642bd6054651063fc6c" localSheetId="2" hidden="1">'Base Data'!$Q$5:$Q$487</definedName>
    <definedName name="_xlnm.Print_Area" localSheetId="0">'Market Dash'!$B$1:$R$47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93" i="5" l="1"/>
  <c r="O3992" i="5"/>
  <c r="O3991" i="5"/>
  <c r="O3990" i="5"/>
  <c r="O3989" i="5"/>
  <c r="O3988" i="5"/>
  <c r="O3987" i="5"/>
  <c r="O3986" i="5"/>
  <c r="O3985" i="5"/>
  <c r="O3984" i="5"/>
  <c r="O3983" i="5"/>
  <c r="O3982" i="5"/>
  <c r="O3981" i="5"/>
  <c r="O3980" i="5"/>
  <c r="O3979" i="5"/>
  <c r="O3978" i="5"/>
  <c r="O3977" i="5"/>
  <c r="O3976" i="5"/>
  <c r="O3975" i="5"/>
  <c r="O3974" i="5"/>
  <c r="O3973" i="5"/>
  <c r="O3972" i="5"/>
  <c r="O3971" i="5"/>
  <c r="O3970" i="5"/>
  <c r="O3969" i="5"/>
  <c r="O3968" i="5"/>
  <c r="O3967" i="5"/>
  <c r="O3966" i="5"/>
  <c r="O3965" i="5"/>
  <c r="O3964" i="5"/>
  <c r="O3963" i="5"/>
  <c r="O3962" i="5"/>
  <c r="O3961" i="5"/>
  <c r="O3960" i="5"/>
  <c r="O3959" i="5"/>
  <c r="O3958" i="5"/>
  <c r="O3957" i="5"/>
  <c r="O3956" i="5"/>
  <c r="O3955" i="5"/>
  <c r="O3954" i="5"/>
  <c r="O3953" i="5"/>
  <c r="O3952" i="5"/>
  <c r="O3951" i="5"/>
  <c r="O3950" i="5"/>
  <c r="O3949" i="5"/>
  <c r="O3948" i="5"/>
  <c r="O3947" i="5"/>
  <c r="O3946" i="5"/>
  <c r="O3945" i="5"/>
  <c r="O3944" i="5"/>
  <c r="O3943" i="5"/>
  <c r="O3942" i="5"/>
  <c r="O3941" i="5"/>
  <c r="O3940" i="5"/>
  <c r="O3939" i="5"/>
  <c r="O3938" i="5"/>
  <c r="O3937" i="5"/>
  <c r="O3936" i="5"/>
  <c r="O3935" i="5"/>
  <c r="O3934" i="5"/>
  <c r="O3933" i="5"/>
  <c r="O3932" i="5"/>
  <c r="O3931" i="5"/>
  <c r="O3930" i="5"/>
  <c r="O3929" i="5"/>
  <c r="O3928" i="5"/>
  <c r="O3927" i="5"/>
  <c r="O3926" i="5"/>
  <c r="O3925" i="5"/>
  <c r="O3924" i="5"/>
  <c r="O3923" i="5"/>
  <c r="O3922" i="5"/>
  <c r="O3921" i="5"/>
  <c r="O3920" i="5"/>
  <c r="O3919" i="5"/>
  <c r="O3918" i="5"/>
  <c r="O3917" i="5"/>
  <c r="O3916" i="5"/>
  <c r="O3915" i="5"/>
  <c r="O3914" i="5"/>
  <c r="O3913" i="5"/>
  <c r="O3912" i="5"/>
  <c r="O3911" i="5"/>
  <c r="O3910" i="5"/>
  <c r="O3909" i="5"/>
  <c r="O3908" i="5"/>
  <c r="O3907" i="5"/>
  <c r="O3906" i="5"/>
  <c r="O3905" i="5"/>
  <c r="O3904" i="5"/>
  <c r="O3903" i="5"/>
  <c r="O3902" i="5"/>
  <c r="O3901" i="5"/>
  <c r="O3900" i="5"/>
  <c r="O3899" i="5"/>
  <c r="O3898" i="5"/>
  <c r="O3897" i="5"/>
  <c r="O3896" i="5"/>
  <c r="O3895" i="5"/>
  <c r="O3894" i="5"/>
  <c r="O3893" i="5"/>
  <c r="O3892" i="5"/>
  <c r="O3891" i="5"/>
  <c r="O3890" i="5"/>
  <c r="O3889" i="5"/>
  <c r="O3888" i="5"/>
  <c r="O3887" i="5"/>
  <c r="O3886" i="5"/>
  <c r="O3885" i="5"/>
  <c r="O3884" i="5"/>
  <c r="O3883" i="5"/>
  <c r="O3882" i="5"/>
  <c r="O3881" i="5"/>
  <c r="O3880" i="5"/>
  <c r="O3879" i="5"/>
  <c r="O3878" i="5"/>
  <c r="O3877" i="5"/>
  <c r="O3876" i="5"/>
  <c r="O3875" i="5"/>
  <c r="O3874" i="5"/>
  <c r="O3873" i="5"/>
  <c r="O3872" i="5"/>
  <c r="O3871" i="5"/>
  <c r="O3870" i="5"/>
  <c r="O3869" i="5"/>
  <c r="O3868" i="5"/>
  <c r="O3867" i="5"/>
  <c r="O3866" i="5"/>
  <c r="O3865" i="5"/>
  <c r="O3864" i="5"/>
  <c r="O3863" i="5"/>
  <c r="O3862" i="5"/>
  <c r="O3861" i="5"/>
  <c r="O3860" i="5"/>
  <c r="O3859" i="5"/>
  <c r="O3858" i="5"/>
  <c r="O3857" i="5"/>
  <c r="O3856" i="5"/>
  <c r="O3855" i="5"/>
  <c r="O3854" i="5"/>
  <c r="O3853" i="5"/>
  <c r="O3852" i="5"/>
  <c r="O3851" i="5"/>
  <c r="O3850" i="5"/>
  <c r="O3849" i="5"/>
  <c r="O3848" i="5"/>
  <c r="O3847" i="5"/>
  <c r="O3846" i="5"/>
  <c r="O3845" i="5"/>
  <c r="O3844" i="5"/>
  <c r="O3843" i="5"/>
  <c r="O3842" i="5"/>
  <c r="O3841" i="5"/>
  <c r="O3840" i="5"/>
  <c r="O3839" i="5"/>
  <c r="O3838" i="5"/>
  <c r="O3837" i="5"/>
  <c r="O3836" i="5"/>
  <c r="O3835" i="5"/>
  <c r="O3834" i="5"/>
  <c r="O3833" i="5"/>
  <c r="O3832" i="5"/>
  <c r="O3831" i="5"/>
  <c r="O3830" i="5"/>
  <c r="O3829" i="5"/>
  <c r="O3828" i="5"/>
  <c r="O3827" i="5"/>
  <c r="O3826" i="5"/>
  <c r="O3825" i="5"/>
  <c r="O3824" i="5"/>
  <c r="O3823" i="5"/>
  <c r="O3822" i="5"/>
  <c r="O3821" i="5"/>
  <c r="O3820" i="5"/>
  <c r="O3819" i="5"/>
  <c r="O3818" i="5"/>
  <c r="O3817" i="5"/>
  <c r="O3816" i="5"/>
  <c r="O3815" i="5"/>
  <c r="O3814" i="5"/>
  <c r="O3813" i="5"/>
  <c r="O3812" i="5"/>
  <c r="O3811" i="5"/>
  <c r="O3810" i="5"/>
  <c r="O3809" i="5"/>
  <c r="O3808" i="5"/>
  <c r="O3807" i="5"/>
  <c r="O3806" i="5"/>
  <c r="O3805" i="5"/>
  <c r="O3804" i="5"/>
  <c r="O3803" i="5"/>
  <c r="O3802" i="5"/>
  <c r="O3801" i="5"/>
  <c r="O3800" i="5"/>
  <c r="O3799" i="5"/>
  <c r="O3798" i="5"/>
  <c r="O3797" i="5"/>
  <c r="O3796" i="5"/>
  <c r="O3795" i="5"/>
  <c r="O3794" i="5"/>
  <c r="O3793" i="5"/>
  <c r="O3792" i="5"/>
  <c r="O3791" i="5"/>
  <c r="O3790" i="5"/>
  <c r="O3789" i="5"/>
  <c r="O3788" i="5"/>
  <c r="O3787" i="5"/>
  <c r="O3786" i="5"/>
  <c r="O3785" i="5"/>
  <c r="O3784" i="5"/>
  <c r="O3783" i="5"/>
  <c r="O3782" i="5"/>
  <c r="O3781" i="5"/>
  <c r="O3780" i="5"/>
  <c r="O3779" i="5"/>
  <c r="O3778" i="5"/>
  <c r="O3777" i="5"/>
  <c r="O3776" i="5"/>
  <c r="O3775" i="5"/>
  <c r="O3774" i="5"/>
  <c r="O3773" i="5"/>
  <c r="O3772" i="5"/>
  <c r="O3771" i="5"/>
  <c r="O3770" i="5"/>
  <c r="O3769" i="5"/>
  <c r="O3768" i="5"/>
  <c r="O3767" i="5"/>
  <c r="O3766" i="5"/>
  <c r="O3765" i="5"/>
  <c r="O3764" i="5"/>
  <c r="O3763" i="5"/>
  <c r="O3762" i="5"/>
  <c r="O3761" i="5"/>
  <c r="O3760" i="5"/>
  <c r="O3759" i="5"/>
  <c r="O3758" i="5"/>
  <c r="O3757" i="5"/>
  <c r="O3756" i="5"/>
  <c r="O3755" i="5"/>
  <c r="O3754" i="5"/>
  <c r="O3753" i="5"/>
  <c r="O3752" i="5"/>
  <c r="O3751" i="5"/>
  <c r="O3750" i="5"/>
  <c r="O3749" i="5"/>
  <c r="O3748" i="5"/>
  <c r="O3747" i="5"/>
  <c r="O3746" i="5"/>
  <c r="O3745" i="5"/>
  <c r="O3744" i="5"/>
  <c r="O3743" i="5"/>
  <c r="O3742" i="5"/>
  <c r="O3741" i="5"/>
  <c r="O3740" i="5"/>
  <c r="O3739" i="5"/>
  <c r="O3738" i="5"/>
  <c r="O3737" i="5"/>
  <c r="O3736" i="5"/>
  <c r="O3735" i="5"/>
  <c r="O3734" i="5"/>
  <c r="O3733" i="5"/>
  <c r="O3732" i="5"/>
  <c r="O3731" i="5"/>
  <c r="O3730" i="5"/>
  <c r="O3729" i="5"/>
  <c r="O3728" i="5"/>
  <c r="O3727" i="5"/>
  <c r="O3726" i="5"/>
  <c r="O3725" i="5"/>
  <c r="O3724" i="5"/>
  <c r="O3723" i="5"/>
  <c r="O3722" i="5"/>
  <c r="O3721" i="5"/>
  <c r="O3720" i="5"/>
  <c r="O3719" i="5"/>
  <c r="O3718" i="5"/>
  <c r="O3717" i="5"/>
  <c r="O3716" i="5"/>
  <c r="O3715" i="5"/>
  <c r="O3714" i="5"/>
  <c r="O3713" i="5"/>
  <c r="O3712" i="5"/>
  <c r="O3711" i="5"/>
  <c r="O3710" i="5"/>
  <c r="O3709" i="5"/>
  <c r="O3708" i="5"/>
  <c r="O3707" i="5"/>
  <c r="O3706" i="5"/>
  <c r="O3705" i="5"/>
  <c r="O3704" i="5"/>
  <c r="O3703" i="5"/>
  <c r="O3702" i="5"/>
  <c r="O3701" i="5"/>
  <c r="O3700" i="5"/>
  <c r="O3699" i="5"/>
  <c r="O3698" i="5"/>
  <c r="O3697" i="5"/>
  <c r="O3696" i="5"/>
  <c r="O3695" i="5"/>
  <c r="O3694" i="5"/>
  <c r="O3693" i="5"/>
  <c r="O3692" i="5"/>
  <c r="O3691" i="5"/>
  <c r="O3690" i="5"/>
  <c r="O3689" i="5"/>
  <c r="O3688" i="5"/>
  <c r="O3687" i="5"/>
  <c r="O3686" i="5"/>
  <c r="O3685" i="5"/>
  <c r="O3684" i="5"/>
  <c r="O3683" i="5"/>
  <c r="O3682" i="5"/>
  <c r="O3681" i="5"/>
  <c r="O3680" i="5"/>
  <c r="O3679" i="5"/>
  <c r="O3678" i="5"/>
  <c r="O3677" i="5"/>
  <c r="O3676" i="5"/>
  <c r="O3675" i="5"/>
  <c r="O3674" i="5"/>
  <c r="O3673" i="5"/>
  <c r="O3672" i="5"/>
  <c r="O3671" i="5"/>
  <c r="O3670" i="5"/>
  <c r="O3669" i="5"/>
  <c r="O3668" i="5"/>
  <c r="O3667" i="5"/>
  <c r="O3666" i="5"/>
  <c r="O3665" i="5"/>
  <c r="O3664" i="5"/>
  <c r="O3663" i="5"/>
  <c r="O3662" i="5"/>
  <c r="O3661" i="5"/>
  <c r="O3660" i="5"/>
  <c r="O3659" i="5"/>
  <c r="O3658" i="5"/>
  <c r="O3657" i="5"/>
  <c r="O3656" i="5"/>
  <c r="O3655" i="5"/>
  <c r="O3654" i="5"/>
  <c r="O3653" i="5"/>
  <c r="O3652" i="5"/>
  <c r="O3651" i="5"/>
  <c r="O3650" i="5"/>
  <c r="O3649" i="5"/>
  <c r="O3648" i="5"/>
  <c r="O3647" i="5"/>
  <c r="O3646" i="5"/>
  <c r="O3645" i="5"/>
  <c r="O3644" i="5"/>
  <c r="O3643" i="5"/>
  <c r="O3642" i="5"/>
  <c r="O3641" i="5"/>
  <c r="O3640" i="5"/>
  <c r="O3639" i="5"/>
  <c r="O3638" i="5"/>
  <c r="O3637" i="5"/>
  <c r="O3636" i="5"/>
  <c r="O3635" i="5"/>
  <c r="O3634" i="5"/>
  <c r="O3633" i="5"/>
  <c r="O3632" i="5"/>
  <c r="O3631" i="5"/>
  <c r="O3630" i="5"/>
  <c r="O3629" i="5"/>
  <c r="O3628" i="5"/>
  <c r="O3627" i="5"/>
  <c r="O3626" i="5"/>
  <c r="O3625" i="5"/>
  <c r="O3624" i="5"/>
  <c r="O3623" i="5"/>
  <c r="O3622" i="5"/>
  <c r="O3621" i="5"/>
  <c r="O3620" i="5"/>
  <c r="O3619" i="5"/>
  <c r="O3618" i="5"/>
  <c r="O3617" i="5"/>
  <c r="O3616" i="5"/>
  <c r="O3615" i="5"/>
  <c r="O3614" i="5"/>
  <c r="O3613" i="5"/>
  <c r="O3612" i="5"/>
  <c r="O3611" i="5"/>
  <c r="O3610" i="5"/>
  <c r="O3609" i="5"/>
  <c r="O3608" i="5"/>
  <c r="O3607" i="5"/>
  <c r="O3606" i="5"/>
  <c r="O3605" i="5"/>
  <c r="O3604" i="5"/>
  <c r="O3603" i="5"/>
  <c r="O3602" i="5"/>
  <c r="O3601" i="5"/>
  <c r="O3600" i="5"/>
  <c r="O3599" i="5"/>
  <c r="O3598" i="5"/>
  <c r="O3597" i="5"/>
  <c r="O3596" i="5"/>
  <c r="O3595" i="5"/>
  <c r="O3594" i="5"/>
  <c r="O3593" i="5"/>
  <c r="O3592" i="5"/>
  <c r="O3591" i="5"/>
  <c r="O3590" i="5"/>
  <c r="O3589" i="5"/>
  <c r="O3588" i="5"/>
  <c r="O3587" i="5"/>
  <c r="O3586" i="5"/>
  <c r="O3585" i="5"/>
  <c r="O3584" i="5"/>
  <c r="O3583" i="5"/>
  <c r="O3582" i="5"/>
  <c r="O3581" i="5"/>
  <c r="O3580" i="5"/>
  <c r="O3579" i="5"/>
  <c r="O3578" i="5"/>
  <c r="O3577" i="5"/>
  <c r="O3576" i="5"/>
  <c r="O3575" i="5"/>
  <c r="O3574" i="5"/>
  <c r="O3573" i="5"/>
  <c r="O3572" i="5"/>
  <c r="O3571" i="5"/>
  <c r="O3570" i="5"/>
  <c r="O3569" i="5"/>
  <c r="O3568" i="5"/>
  <c r="O3567" i="5"/>
  <c r="O3566" i="5"/>
  <c r="O3565" i="5"/>
  <c r="O3564" i="5"/>
  <c r="O3563" i="5"/>
  <c r="O3562" i="5"/>
  <c r="O3561" i="5"/>
  <c r="O3560" i="5"/>
  <c r="O3559" i="5"/>
  <c r="O3558" i="5"/>
  <c r="O3557" i="5"/>
  <c r="O3556" i="5"/>
  <c r="O3555" i="5"/>
  <c r="O3554" i="5"/>
  <c r="O3553" i="5"/>
  <c r="O3552" i="5"/>
  <c r="O3551" i="5"/>
  <c r="O3550" i="5"/>
  <c r="O3549" i="5"/>
  <c r="O3548" i="5"/>
  <c r="O3547" i="5"/>
  <c r="O3546" i="5"/>
  <c r="O3545" i="5"/>
  <c r="O3544" i="5"/>
  <c r="O3543" i="5"/>
  <c r="O3542" i="5"/>
  <c r="O3541" i="5"/>
  <c r="O3540" i="5"/>
  <c r="O3539" i="5"/>
  <c r="O3538" i="5"/>
  <c r="O3537" i="5"/>
  <c r="O3536" i="5"/>
  <c r="O3535" i="5"/>
  <c r="O3534" i="5"/>
  <c r="O3533" i="5"/>
  <c r="O3532" i="5"/>
  <c r="O3531" i="5"/>
  <c r="O3530" i="5"/>
  <c r="O3529" i="5"/>
  <c r="O3528" i="5"/>
  <c r="O3527" i="5"/>
  <c r="O3526" i="5"/>
  <c r="O3525" i="5"/>
  <c r="O3524" i="5"/>
  <c r="O3523" i="5"/>
  <c r="O3522" i="5"/>
  <c r="O3521" i="5"/>
  <c r="O3520" i="5"/>
  <c r="O3519" i="5"/>
  <c r="O3518" i="5"/>
  <c r="O3517" i="5"/>
  <c r="O3516" i="5"/>
  <c r="O3515" i="5"/>
  <c r="O3514" i="5"/>
  <c r="O3513" i="5"/>
  <c r="O3512" i="5"/>
  <c r="O3511" i="5"/>
  <c r="O3510" i="5"/>
  <c r="O3509" i="5"/>
  <c r="O3508" i="5"/>
  <c r="O3507" i="5"/>
  <c r="O3506" i="5"/>
  <c r="O3505" i="5"/>
  <c r="O3504" i="5"/>
  <c r="O3503" i="5"/>
  <c r="O3502" i="5"/>
  <c r="O3501" i="5"/>
  <c r="O3500" i="5"/>
  <c r="O3499" i="5"/>
  <c r="O3498" i="5"/>
  <c r="O3497" i="5"/>
  <c r="O3496" i="5"/>
  <c r="O3495" i="5"/>
  <c r="O3494" i="5"/>
  <c r="O3493" i="5"/>
  <c r="O3492" i="5"/>
  <c r="O3491" i="5"/>
  <c r="O3490" i="5"/>
  <c r="O3489" i="5"/>
  <c r="O3488" i="5"/>
  <c r="O3487" i="5"/>
  <c r="O3486" i="5"/>
  <c r="O3485" i="5"/>
  <c r="O3484" i="5"/>
  <c r="O3483" i="5"/>
  <c r="O3482" i="5"/>
  <c r="O3481" i="5"/>
  <c r="O3480" i="5"/>
  <c r="O3479" i="5"/>
  <c r="O3478" i="5"/>
  <c r="O3477" i="5"/>
  <c r="O3476" i="5"/>
  <c r="O3475" i="5"/>
  <c r="O3474" i="5"/>
  <c r="O3473" i="5"/>
  <c r="O3472" i="5"/>
  <c r="O3471" i="5"/>
  <c r="O3470" i="5"/>
  <c r="O3469" i="5"/>
  <c r="O3468" i="5"/>
  <c r="O3467" i="5"/>
  <c r="O3466" i="5"/>
  <c r="O3465" i="5"/>
  <c r="O3464" i="5"/>
  <c r="O3463" i="5"/>
  <c r="O3462" i="5"/>
  <c r="O3461" i="5"/>
  <c r="O3460" i="5"/>
  <c r="O3459" i="5"/>
  <c r="O3458" i="5"/>
  <c r="O3457" i="5"/>
  <c r="O3456" i="5"/>
  <c r="O3455" i="5"/>
  <c r="O3454" i="5"/>
  <c r="O3453" i="5"/>
  <c r="O3452" i="5"/>
  <c r="O3451" i="5"/>
  <c r="O3450" i="5"/>
  <c r="O3449" i="5"/>
  <c r="O3448" i="5"/>
  <c r="O3447" i="5"/>
  <c r="O3446" i="5"/>
  <c r="O3445" i="5"/>
  <c r="O3444" i="5"/>
  <c r="O3443" i="5"/>
  <c r="O3442" i="5"/>
  <c r="O3441" i="5"/>
  <c r="O3440" i="5"/>
  <c r="O3439" i="5"/>
  <c r="O3438" i="5"/>
  <c r="O3437" i="5"/>
  <c r="O3436" i="5"/>
  <c r="O3435" i="5"/>
  <c r="O3434" i="5"/>
  <c r="O3433" i="5"/>
  <c r="O3432" i="5"/>
  <c r="O3431" i="5"/>
  <c r="O3430" i="5"/>
  <c r="O3429" i="5"/>
  <c r="O3428" i="5"/>
  <c r="O3427" i="5"/>
  <c r="O3426" i="5"/>
  <c r="O3425" i="5"/>
  <c r="O3424" i="5"/>
  <c r="O3423" i="5"/>
  <c r="O3422" i="5"/>
  <c r="O3421" i="5"/>
  <c r="O3420" i="5"/>
  <c r="O3419" i="5"/>
  <c r="O3418" i="5"/>
  <c r="O3417" i="5"/>
  <c r="O3416" i="5"/>
  <c r="O3415" i="5"/>
  <c r="O3414" i="5"/>
  <c r="O3413" i="5"/>
  <c r="O3412" i="5"/>
  <c r="O3411" i="5"/>
  <c r="O3410" i="5"/>
  <c r="O3409" i="5"/>
  <c r="O3408" i="5"/>
  <c r="O3407" i="5"/>
  <c r="O3406" i="5"/>
  <c r="O3405" i="5"/>
  <c r="O3404" i="5"/>
  <c r="O3403" i="5"/>
  <c r="O3402" i="5"/>
  <c r="O3401" i="5"/>
  <c r="O3400" i="5"/>
  <c r="O3399" i="5"/>
  <c r="O3398" i="5"/>
  <c r="O3397" i="5"/>
  <c r="O3396" i="5"/>
  <c r="O3395" i="5"/>
  <c r="O3394" i="5"/>
  <c r="O3393" i="5"/>
  <c r="O3392" i="5"/>
  <c r="O3391" i="5"/>
  <c r="O3390" i="5"/>
  <c r="O3389" i="5"/>
  <c r="O3388" i="5"/>
  <c r="O3387" i="5"/>
  <c r="O3386" i="5"/>
  <c r="O3385" i="5"/>
  <c r="O3384" i="5"/>
  <c r="O3383" i="5"/>
  <c r="O3382" i="5"/>
  <c r="O3381" i="5"/>
  <c r="O3380" i="5"/>
  <c r="O3379" i="5"/>
  <c r="O3378" i="5"/>
  <c r="O3377" i="5"/>
  <c r="O3376" i="5"/>
  <c r="O3375" i="5"/>
  <c r="O3374" i="5"/>
  <c r="O3373" i="5"/>
  <c r="O3372" i="5"/>
  <c r="O3371" i="5"/>
  <c r="O3370" i="5"/>
  <c r="O3369" i="5"/>
  <c r="O3368" i="5"/>
  <c r="O3367" i="5"/>
  <c r="O3366" i="5"/>
  <c r="O3365" i="5"/>
  <c r="O3364" i="5"/>
  <c r="O3363" i="5"/>
  <c r="O3362" i="5"/>
  <c r="O3361" i="5"/>
  <c r="O3360" i="5"/>
  <c r="O3359" i="5"/>
  <c r="O3358" i="5"/>
  <c r="O3357" i="5"/>
  <c r="O3356" i="5"/>
  <c r="O3355" i="5"/>
  <c r="O3354" i="5"/>
  <c r="O3353" i="5"/>
  <c r="O3352" i="5"/>
  <c r="O3351" i="5"/>
  <c r="O3350" i="5"/>
  <c r="O3349" i="5"/>
  <c r="O3348" i="5"/>
  <c r="O3347" i="5"/>
  <c r="O3346" i="5"/>
  <c r="O3345" i="5"/>
  <c r="O3344" i="5"/>
  <c r="O3343" i="5"/>
  <c r="O3342" i="5"/>
  <c r="O3341" i="5"/>
  <c r="O3340" i="5"/>
  <c r="O3339" i="5"/>
  <c r="O3338" i="5"/>
  <c r="O3337" i="5"/>
  <c r="O3336" i="5"/>
  <c r="O3335" i="5"/>
  <c r="O3334" i="5"/>
  <c r="O3333" i="5"/>
  <c r="O3332" i="5"/>
  <c r="O3331" i="5"/>
  <c r="O3330" i="5"/>
  <c r="O3329" i="5"/>
  <c r="O3328" i="5"/>
  <c r="O3327" i="5"/>
  <c r="O3326" i="5"/>
  <c r="O3325" i="5"/>
  <c r="O3324" i="5"/>
  <c r="O3323" i="5"/>
  <c r="O3322" i="5"/>
  <c r="O3321" i="5"/>
  <c r="O3320" i="5"/>
  <c r="O3319" i="5"/>
  <c r="O3318" i="5"/>
  <c r="O3317" i="5"/>
  <c r="O3316" i="5"/>
  <c r="O3315" i="5"/>
  <c r="O3314" i="5"/>
  <c r="O3313" i="5"/>
  <c r="O3312" i="5"/>
  <c r="O3311" i="5"/>
  <c r="O3310" i="5"/>
  <c r="O3309" i="5"/>
  <c r="O3308" i="5"/>
  <c r="O3307" i="5"/>
  <c r="O3306" i="5"/>
  <c r="O3305" i="5"/>
  <c r="O3304" i="5"/>
  <c r="O3303" i="5"/>
  <c r="O3302" i="5"/>
  <c r="O3301" i="5"/>
  <c r="O3300" i="5"/>
  <c r="O3299" i="5"/>
  <c r="O3298" i="5"/>
  <c r="O3297" i="5"/>
  <c r="O3296" i="5"/>
  <c r="O3295" i="5"/>
  <c r="O3294" i="5"/>
  <c r="O3293" i="5"/>
  <c r="O3292" i="5"/>
  <c r="O3291" i="5"/>
  <c r="O3290" i="5"/>
  <c r="O3289" i="5"/>
  <c r="O3288" i="5"/>
  <c r="O3287" i="5"/>
  <c r="O3286" i="5"/>
  <c r="O3285" i="5"/>
  <c r="O3284" i="5"/>
  <c r="O3283" i="5"/>
  <c r="O3282" i="5"/>
  <c r="O3281" i="5"/>
  <c r="O3280" i="5"/>
  <c r="O3279" i="5"/>
  <c r="O3278" i="5"/>
  <c r="O3277" i="5"/>
  <c r="O3276" i="5"/>
  <c r="O3275" i="5"/>
  <c r="O3274" i="5"/>
  <c r="O3273" i="5"/>
  <c r="O3272" i="5"/>
  <c r="O3271" i="5"/>
  <c r="O3270" i="5"/>
  <c r="O3269" i="5"/>
  <c r="O3268" i="5"/>
  <c r="O3267" i="5"/>
  <c r="O3266" i="5"/>
  <c r="O3265" i="5"/>
  <c r="O3264" i="5"/>
  <c r="O3263" i="5"/>
  <c r="O3262" i="5"/>
  <c r="O3261" i="5"/>
  <c r="O3260" i="5"/>
  <c r="O3259" i="5"/>
  <c r="O3258" i="5"/>
  <c r="O3257" i="5"/>
  <c r="O3256" i="5"/>
  <c r="O3255" i="5"/>
  <c r="O3254" i="5"/>
  <c r="O3253" i="5"/>
  <c r="O3252" i="5"/>
  <c r="O3251" i="5"/>
  <c r="O3250" i="5"/>
  <c r="O3249" i="5"/>
  <c r="O3248" i="5"/>
  <c r="O3247" i="5"/>
  <c r="O3246" i="5"/>
  <c r="O3245" i="5"/>
  <c r="O3244" i="5"/>
  <c r="O3243" i="5"/>
  <c r="O3242" i="5"/>
  <c r="O3241" i="5"/>
  <c r="O3240" i="5"/>
  <c r="O3239" i="5"/>
  <c r="O3238" i="5"/>
  <c r="O3237" i="5"/>
  <c r="O3236" i="5"/>
  <c r="O3235" i="5"/>
  <c r="O3234" i="5"/>
  <c r="O3233" i="5"/>
  <c r="O3232" i="5"/>
  <c r="O3231" i="5"/>
  <c r="O3230" i="5"/>
  <c r="O3229" i="5"/>
  <c r="O3228" i="5"/>
  <c r="O3227" i="5"/>
  <c r="O3226" i="5"/>
  <c r="O3225" i="5"/>
  <c r="O3224" i="5"/>
  <c r="O3223" i="5"/>
  <c r="O3222" i="5"/>
  <c r="O3221" i="5"/>
  <c r="O3220" i="5"/>
  <c r="O3219" i="5"/>
  <c r="O3218" i="5"/>
  <c r="O3217" i="5"/>
  <c r="O3216" i="5"/>
  <c r="O3215" i="5"/>
  <c r="O3214" i="5"/>
  <c r="O3213" i="5"/>
  <c r="O3212" i="5"/>
  <c r="O3211" i="5"/>
  <c r="O3210" i="5"/>
  <c r="O3209" i="5"/>
  <c r="O3208" i="5"/>
  <c r="O3207" i="5"/>
  <c r="O3206" i="5"/>
  <c r="O3205" i="5"/>
  <c r="O3204" i="5"/>
  <c r="O3203" i="5"/>
  <c r="O3202" i="5"/>
  <c r="O3201" i="5"/>
  <c r="O3200" i="5"/>
  <c r="O3199" i="5"/>
  <c r="O3198" i="5"/>
  <c r="O3197" i="5"/>
  <c r="O3196" i="5"/>
  <c r="O3195" i="5"/>
  <c r="O3194" i="5"/>
  <c r="O3193" i="5"/>
  <c r="O3192" i="5"/>
  <c r="O3191" i="5"/>
  <c r="O3190" i="5"/>
  <c r="O3189" i="5"/>
  <c r="O3188" i="5"/>
  <c r="O3187" i="5"/>
  <c r="O3186" i="5"/>
  <c r="O3185" i="5"/>
  <c r="O3184" i="5"/>
  <c r="O3183" i="5"/>
  <c r="O3182" i="5"/>
  <c r="O3181" i="5"/>
  <c r="O3180" i="5"/>
  <c r="O3179" i="5"/>
  <c r="O3178" i="5"/>
  <c r="O3177" i="5"/>
  <c r="O3176" i="5"/>
  <c r="O3175" i="5"/>
  <c r="O3174" i="5"/>
  <c r="O3173" i="5"/>
  <c r="O3172" i="5"/>
  <c r="O3171" i="5"/>
  <c r="O3170" i="5"/>
  <c r="O3169" i="5"/>
  <c r="O3168" i="5"/>
  <c r="O3167" i="5"/>
  <c r="O3166" i="5"/>
  <c r="O3165" i="5"/>
  <c r="O3164" i="5"/>
  <c r="O3163" i="5"/>
  <c r="O3162" i="5"/>
  <c r="O3161" i="5"/>
  <c r="O3160" i="5"/>
  <c r="O3159" i="5"/>
  <c r="O3158" i="5"/>
  <c r="O3157" i="5"/>
  <c r="O3156" i="5"/>
  <c r="O3155" i="5"/>
  <c r="O3154" i="5"/>
  <c r="O3153" i="5"/>
  <c r="O3152" i="5"/>
  <c r="O3151" i="5"/>
  <c r="O3150" i="5"/>
  <c r="O3149" i="5"/>
  <c r="O3148" i="5"/>
  <c r="O3147" i="5"/>
  <c r="O3146" i="5"/>
  <c r="O3145" i="5"/>
  <c r="O3144" i="5"/>
  <c r="O3143" i="5"/>
  <c r="O3142" i="5"/>
  <c r="O3141" i="5"/>
  <c r="O3140" i="5"/>
  <c r="O3139" i="5"/>
  <c r="O3138" i="5"/>
  <c r="O3137" i="5"/>
  <c r="O3136" i="5"/>
  <c r="O3135" i="5"/>
  <c r="O3134" i="5"/>
  <c r="O3133" i="5"/>
  <c r="O3132" i="5"/>
  <c r="O3131" i="5"/>
  <c r="O3130" i="5"/>
  <c r="O3129" i="5"/>
  <c r="O3128" i="5"/>
  <c r="O3127" i="5"/>
  <c r="O3126" i="5"/>
  <c r="O3125" i="5"/>
  <c r="O3124" i="5"/>
  <c r="O3123" i="5"/>
  <c r="O3122" i="5"/>
  <c r="O3121" i="5"/>
  <c r="O3120" i="5"/>
  <c r="O3119" i="5"/>
  <c r="O3118" i="5"/>
  <c r="O3117" i="5"/>
  <c r="O3116" i="5"/>
  <c r="O3115" i="5"/>
  <c r="O3114" i="5"/>
  <c r="O3113" i="5"/>
  <c r="O3112" i="5"/>
  <c r="O3111" i="5"/>
  <c r="O3110" i="5"/>
  <c r="O3109" i="5"/>
  <c r="O3108" i="5"/>
  <c r="O3107" i="5"/>
  <c r="O3106" i="5"/>
  <c r="O3105" i="5"/>
  <c r="O3104" i="5"/>
  <c r="O3103" i="5"/>
  <c r="O3102" i="5"/>
  <c r="O3101" i="5"/>
  <c r="O3100" i="5"/>
  <c r="O3099" i="5"/>
  <c r="O3098" i="5"/>
  <c r="O3097" i="5"/>
  <c r="O3096" i="5"/>
  <c r="O3095" i="5"/>
  <c r="O3094" i="5"/>
  <c r="O3093" i="5"/>
  <c r="O3092" i="5"/>
  <c r="O3091" i="5"/>
  <c r="O3090" i="5"/>
  <c r="O3089" i="5"/>
  <c r="O3088" i="5"/>
  <c r="O3087" i="5"/>
  <c r="O3086" i="5"/>
  <c r="O3085" i="5"/>
  <c r="O3084" i="5"/>
  <c r="O3083" i="5"/>
  <c r="O3082" i="5"/>
  <c r="O3081" i="5"/>
  <c r="O3080" i="5"/>
  <c r="O3079" i="5"/>
  <c r="O3078" i="5"/>
  <c r="O3077" i="5"/>
  <c r="O3076" i="5"/>
  <c r="O3075" i="5"/>
  <c r="O3074" i="5"/>
  <c r="O3073" i="5"/>
  <c r="O3072" i="5"/>
  <c r="O3071" i="5"/>
  <c r="O3070" i="5"/>
  <c r="O3069" i="5"/>
  <c r="O3068" i="5"/>
  <c r="O3067" i="5"/>
  <c r="O3066" i="5"/>
  <c r="O3065" i="5"/>
  <c r="O3064" i="5"/>
  <c r="O3063" i="5"/>
  <c r="O3062" i="5"/>
  <c r="O3061" i="5"/>
  <c r="O3060" i="5"/>
  <c r="O3059" i="5"/>
  <c r="O3058" i="5"/>
  <c r="O3057" i="5"/>
  <c r="O3056" i="5"/>
  <c r="O3055" i="5"/>
  <c r="O3054" i="5"/>
  <c r="O3053" i="5"/>
  <c r="O3052" i="5"/>
  <c r="O3051" i="5"/>
  <c r="O3050" i="5"/>
  <c r="O3049" i="5"/>
  <c r="O3048" i="5"/>
  <c r="O3047" i="5"/>
  <c r="O3046" i="5"/>
  <c r="O3045" i="5"/>
  <c r="O3044" i="5"/>
  <c r="O3043" i="5"/>
  <c r="O3042" i="5"/>
  <c r="O3041" i="5"/>
  <c r="O3040" i="5"/>
  <c r="O3039" i="5"/>
  <c r="O3038" i="5"/>
  <c r="O3037" i="5"/>
  <c r="O3036" i="5"/>
  <c r="O3035" i="5"/>
  <c r="O3034" i="5"/>
  <c r="O3033" i="5"/>
  <c r="O3032" i="5"/>
  <c r="O3031" i="5"/>
  <c r="O3030" i="5"/>
  <c r="O3029" i="5"/>
  <c r="O3028" i="5"/>
  <c r="O3027" i="5"/>
  <c r="O3026" i="5"/>
  <c r="O3025" i="5"/>
  <c r="O3024" i="5"/>
  <c r="O3023" i="5"/>
  <c r="O3022" i="5"/>
  <c r="O3021" i="5"/>
  <c r="O3020" i="5"/>
  <c r="O3019" i="5"/>
  <c r="O3018" i="5"/>
  <c r="O3017" i="5"/>
  <c r="O3016" i="5"/>
  <c r="O3015" i="5"/>
  <c r="O3014" i="5"/>
  <c r="O3013" i="5"/>
  <c r="O3012" i="5"/>
  <c r="O3011" i="5"/>
  <c r="O3010" i="5"/>
  <c r="O3009" i="5"/>
  <c r="O3008" i="5"/>
  <c r="O3007" i="5"/>
  <c r="O3006" i="5"/>
  <c r="O3005" i="5"/>
  <c r="O3004" i="5"/>
  <c r="O3003" i="5"/>
  <c r="O3002" i="5"/>
  <c r="O3001" i="5"/>
  <c r="O3000" i="5"/>
  <c r="O5" i="5"/>
  <c r="O2999" i="5"/>
  <c r="O2998" i="5"/>
  <c r="O2997" i="5"/>
  <c r="O2996" i="5"/>
  <c r="O2995" i="5"/>
  <c r="O2994" i="5"/>
  <c r="O2993" i="5"/>
  <c r="O2992" i="5"/>
  <c r="O2991" i="5"/>
  <c r="O2990" i="5"/>
  <c r="O2989" i="5"/>
  <c r="O2988" i="5"/>
  <c r="O2987" i="5"/>
  <c r="O2986" i="5"/>
  <c r="O2985" i="5"/>
  <c r="O2984" i="5"/>
  <c r="O2983" i="5"/>
  <c r="O2982" i="5"/>
  <c r="O2981" i="5"/>
  <c r="O2980" i="5"/>
  <c r="O2979" i="5"/>
  <c r="O2978" i="5"/>
  <c r="O2977" i="5"/>
  <c r="O2976" i="5"/>
  <c r="O2975" i="5"/>
  <c r="O2974" i="5"/>
  <c r="O2973" i="5"/>
  <c r="O2972" i="5"/>
  <c r="O2971" i="5"/>
  <c r="O2970" i="5"/>
  <c r="O2969" i="5"/>
  <c r="O2968" i="5"/>
  <c r="O2967" i="5"/>
  <c r="O2966" i="5"/>
  <c r="O2965" i="5"/>
  <c r="O2964" i="5"/>
  <c r="O2963" i="5"/>
  <c r="O2962" i="5"/>
  <c r="O2961" i="5"/>
  <c r="O2960" i="5"/>
  <c r="O2959" i="5"/>
  <c r="O2958" i="5"/>
  <c r="O2957" i="5"/>
  <c r="O2956" i="5"/>
  <c r="O2955" i="5"/>
  <c r="O2954" i="5"/>
  <c r="O2953" i="5"/>
  <c r="O2952" i="5"/>
  <c r="O2951" i="5"/>
  <c r="O2950" i="5"/>
  <c r="O2949" i="5"/>
  <c r="O2948" i="5"/>
  <c r="O2947" i="5"/>
  <c r="O2946" i="5"/>
  <c r="O2945" i="5"/>
  <c r="O2944" i="5"/>
  <c r="O2943" i="5"/>
  <c r="O2942" i="5"/>
  <c r="O2941" i="5"/>
  <c r="O2940" i="5"/>
  <c r="O2939" i="5"/>
  <c r="O2938" i="5"/>
  <c r="O2937" i="5"/>
  <c r="O2936" i="5"/>
  <c r="O2935" i="5"/>
  <c r="O2934" i="5"/>
  <c r="O2933" i="5"/>
  <c r="O2932" i="5"/>
  <c r="O2931" i="5"/>
  <c r="O2930" i="5"/>
  <c r="O2929" i="5"/>
  <c r="O2928" i="5"/>
  <c r="O2927" i="5"/>
  <c r="O2926" i="5"/>
  <c r="O2925" i="5"/>
  <c r="O2924" i="5"/>
  <c r="O2923" i="5"/>
  <c r="O2922" i="5"/>
  <c r="O2921" i="5"/>
  <c r="O2920" i="5"/>
  <c r="O2919" i="5"/>
  <c r="O2918" i="5"/>
  <c r="O2917" i="5"/>
  <c r="O2916" i="5"/>
  <c r="O2915" i="5"/>
  <c r="O2914" i="5"/>
  <c r="O2913" i="5"/>
  <c r="O2912" i="5"/>
  <c r="O2911" i="5"/>
  <c r="O2910" i="5"/>
  <c r="O2909" i="5"/>
  <c r="O2908" i="5"/>
  <c r="O2907" i="5"/>
  <c r="O2906" i="5"/>
  <c r="O2905" i="5"/>
  <c r="O2904" i="5"/>
  <c r="O2903" i="5"/>
  <c r="O2902" i="5"/>
  <c r="O2901" i="5"/>
  <c r="O2900" i="5"/>
  <c r="O2899" i="5"/>
  <c r="O2898" i="5"/>
  <c r="O2897" i="5"/>
  <c r="O2896" i="5"/>
  <c r="O2895" i="5"/>
  <c r="O2894" i="5"/>
  <c r="O2893" i="5"/>
  <c r="O2892" i="5"/>
  <c r="O2891" i="5"/>
  <c r="O2890" i="5"/>
  <c r="O2889" i="5"/>
  <c r="O2888" i="5"/>
  <c r="O2887" i="5"/>
  <c r="O2886" i="5"/>
  <c r="O2885" i="5"/>
  <c r="O2884" i="5"/>
  <c r="O2883" i="5"/>
  <c r="O2882" i="5"/>
  <c r="O2881" i="5"/>
  <c r="O2880" i="5"/>
  <c r="O2879" i="5"/>
  <c r="O2878" i="5"/>
  <c r="O2877" i="5"/>
  <c r="O2876" i="5"/>
  <c r="O2875" i="5"/>
  <c r="O2874" i="5"/>
  <c r="O2873" i="5"/>
  <c r="O2872" i="5"/>
  <c r="O2871" i="5"/>
  <c r="O2870" i="5"/>
  <c r="O2869" i="5"/>
  <c r="O2868" i="5"/>
  <c r="O2867" i="5"/>
  <c r="O2866" i="5"/>
  <c r="O2865" i="5"/>
  <c r="O2864" i="5"/>
  <c r="O2863" i="5"/>
  <c r="O2862" i="5"/>
  <c r="O2861" i="5"/>
  <c r="O2860" i="5"/>
  <c r="O2859" i="5"/>
  <c r="O2858" i="5"/>
  <c r="O2857" i="5"/>
  <c r="O2856" i="5"/>
  <c r="O2855" i="5"/>
  <c r="O2854" i="5"/>
  <c r="O2853" i="5"/>
  <c r="O2852" i="5"/>
  <c r="O2851" i="5"/>
  <c r="O2850" i="5"/>
  <c r="O2849" i="5"/>
  <c r="O2848" i="5"/>
  <c r="O2847" i="5"/>
  <c r="O2846" i="5"/>
  <c r="O2845" i="5"/>
  <c r="O2844" i="5"/>
  <c r="O2843" i="5"/>
  <c r="O2842" i="5"/>
  <c r="O2841" i="5"/>
  <c r="O2840" i="5"/>
  <c r="O2839" i="5"/>
  <c r="O2838" i="5"/>
  <c r="O2837" i="5"/>
  <c r="O2836" i="5"/>
  <c r="O2835" i="5"/>
  <c r="O2834" i="5"/>
  <c r="O2833" i="5"/>
  <c r="O2832" i="5"/>
  <c r="O2831" i="5"/>
  <c r="O2830" i="5"/>
  <c r="O2829" i="5"/>
  <c r="O2828" i="5"/>
  <c r="O2827" i="5"/>
  <c r="O2826" i="5"/>
  <c r="O2825" i="5"/>
  <c r="O2824" i="5"/>
  <c r="O2823" i="5"/>
  <c r="O2822" i="5"/>
  <c r="O2821" i="5"/>
  <c r="O2820" i="5"/>
  <c r="O2819" i="5"/>
  <c r="O2818" i="5"/>
  <c r="O2817" i="5"/>
  <c r="O2816" i="5"/>
  <c r="O2815" i="5"/>
  <c r="O2814" i="5"/>
  <c r="O2813" i="5"/>
  <c r="O2812" i="5"/>
  <c r="O2811" i="5"/>
  <c r="O2810" i="5"/>
  <c r="O2809" i="5"/>
  <c r="O2808" i="5"/>
  <c r="O2807" i="5"/>
  <c r="O2806" i="5"/>
  <c r="O2805" i="5"/>
  <c r="O2804" i="5"/>
  <c r="O2803" i="5"/>
  <c r="O2802" i="5"/>
  <c r="O2801" i="5"/>
  <c r="O2800" i="5"/>
  <c r="O2799" i="5"/>
  <c r="O2798" i="5"/>
  <c r="O2797" i="5"/>
  <c r="O2796" i="5"/>
  <c r="O2795" i="5"/>
  <c r="O2794" i="5"/>
  <c r="O2793" i="5"/>
  <c r="O2792" i="5"/>
  <c r="O2791" i="5"/>
  <c r="O2790" i="5"/>
  <c r="O2789" i="5"/>
  <c r="O2788" i="5"/>
  <c r="O2787" i="5"/>
  <c r="O2786" i="5"/>
  <c r="O2785" i="5"/>
  <c r="O2784" i="5"/>
  <c r="O2783" i="5"/>
  <c r="O2782" i="5"/>
  <c r="O2781" i="5"/>
  <c r="O2780" i="5"/>
  <c r="O2779" i="5"/>
  <c r="O2778" i="5"/>
  <c r="O2777" i="5"/>
  <c r="O2776" i="5"/>
  <c r="O2775" i="5"/>
  <c r="O2774" i="5"/>
  <c r="O2773" i="5"/>
  <c r="O2772" i="5"/>
  <c r="O2771" i="5"/>
  <c r="O2770" i="5"/>
  <c r="O2769" i="5"/>
  <c r="O2768" i="5"/>
  <c r="O2767" i="5"/>
  <c r="O2766" i="5"/>
  <c r="O2765" i="5"/>
  <c r="O2764" i="5"/>
  <c r="O2763" i="5"/>
  <c r="O2762" i="5"/>
  <c r="O2761" i="5"/>
  <c r="O2760" i="5"/>
  <c r="O2759" i="5"/>
  <c r="O2758" i="5"/>
  <c r="O2757" i="5"/>
  <c r="O2756" i="5"/>
  <c r="O2755" i="5"/>
  <c r="O2754" i="5"/>
  <c r="O2753" i="5"/>
  <c r="O2752" i="5"/>
  <c r="O2751" i="5"/>
  <c r="O2750" i="5"/>
  <c r="O2749" i="5"/>
  <c r="O2748" i="5"/>
  <c r="O2747" i="5"/>
  <c r="O2746" i="5"/>
  <c r="O2745" i="5"/>
  <c r="O2744" i="5"/>
  <c r="O2743" i="5"/>
  <c r="O2742" i="5"/>
  <c r="O2741" i="5"/>
  <c r="O2740" i="5"/>
  <c r="O2739" i="5"/>
  <c r="O2738" i="5"/>
  <c r="O2737" i="5"/>
  <c r="O2736" i="5"/>
  <c r="O2735" i="5"/>
  <c r="O2734" i="5"/>
  <c r="O2733" i="5"/>
  <c r="O2732" i="5"/>
  <c r="O2731" i="5"/>
  <c r="O2730" i="5"/>
  <c r="O2729" i="5"/>
  <c r="O2728" i="5"/>
  <c r="O2727" i="5"/>
  <c r="O2726" i="5"/>
  <c r="O2725" i="5"/>
  <c r="O2724" i="5"/>
  <c r="O2723" i="5"/>
  <c r="O2722" i="5"/>
  <c r="O2721" i="5"/>
  <c r="O2720" i="5"/>
  <c r="O2719" i="5"/>
  <c r="O2718" i="5"/>
  <c r="O2717" i="5"/>
  <c r="O2716" i="5"/>
  <c r="O2715" i="5"/>
  <c r="O2714" i="5"/>
  <c r="O2713" i="5"/>
  <c r="O2712" i="5"/>
  <c r="O2711" i="5"/>
  <c r="O2710" i="5"/>
  <c r="O2709" i="5"/>
  <c r="O2708" i="5"/>
  <c r="O2707" i="5"/>
  <c r="O2706" i="5"/>
  <c r="O2705" i="5"/>
  <c r="O2704" i="5"/>
  <c r="O2703" i="5"/>
  <c r="O2702" i="5"/>
  <c r="O2701" i="5"/>
  <c r="O2700" i="5"/>
  <c r="O2699" i="5"/>
  <c r="O2698" i="5"/>
  <c r="O2697" i="5"/>
  <c r="O2696" i="5"/>
  <c r="O2695" i="5"/>
  <c r="O2694" i="5"/>
  <c r="O2693" i="5"/>
  <c r="O2692" i="5"/>
  <c r="O2691" i="5"/>
  <c r="O2690" i="5"/>
  <c r="O2689" i="5"/>
  <c r="O2688" i="5"/>
  <c r="O2687" i="5"/>
  <c r="O2686" i="5"/>
  <c r="O2685" i="5"/>
  <c r="O2684" i="5"/>
  <c r="O2683" i="5"/>
  <c r="O2682" i="5"/>
  <c r="O2681" i="5"/>
  <c r="O2680" i="5"/>
  <c r="O2679" i="5"/>
  <c r="O2678" i="5"/>
  <c r="O2677" i="5"/>
  <c r="O2676" i="5"/>
  <c r="O2675" i="5"/>
  <c r="O2674" i="5"/>
  <c r="O2673" i="5"/>
  <c r="O2672" i="5"/>
  <c r="O2671" i="5"/>
  <c r="O2670" i="5"/>
  <c r="O2669" i="5"/>
  <c r="O2668" i="5"/>
  <c r="O2667" i="5"/>
  <c r="O2666" i="5"/>
  <c r="O2665" i="5"/>
  <c r="O2664" i="5"/>
  <c r="O2663" i="5"/>
  <c r="O2662" i="5"/>
  <c r="O2661" i="5"/>
  <c r="O2660" i="5"/>
  <c r="O2659" i="5"/>
  <c r="O2658" i="5"/>
  <c r="O2657" i="5"/>
  <c r="O2656" i="5"/>
  <c r="O2655" i="5"/>
  <c r="O2654" i="5"/>
  <c r="O2653" i="5"/>
  <c r="O2652" i="5"/>
  <c r="O2651" i="5"/>
  <c r="O2650" i="5"/>
  <c r="O2649" i="5"/>
  <c r="O2648" i="5"/>
  <c r="O2647" i="5"/>
  <c r="O2646" i="5"/>
  <c r="O2645" i="5"/>
  <c r="O2644" i="5"/>
  <c r="O2643" i="5"/>
  <c r="O2642" i="5"/>
  <c r="O2641" i="5"/>
  <c r="O2640" i="5"/>
  <c r="O2639" i="5"/>
  <c r="O2638" i="5"/>
  <c r="O2637" i="5"/>
  <c r="O2636" i="5"/>
  <c r="O2635" i="5"/>
  <c r="O2634" i="5"/>
  <c r="O2633" i="5"/>
  <c r="O2632" i="5"/>
  <c r="O2631" i="5"/>
  <c r="O2630" i="5"/>
  <c r="O2629" i="5"/>
  <c r="O2628" i="5"/>
  <c r="O2627" i="5"/>
  <c r="O2626" i="5"/>
  <c r="O2625" i="5"/>
  <c r="O2624" i="5"/>
  <c r="O2623" i="5"/>
  <c r="O2622" i="5"/>
  <c r="O2621" i="5"/>
  <c r="O2620" i="5"/>
  <c r="O2619" i="5"/>
  <c r="O2618" i="5"/>
  <c r="O2617" i="5"/>
  <c r="O2616" i="5"/>
  <c r="O2615" i="5"/>
  <c r="O2614" i="5"/>
  <c r="O2613" i="5"/>
  <c r="O2612" i="5"/>
  <c r="O2611" i="5"/>
  <c r="O2610" i="5"/>
  <c r="O2609" i="5"/>
  <c r="O2608" i="5"/>
  <c r="O2607" i="5"/>
  <c r="O2606" i="5"/>
  <c r="O2605" i="5"/>
  <c r="O2604" i="5"/>
  <c r="O2603" i="5"/>
  <c r="O2602" i="5"/>
  <c r="O2601" i="5"/>
  <c r="O2600" i="5"/>
  <c r="O2599" i="5"/>
  <c r="O2598" i="5"/>
  <c r="O2597" i="5"/>
  <c r="O2596" i="5"/>
  <c r="O2595" i="5"/>
  <c r="O2594" i="5"/>
  <c r="O2593" i="5"/>
  <c r="O2592" i="5"/>
  <c r="O2591" i="5"/>
  <c r="O2590" i="5"/>
  <c r="O2589" i="5"/>
  <c r="O2588" i="5"/>
  <c r="O2587" i="5"/>
  <c r="O2586" i="5"/>
  <c r="O2585" i="5"/>
  <c r="O2584" i="5"/>
  <c r="O2583" i="5"/>
  <c r="O2582" i="5"/>
  <c r="O2581" i="5"/>
  <c r="O2580" i="5"/>
  <c r="O2579" i="5"/>
  <c r="O2578" i="5"/>
  <c r="O2577" i="5"/>
  <c r="O2576" i="5"/>
  <c r="O2575" i="5"/>
  <c r="O2574" i="5"/>
  <c r="O2573" i="5"/>
  <c r="O2572" i="5"/>
  <c r="O2571" i="5"/>
  <c r="O2570" i="5"/>
  <c r="O2569" i="5"/>
  <c r="O2568" i="5"/>
  <c r="O2567" i="5"/>
  <c r="O2566" i="5"/>
  <c r="O2565" i="5"/>
  <c r="O2564" i="5"/>
  <c r="O2563" i="5"/>
  <c r="O2562" i="5"/>
  <c r="O2561" i="5"/>
  <c r="O2560" i="5"/>
  <c r="O2559" i="5"/>
  <c r="O2558" i="5"/>
  <c r="O2557" i="5"/>
  <c r="O2556" i="5"/>
  <c r="O2555" i="5"/>
  <c r="O2554" i="5"/>
  <c r="O2553" i="5"/>
  <c r="O2552" i="5"/>
  <c r="O2551" i="5"/>
  <c r="O2550" i="5"/>
  <c r="O2549" i="5"/>
  <c r="O2548" i="5"/>
  <c r="O2547" i="5"/>
  <c r="O2546" i="5"/>
  <c r="O2545" i="5"/>
  <c r="O2544" i="5"/>
  <c r="O2543" i="5"/>
  <c r="O2542" i="5"/>
  <c r="O2541" i="5"/>
  <c r="O2540" i="5"/>
  <c r="O2539" i="5"/>
  <c r="O2538" i="5"/>
  <c r="O2537" i="5"/>
  <c r="O2536" i="5"/>
  <c r="O2535" i="5"/>
  <c r="O2534" i="5"/>
  <c r="O2533" i="5"/>
  <c r="O2532" i="5"/>
  <c r="O2531" i="5"/>
  <c r="O2530" i="5"/>
  <c r="O2529" i="5"/>
  <c r="O2528" i="5"/>
  <c r="O2527" i="5"/>
  <c r="O2526" i="5"/>
  <c r="O2525" i="5"/>
  <c r="O2524" i="5"/>
  <c r="O2523" i="5"/>
  <c r="O2522" i="5"/>
  <c r="O2521" i="5"/>
  <c r="O2520" i="5"/>
  <c r="O2519" i="5"/>
  <c r="O2518" i="5"/>
  <c r="O2517" i="5"/>
  <c r="O2516" i="5"/>
  <c r="O2515" i="5"/>
  <c r="O2514" i="5"/>
  <c r="O2513" i="5"/>
  <c r="O2512" i="5"/>
  <c r="O2511" i="5"/>
  <c r="O2510" i="5"/>
  <c r="O2509" i="5"/>
  <c r="O2508" i="5"/>
  <c r="O2507" i="5"/>
  <c r="O2506" i="5"/>
  <c r="O2505" i="5"/>
  <c r="O2504" i="5"/>
  <c r="O2503" i="5"/>
  <c r="O2502" i="5"/>
  <c r="O2501" i="5"/>
  <c r="O2500" i="5"/>
  <c r="O2499" i="5"/>
  <c r="O2498" i="5"/>
  <c r="O2497" i="5"/>
  <c r="O2496" i="5"/>
  <c r="O2495" i="5"/>
  <c r="O2494" i="5"/>
  <c r="O2493" i="5"/>
  <c r="O2492" i="5"/>
  <c r="O2491" i="5"/>
  <c r="O2490" i="5"/>
  <c r="O2489" i="5"/>
  <c r="O2488" i="5"/>
  <c r="O2487" i="5"/>
  <c r="O2486" i="5"/>
  <c r="O2485" i="5"/>
  <c r="O2484" i="5"/>
  <c r="O2483" i="5"/>
  <c r="O2482" i="5"/>
  <c r="O2481" i="5"/>
  <c r="O2480" i="5"/>
  <c r="O2479" i="5"/>
  <c r="O2478" i="5"/>
  <c r="O2477" i="5"/>
  <c r="O2476" i="5"/>
  <c r="O2475" i="5"/>
  <c r="O2474" i="5"/>
  <c r="O2473" i="5"/>
  <c r="O2472" i="5"/>
  <c r="O2471" i="5"/>
  <c r="O2470" i="5"/>
  <c r="O2469" i="5"/>
  <c r="O2468" i="5"/>
  <c r="O2467" i="5"/>
  <c r="O2466" i="5"/>
  <c r="O2465" i="5"/>
  <c r="O2464" i="5"/>
  <c r="O2463" i="5"/>
  <c r="O2462" i="5"/>
  <c r="O2461" i="5"/>
  <c r="O2460" i="5"/>
  <c r="O2459" i="5"/>
  <c r="O2458" i="5"/>
  <c r="O2457" i="5"/>
  <c r="O2456" i="5"/>
  <c r="O2455" i="5"/>
  <c r="O2454" i="5"/>
  <c r="O2453" i="5"/>
  <c r="O2452" i="5"/>
  <c r="O2451" i="5"/>
  <c r="O2450" i="5"/>
  <c r="O2449" i="5"/>
  <c r="O2448" i="5"/>
  <c r="O2447" i="5"/>
  <c r="O2446" i="5"/>
  <c r="O2445" i="5"/>
  <c r="O2444" i="5"/>
  <c r="O2443" i="5"/>
  <c r="O2442" i="5"/>
  <c r="O2441" i="5"/>
  <c r="O2440" i="5"/>
  <c r="O2439" i="5"/>
  <c r="O2438" i="5"/>
  <c r="O2437" i="5"/>
  <c r="O2436" i="5"/>
  <c r="O2435" i="5"/>
  <c r="O2434" i="5"/>
  <c r="O2433" i="5"/>
  <c r="O2432" i="5"/>
  <c r="O2431" i="5"/>
  <c r="O2430" i="5"/>
  <c r="O2429" i="5"/>
  <c r="O2428" i="5"/>
  <c r="O2427" i="5"/>
  <c r="O2426" i="5"/>
  <c r="O2425" i="5"/>
  <c r="O2424" i="5"/>
  <c r="O2423" i="5"/>
  <c r="O2422" i="5"/>
  <c r="O2421" i="5"/>
  <c r="O2420" i="5"/>
  <c r="O2419" i="5"/>
  <c r="O2418" i="5"/>
  <c r="O2417" i="5"/>
  <c r="O2416" i="5"/>
  <c r="O2415" i="5"/>
  <c r="O2414" i="5"/>
  <c r="O2413" i="5"/>
  <c r="O2412" i="5"/>
  <c r="O2411" i="5"/>
  <c r="O2410" i="5"/>
  <c r="O2409" i="5"/>
  <c r="O2408" i="5"/>
  <c r="O2407" i="5"/>
  <c r="O2406" i="5"/>
  <c r="O2405" i="5"/>
  <c r="O2404" i="5"/>
  <c r="O2403" i="5"/>
  <c r="O2402" i="5"/>
  <c r="O2401" i="5"/>
  <c r="O2400" i="5"/>
  <c r="O2399" i="5"/>
  <c r="O2398" i="5"/>
  <c r="O2397" i="5"/>
  <c r="O2396" i="5"/>
  <c r="O2395" i="5"/>
  <c r="O2394" i="5"/>
  <c r="O2393" i="5"/>
  <c r="O2392" i="5"/>
  <c r="O2391" i="5"/>
  <c r="O2390" i="5"/>
  <c r="O2389" i="5"/>
  <c r="O2388" i="5"/>
  <c r="O2387" i="5"/>
  <c r="O2386" i="5"/>
  <c r="O2385" i="5"/>
  <c r="O2384" i="5"/>
  <c r="O2383" i="5"/>
  <c r="O2382" i="5"/>
  <c r="O2381" i="5"/>
  <c r="O2380" i="5"/>
  <c r="O2379" i="5"/>
  <c r="O2378" i="5"/>
  <c r="O2377" i="5"/>
  <c r="O2376" i="5"/>
  <c r="O2375" i="5"/>
  <c r="O2374" i="5"/>
  <c r="O2373" i="5"/>
  <c r="O2372" i="5"/>
  <c r="O2371" i="5"/>
  <c r="O2370" i="5"/>
  <c r="O2369" i="5"/>
  <c r="O2368" i="5"/>
  <c r="O2367" i="5"/>
  <c r="O2366" i="5"/>
  <c r="O2365" i="5"/>
  <c r="O2364" i="5"/>
  <c r="O2363" i="5"/>
  <c r="O2362" i="5"/>
  <c r="O2361" i="5"/>
  <c r="O2360" i="5"/>
  <c r="O2359" i="5"/>
  <c r="O2358" i="5"/>
  <c r="O2357" i="5"/>
  <c r="O2356" i="5"/>
  <c r="O2355" i="5"/>
  <c r="O2354" i="5"/>
  <c r="O2353" i="5"/>
  <c r="O2352" i="5"/>
  <c r="O2351" i="5"/>
  <c r="O2350" i="5"/>
  <c r="O2349" i="5"/>
  <c r="O2348" i="5"/>
  <c r="O2347" i="5"/>
  <c r="O2346" i="5"/>
  <c r="O2345" i="5"/>
  <c r="O2344" i="5"/>
  <c r="O2343" i="5"/>
  <c r="O2342" i="5"/>
  <c r="O2341" i="5"/>
  <c r="O2340" i="5"/>
  <c r="O2339" i="5"/>
  <c r="O2338" i="5"/>
  <c r="O2337" i="5"/>
  <c r="O2336" i="5"/>
  <c r="O2335" i="5"/>
  <c r="O2334" i="5"/>
  <c r="O2333" i="5"/>
  <c r="O2332" i="5"/>
  <c r="O2331" i="5"/>
  <c r="O2330" i="5"/>
  <c r="O2329" i="5"/>
  <c r="O2328" i="5"/>
  <c r="O2327" i="5"/>
  <c r="O2326" i="5"/>
  <c r="O2325" i="5"/>
  <c r="O2324" i="5"/>
  <c r="O2323" i="5"/>
  <c r="O2322" i="5"/>
  <c r="O2321" i="5"/>
  <c r="O2320" i="5"/>
  <c r="O2319" i="5"/>
  <c r="O2318" i="5"/>
  <c r="O2317" i="5"/>
  <c r="O2316" i="5"/>
  <c r="O2315" i="5"/>
  <c r="O2314" i="5"/>
  <c r="O2313" i="5"/>
  <c r="O2312" i="5"/>
  <c r="O2311" i="5"/>
  <c r="O2310" i="5"/>
  <c r="O2309" i="5"/>
  <c r="O2308" i="5"/>
  <c r="O2307" i="5"/>
  <c r="O2306" i="5"/>
  <c r="O2305" i="5"/>
  <c r="O2304" i="5"/>
  <c r="O2303" i="5"/>
  <c r="O2302" i="5"/>
  <c r="O2301" i="5"/>
  <c r="O2300" i="5"/>
  <c r="O2299" i="5"/>
  <c r="O2298" i="5"/>
  <c r="O2297" i="5"/>
  <c r="O2296" i="5"/>
  <c r="O2295" i="5"/>
  <c r="O2294" i="5"/>
  <c r="O2293" i="5"/>
  <c r="O2292" i="5"/>
  <c r="O2291" i="5"/>
  <c r="O2290" i="5"/>
  <c r="O2289" i="5"/>
  <c r="O2288" i="5"/>
  <c r="O2287" i="5"/>
  <c r="O2286" i="5"/>
  <c r="O2285" i="5"/>
  <c r="O2284" i="5"/>
  <c r="O2283" i="5"/>
  <c r="O2282" i="5"/>
  <c r="O2281" i="5"/>
  <c r="O2280" i="5"/>
  <c r="O2279" i="5"/>
  <c r="O2278" i="5"/>
  <c r="O2277" i="5"/>
  <c r="O2276" i="5"/>
  <c r="O2275" i="5"/>
  <c r="O2274" i="5"/>
  <c r="O2273" i="5"/>
  <c r="O2272" i="5"/>
  <c r="O2271" i="5"/>
  <c r="O2270" i="5"/>
  <c r="O2269" i="5"/>
  <c r="O2268" i="5"/>
  <c r="O2267" i="5"/>
  <c r="O2266" i="5"/>
  <c r="O2265" i="5"/>
  <c r="O2264" i="5"/>
  <c r="O2263" i="5"/>
  <c r="O2262" i="5"/>
  <c r="O2261" i="5"/>
  <c r="O2260" i="5"/>
  <c r="O2259" i="5"/>
  <c r="O2258" i="5"/>
  <c r="O2257" i="5"/>
  <c r="O2256" i="5"/>
  <c r="O2255" i="5"/>
  <c r="O2254" i="5"/>
  <c r="O2253" i="5"/>
  <c r="O2252" i="5"/>
  <c r="O2251" i="5"/>
  <c r="O2250" i="5"/>
  <c r="O2249" i="5"/>
  <c r="O2248" i="5"/>
  <c r="O2247" i="5"/>
  <c r="O2246" i="5"/>
  <c r="O2245" i="5"/>
  <c r="O2244" i="5"/>
  <c r="O2243" i="5"/>
  <c r="O2242" i="5"/>
  <c r="O2241" i="5"/>
  <c r="O2240" i="5"/>
  <c r="O2239" i="5"/>
  <c r="O2238" i="5"/>
  <c r="O2237" i="5"/>
  <c r="O2236" i="5"/>
  <c r="O2235" i="5"/>
  <c r="O2234" i="5"/>
  <c r="O2233" i="5"/>
  <c r="O2232" i="5"/>
  <c r="O2231" i="5"/>
  <c r="O2230" i="5"/>
  <c r="O2229" i="5"/>
  <c r="O2228" i="5"/>
  <c r="O2227" i="5"/>
  <c r="O2226" i="5"/>
  <c r="O2225" i="5"/>
  <c r="O2224" i="5"/>
  <c r="O2223" i="5"/>
  <c r="O2222" i="5"/>
  <c r="O2221" i="5"/>
  <c r="O2220" i="5"/>
  <c r="O2219" i="5"/>
  <c r="O2218" i="5"/>
  <c r="O2217" i="5"/>
  <c r="O2216" i="5"/>
  <c r="O2215" i="5"/>
  <c r="O2214" i="5"/>
  <c r="O2213" i="5"/>
  <c r="O2212" i="5"/>
  <c r="O2211" i="5"/>
  <c r="O2210" i="5"/>
  <c r="O2209" i="5"/>
  <c r="O2208" i="5"/>
  <c r="O2207" i="5"/>
  <c r="O2206" i="5"/>
  <c r="O2205" i="5"/>
  <c r="O2204" i="5"/>
  <c r="O2203" i="5"/>
  <c r="O2202" i="5"/>
  <c r="O2201" i="5"/>
  <c r="O2200" i="5"/>
  <c r="O2199" i="5"/>
  <c r="O2198" i="5"/>
  <c r="O2197" i="5"/>
  <c r="O2196" i="5"/>
  <c r="O2195" i="5"/>
  <c r="O2194" i="5"/>
  <c r="O2193" i="5"/>
  <c r="O2192" i="5"/>
  <c r="O2191" i="5"/>
  <c r="O2190" i="5"/>
  <c r="O2189" i="5"/>
  <c r="O2188" i="5"/>
  <c r="O2187" i="5"/>
  <c r="O2186" i="5"/>
  <c r="O2185" i="5"/>
  <c r="O2184" i="5"/>
  <c r="O2183" i="5"/>
  <c r="O2182" i="5"/>
  <c r="O2181" i="5"/>
  <c r="O2180" i="5"/>
  <c r="O2179" i="5"/>
  <c r="O2178" i="5"/>
  <c r="O2177" i="5"/>
  <c r="O2176" i="5"/>
  <c r="O2175" i="5"/>
  <c r="O2174" i="5"/>
  <c r="O2173" i="5"/>
  <c r="O2172" i="5"/>
  <c r="O2171" i="5"/>
  <c r="O2170" i="5"/>
  <c r="O2169" i="5"/>
  <c r="O2168" i="5"/>
  <c r="O2167" i="5"/>
  <c r="O2166" i="5"/>
  <c r="O2165" i="5"/>
  <c r="O2164" i="5"/>
  <c r="O2163" i="5"/>
  <c r="O2162" i="5"/>
  <c r="O2161" i="5"/>
  <c r="O2160" i="5"/>
  <c r="O2159" i="5"/>
  <c r="O2158" i="5"/>
  <c r="O2157" i="5"/>
  <c r="O2156" i="5"/>
  <c r="O2155" i="5"/>
  <c r="O2154" i="5"/>
  <c r="O2153" i="5"/>
  <c r="O2152" i="5"/>
  <c r="O2151" i="5"/>
  <c r="O2150" i="5"/>
  <c r="O2149" i="5"/>
  <c r="O2148" i="5"/>
  <c r="O2147" i="5"/>
  <c r="O2146" i="5"/>
  <c r="O2145" i="5"/>
  <c r="O2144" i="5"/>
  <c r="O2143" i="5"/>
  <c r="O2142" i="5"/>
  <c r="O2141" i="5"/>
  <c r="O2140" i="5"/>
  <c r="O2139" i="5"/>
  <c r="O2138" i="5"/>
  <c r="O2137" i="5"/>
  <c r="O2136" i="5"/>
  <c r="O2135" i="5"/>
  <c r="O2134" i="5"/>
  <c r="O2133" i="5"/>
  <c r="O2132" i="5"/>
  <c r="O2131" i="5"/>
  <c r="O2130" i="5"/>
  <c r="O2129" i="5"/>
  <c r="O2128" i="5"/>
  <c r="O2127" i="5"/>
  <c r="O2126" i="5"/>
  <c r="O2125" i="5"/>
  <c r="O2124" i="5"/>
  <c r="O2123" i="5"/>
  <c r="O2122" i="5"/>
  <c r="O2121" i="5"/>
  <c r="O2120" i="5"/>
  <c r="O2119" i="5"/>
  <c r="O2118" i="5"/>
  <c r="O2117" i="5"/>
  <c r="O2116" i="5"/>
  <c r="O2115" i="5"/>
  <c r="O2114" i="5"/>
  <c r="O2113" i="5"/>
  <c r="O2112" i="5"/>
  <c r="O2111" i="5"/>
  <c r="O2110" i="5"/>
  <c r="O2109" i="5"/>
  <c r="O2108" i="5"/>
  <c r="O2107" i="5"/>
  <c r="O2106" i="5"/>
  <c r="O2105" i="5"/>
  <c r="O2104" i="5"/>
  <c r="O2103" i="5"/>
  <c r="O2102" i="5"/>
  <c r="O2101" i="5"/>
  <c r="O2100" i="5"/>
  <c r="O2099" i="5"/>
  <c r="O2098" i="5"/>
  <c r="O2097" i="5"/>
  <c r="O2096" i="5"/>
  <c r="O2095" i="5"/>
  <c r="O2094" i="5"/>
  <c r="O2093" i="5"/>
  <c r="O2092" i="5"/>
  <c r="O2091" i="5"/>
  <c r="O2090" i="5"/>
  <c r="O2089" i="5"/>
  <c r="O2088" i="5"/>
  <c r="O2087" i="5"/>
  <c r="O2086" i="5"/>
  <c r="O2085" i="5"/>
  <c r="O2084" i="5"/>
  <c r="O2083" i="5"/>
  <c r="O2082" i="5"/>
  <c r="O2081" i="5"/>
  <c r="O2080" i="5"/>
  <c r="O2079" i="5"/>
  <c r="O2078" i="5"/>
  <c r="O2077" i="5"/>
  <c r="O2076" i="5"/>
  <c r="O2075" i="5"/>
  <c r="O2074" i="5"/>
  <c r="O2073" i="5"/>
  <c r="O2072" i="5"/>
  <c r="O2071" i="5"/>
  <c r="O2070" i="5"/>
  <c r="O2069" i="5"/>
  <c r="O2068" i="5"/>
  <c r="O2067" i="5"/>
  <c r="O2066" i="5"/>
  <c r="O2065" i="5"/>
  <c r="O2064" i="5"/>
  <c r="O2063" i="5"/>
  <c r="O2062" i="5"/>
  <c r="O2061" i="5"/>
  <c r="O2060" i="5"/>
  <c r="O2059" i="5"/>
  <c r="O2058" i="5"/>
  <c r="O2057" i="5"/>
  <c r="O2056" i="5"/>
  <c r="O2055" i="5"/>
  <c r="O2054" i="5"/>
  <c r="O2053" i="5"/>
  <c r="O2052" i="5"/>
  <c r="O2051" i="5"/>
  <c r="O2050" i="5"/>
  <c r="O2049" i="5"/>
  <c r="O2048" i="5"/>
  <c r="O2047" i="5"/>
  <c r="O2046" i="5"/>
  <c r="O2045" i="5"/>
  <c r="O2044" i="5"/>
  <c r="O2043" i="5"/>
  <c r="O2042" i="5"/>
  <c r="O2041" i="5"/>
  <c r="O2040" i="5"/>
  <c r="O2039" i="5"/>
  <c r="O2038" i="5"/>
  <c r="O2037" i="5"/>
  <c r="O2036" i="5"/>
  <c r="O2035" i="5"/>
  <c r="O2034" i="5"/>
  <c r="O2033" i="5"/>
  <c r="O2032" i="5"/>
  <c r="O2031" i="5"/>
  <c r="O2030" i="5"/>
  <c r="O2029" i="5"/>
  <c r="O2028" i="5"/>
  <c r="O2027" i="5"/>
  <c r="O2026" i="5"/>
  <c r="O2025" i="5"/>
  <c r="O2024" i="5"/>
  <c r="O2023" i="5"/>
  <c r="O2022" i="5"/>
  <c r="O2021" i="5"/>
  <c r="O2020" i="5"/>
  <c r="O2019" i="5"/>
  <c r="O2018" i="5"/>
  <c r="O2017" i="5"/>
  <c r="O2016" i="5"/>
  <c r="O2015" i="5"/>
  <c r="O2014" i="5"/>
  <c r="O2013" i="5"/>
  <c r="O2012" i="5"/>
  <c r="O2011" i="5"/>
  <c r="O2010" i="5"/>
  <c r="O2009" i="5"/>
  <c r="O2008" i="5"/>
  <c r="O2007" i="5"/>
  <c r="O2006" i="5"/>
  <c r="O2005" i="5"/>
  <c r="O2004" i="5"/>
  <c r="O2003" i="5"/>
  <c r="O2002" i="5"/>
  <c r="O2001" i="5"/>
  <c r="O2000" i="5"/>
  <c r="O1999" i="5"/>
  <c r="O1998" i="5"/>
  <c r="O1997" i="5"/>
  <c r="O1996" i="5"/>
  <c r="O1995" i="5"/>
  <c r="O1994" i="5"/>
  <c r="O1993" i="5"/>
  <c r="O1992" i="5"/>
  <c r="O1991" i="5"/>
  <c r="O1990" i="5"/>
  <c r="O1989" i="5"/>
  <c r="O1988" i="5"/>
  <c r="O1987" i="5"/>
  <c r="O1986" i="5"/>
  <c r="O1985" i="5"/>
  <c r="O1984" i="5"/>
  <c r="O1983" i="5"/>
  <c r="O1982" i="5"/>
  <c r="O1981" i="5"/>
  <c r="O1980" i="5"/>
  <c r="O1979" i="5"/>
  <c r="O1978" i="5"/>
  <c r="O1977" i="5"/>
  <c r="O1976" i="5"/>
  <c r="O1975" i="5"/>
  <c r="O1974" i="5"/>
  <c r="O1973" i="5"/>
  <c r="O1972" i="5"/>
  <c r="O1971" i="5"/>
  <c r="O1970" i="5"/>
  <c r="O1969" i="5"/>
  <c r="O1968" i="5"/>
  <c r="O1967" i="5"/>
  <c r="O1966" i="5"/>
  <c r="O1965" i="5"/>
  <c r="O1964" i="5"/>
  <c r="O1963" i="5"/>
  <c r="O1962" i="5"/>
  <c r="O1961" i="5"/>
  <c r="O1960" i="5"/>
  <c r="O1959" i="5"/>
  <c r="O1958" i="5"/>
  <c r="O1957" i="5"/>
  <c r="O1956" i="5"/>
  <c r="O1955" i="5"/>
  <c r="O1954" i="5"/>
  <c r="O1953" i="5"/>
  <c r="O1952" i="5"/>
  <c r="O1951" i="5"/>
  <c r="O1950" i="5"/>
  <c r="O1949" i="5"/>
  <c r="O1948" i="5"/>
  <c r="O1947" i="5"/>
  <c r="O1946" i="5"/>
  <c r="O1945" i="5"/>
  <c r="O1944" i="5"/>
  <c r="O1943" i="5"/>
  <c r="O1942" i="5"/>
  <c r="O1941" i="5"/>
  <c r="O1940" i="5"/>
  <c r="O1939" i="5"/>
  <c r="O1938" i="5"/>
  <c r="O1937" i="5"/>
  <c r="O1936" i="5"/>
  <c r="O1935" i="5"/>
  <c r="O1934" i="5"/>
  <c r="O1933" i="5"/>
  <c r="O1932" i="5"/>
  <c r="O1931" i="5"/>
  <c r="O1930" i="5"/>
  <c r="O1929" i="5"/>
  <c r="O1928" i="5"/>
  <c r="O1927" i="5"/>
  <c r="O1926" i="5"/>
  <c r="O1925" i="5"/>
  <c r="O1924" i="5"/>
  <c r="O1923" i="5"/>
  <c r="O1922" i="5"/>
  <c r="O1921" i="5"/>
  <c r="O1920" i="5"/>
  <c r="O1919" i="5"/>
  <c r="O1918" i="5"/>
  <c r="O1917" i="5"/>
  <c r="O1916" i="5"/>
  <c r="O1915" i="5"/>
  <c r="O1914" i="5"/>
  <c r="O1913" i="5"/>
  <c r="O1912" i="5"/>
  <c r="O1911" i="5"/>
  <c r="O1910" i="5"/>
  <c r="O1909" i="5"/>
  <c r="O1908" i="5"/>
  <c r="O1907" i="5"/>
  <c r="O1906" i="5"/>
  <c r="O1905" i="5"/>
  <c r="O1904" i="5"/>
  <c r="O1903" i="5"/>
  <c r="O1902" i="5"/>
  <c r="O1901" i="5"/>
  <c r="O1900" i="5"/>
  <c r="O1899" i="5"/>
  <c r="O1898" i="5"/>
  <c r="O1897" i="5"/>
  <c r="O1896" i="5"/>
  <c r="O1895" i="5"/>
  <c r="O1894" i="5"/>
  <c r="O1893" i="5"/>
  <c r="O1892" i="5"/>
  <c r="O1891" i="5"/>
  <c r="O1890" i="5"/>
  <c r="O1889" i="5"/>
  <c r="O1888" i="5"/>
  <c r="O1887" i="5"/>
  <c r="O1886" i="5"/>
  <c r="O1885" i="5"/>
  <c r="O1884" i="5"/>
  <c r="O1883" i="5"/>
  <c r="O1882" i="5"/>
  <c r="O1881" i="5"/>
  <c r="O1880" i="5"/>
  <c r="O1879" i="5"/>
  <c r="O1878" i="5"/>
  <c r="O1877" i="5"/>
  <c r="O1876" i="5"/>
  <c r="O1875" i="5"/>
  <c r="O1874" i="5"/>
  <c r="O1873" i="5"/>
  <c r="O1872" i="5"/>
  <c r="O1871" i="5"/>
  <c r="O1870" i="5"/>
  <c r="O1869" i="5"/>
  <c r="O1868" i="5"/>
  <c r="O1867" i="5"/>
  <c r="O1866" i="5"/>
  <c r="O1865" i="5"/>
  <c r="O1864" i="5"/>
  <c r="O1863" i="5"/>
  <c r="O1862" i="5"/>
  <c r="O1861" i="5"/>
  <c r="O1860" i="5"/>
  <c r="O1859" i="5"/>
  <c r="O1858" i="5"/>
  <c r="O1857" i="5"/>
  <c r="O1856" i="5"/>
  <c r="O1855" i="5"/>
  <c r="O1854" i="5"/>
  <c r="O1853" i="5"/>
  <c r="O1852" i="5"/>
  <c r="O1851" i="5"/>
  <c r="O1850" i="5"/>
  <c r="O1849" i="5"/>
  <c r="O1848" i="5"/>
  <c r="O1847" i="5"/>
  <c r="O1846" i="5"/>
  <c r="O1845" i="5"/>
  <c r="O1844" i="5"/>
  <c r="O1843" i="5"/>
  <c r="O1842" i="5"/>
  <c r="O1841" i="5"/>
  <c r="O1840" i="5"/>
  <c r="O1839" i="5"/>
  <c r="O1838" i="5"/>
  <c r="O1837" i="5"/>
  <c r="O1836" i="5"/>
  <c r="O1835" i="5"/>
  <c r="O1834" i="5"/>
  <c r="O1833" i="5"/>
  <c r="O1832" i="5"/>
  <c r="O1831" i="5"/>
  <c r="O1830" i="5"/>
  <c r="O1829" i="5"/>
  <c r="O1828" i="5"/>
  <c r="O1827" i="5"/>
  <c r="O1826" i="5"/>
  <c r="O1825" i="5"/>
  <c r="O1824" i="5"/>
  <c r="O1823" i="5"/>
  <c r="O1822" i="5"/>
  <c r="O1821" i="5"/>
  <c r="O1820" i="5"/>
  <c r="O1819" i="5"/>
  <c r="O1818" i="5"/>
  <c r="O1817" i="5"/>
  <c r="O1816" i="5"/>
  <c r="O1815" i="5"/>
  <c r="O1814" i="5"/>
  <c r="O1813" i="5"/>
  <c r="O1812" i="5"/>
  <c r="O1811" i="5"/>
  <c r="O1810" i="5"/>
  <c r="O1809" i="5"/>
  <c r="O1808" i="5"/>
  <c r="O1807" i="5"/>
  <c r="O1806" i="5"/>
  <c r="O1805" i="5"/>
  <c r="O1804" i="5"/>
  <c r="O1803" i="5"/>
  <c r="O1802" i="5"/>
  <c r="O1801" i="5"/>
  <c r="O1800" i="5"/>
  <c r="O1799" i="5"/>
  <c r="O1798" i="5"/>
  <c r="O1797" i="5"/>
  <c r="O1796" i="5"/>
  <c r="O1795" i="5"/>
  <c r="O1794" i="5"/>
  <c r="O1793" i="5"/>
  <c r="O1792" i="5"/>
  <c r="O1791" i="5"/>
  <c r="O1790" i="5"/>
  <c r="O1789" i="5"/>
  <c r="O1788" i="5"/>
  <c r="O1787" i="5"/>
  <c r="O1786" i="5"/>
  <c r="O1785" i="5"/>
  <c r="O1784" i="5"/>
  <c r="O1783" i="5"/>
  <c r="O1782" i="5"/>
  <c r="O1781" i="5"/>
  <c r="O1780" i="5"/>
  <c r="O1779" i="5"/>
  <c r="O1778" i="5"/>
  <c r="O1777" i="5"/>
  <c r="O1776" i="5"/>
  <c r="O1775" i="5"/>
  <c r="O1774" i="5"/>
  <c r="O1773" i="5"/>
  <c r="O1772" i="5"/>
  <c r="O1771" i="5"/>
  <c r="O1770" i="5"/>
  <c r="O1769" i="5"/>
  <c r="O1768" i="5"/>
  <c r="O1767" i="5"/>
  <c r="O1766" i="5"/>
  <c r="O1765" i="5"/>
  <c r="O1764" i="5"/>
  <c r="O1763" i="5"/>
  <c r="O1762" i="5"/>
  <c r="O1761" i="5"/>
  <c r="O1760" i="5"/>
  <c r="O1759" i="5"/>
  <c r="O1758" i="5"/>
  <c r="O1757" i="5"/>
  <c r="O1756" i="5"/>
  <c r="O1755" i="5"/>
  <c r="O1754" i="5"/>
  <c r="O1753" i="5"/>
  <c r="O1752" i="5"/>
  <c r="O1751" i="5"/>
  <c r="O1750" i="5"/>
  <c r="O1749" i="5"/>
  <c r="O1748" i="5"/>
  <c r="O1747" i="5"/>
  <c r="O1746" i="5"/>
  <c r="O1745" i="5"/>
  <c r="O1744" i="5"/>
  <c r="O1743" i="5"/>
  <c r="O1742" i="5"/>
  <c r="O1741" i="5"/>
  <c r="O1740" i="5"/>
  <c r="O1739" i="5"/>
  <c r="O1738" i="5"/>
  <c r="O1737" i="5"/>
  <c r="O1736" i="5"/>
  <c r="O1735" i="5"/>
  <c r="O1734" i="5"/>
  <c r="O1733" i="5"/>
  <c r="O1732" i="5"/>
  <c r="O1731" i="5"/>
  <c r="O1730" i="5"/>
  <c r="O1729" i="5"/>
  <c r="O1728" i="5"/>
  <c r="O1727" i="5"/>
  <c r="O1726" i="5"/>
  <c r="O1725" i="5"/>
  <c r="O1724" i="5"/>
  <c r="O1723" i="5"/>
  <c r="O1722" i="5"/>
  <c r="O1721" i="5"/>
  <c r="O1720" i="5"/>
  <c r="O1719" i="5"/>
  <c r="O1718" i="5"/>
  <c r="O1717" i="5"/>
  <c r="O1716" i="5"/>
  <c r="O1715" i="5"/>
  <c r="O1714" i="5"/>
  <c r="O1713" i="5"/>
  <c r="O1712" i="5"/>
  <c r="O1711" i="5"/>
  <c r="O1710" i="5"/>
  <c r="O1709" i="5"/>
  <c r="O1708" i="5"/>
  <c r="O1707" i="5"/>
  <c r="O1706" i="5"/>
  <c r="O1705" i="5"/>
  <c r="O1704" i="5"/>
  <c r="O1703" i="5"/>
  <c r="O1702" i="5"/>
  <c r="O1701" i="5"/>
  <c r="O1700" i="5"/>
  <c r="O1699" i="5"/>
  <c r="O1698" i="5"/>
  <c r="O1697" i="5"/>
  <c r="O1696" i="5"/>
  <c r="O1695" i="5"/>
  <c r="O1694" i="5"/>
  <c r="O1693" i="5"/>
  <c r="O1692" i="5"/>
  <c r="O1691" i="5"/>
  <c r="O1690" i="5"/>
  <c r="O1689" i="5"/>
  <c r="O1688" i="5"/>
  <c r="O1687" i="5"/>
  <c r="O1686" i="5"/>
  <c r="O1685" i="5"/>
  <c r="O1684" i="5"/>
  <c r="O1683" i="5"/>
  <c r="O1682" i="5"/>
  <c r="O1681" i="5"/>
  <c r="O1680" i="5"/>
  <c r="O1679" i="5"/>
  <c r="O1678" i="5"/>
  <c r="O1677" i="5"/>
  <c r="O1676" i="5"/>
  <c r="O1675" i="5"/>
  <c r="O1674" i="5"/>
  <c r="O1673" i="5"/>
  <c r="O1672" i="5"/>
  <c r="O1671" i="5"/>
  <c r="O1670" i="5"/>
  <c r="O1669" i="5"/>
  <c r="O1668" i="5"/>
  <c r="O1667" i="5"/>
  <c r="O1666" i="5"/>
  <c r="O1665" i="5"/>
  <c r="O1664" i="5"/>
  <c r="O1663" i="5"/>
  <c r="O1662" i="5"/>
  <c r="O1661" i="5"/>
  <c r="O1660" i="5"/>
  <c r="O1659" i="5"/>
  <c r="O1658" i="5"/>
  <c r="O1657" i="5"/>
  <c r="O1656" i="5"/>
  <c r="O1655" i="5"/>
  <c r="O1654" i="5"/>
  <c r="O1653" i="5"/>
  <c r="O1652" i="5"/>
  <c r="O1651" i="5"/>
  <c r="O1650" i="5"/>
  <c r="O1649" i="5"/>
  <c r="O1648" i="5"/>
  <c r="O1647" i="5"/>
  <c r="O1646" i="5"/>
  <c r="O1645" i="5"/>
  <c r="O1644" i="5"/>
  <c r="O1643" i="5"/>
  <c r="O1642" i="5"/>
  <c r="O1641" i="5"/>
  <c r="O1640" i="5"/>
  <c r="O1639" i="5"/>
  <c r="O1638" i="5"/>
  <c r="O1637" i="5"/>
  <c r="O1636" i="5"/>
  <c r="O1635" i="5"/>
  <c r="O1634" i="5"/>
  <c r="O1633" i="5"/>
  <c r="O1632" i="5"/>
  <c r="O1631" i="5"/>
  <c r="O1630" i="5"/>
  <c r="O1629" i="5"/>
  <c r="O1628" i="5"/>
  <c r="O1627" i="5"/>
  <c r="O1626" i="5"/>
  <c r="O1625" i="5"/>
  <c r="O1624" i="5"/>
  <c r="O1623" i="5"/>
  <c r="O1622" i="5"/>
  <c r="O1621" i="5"/>
  <c r="O1620" i="5"/>
  <c r="O1619" i="5"/>
  <c r="O1618" i="5"/>
  <c r="O1617" i="5"/>
  <c r="O1616" i="5"/>
  <c r="O1615" i="5"/>
  <c r="O1614" i="5"/>
  <c r="O1613" i="5"/>
  <c r="O1612" i="5"/>
  <c r="O1611" i="5"/>
  <c r="O1610" i="5"/>
  <c r="O1609" i="5"/>
  <c r="O1608" i="5"/>
  <c r="O1607" i="5"/>
  <c r="O1606" i="5"/>
  <c r="O1605" i="5"/>
  <c r="O1604" i="5"/>
  <c r="O1603" i="5"/>
  <c r="O1602" i="5"/>
  <c r="O1601" i="5"/>
  <c r="O1600" i="5"/>
  <c r="O1599" i="5"/>
  <c r="O1598" i="5"/>
  <c r="O1597" i="5"/>
  <c r="O1596" i="5"/>
  <c r="O1595" i="5"/>
  <c r="O1594" i="5"/>
  <c r="O1593" i="5"/>
  <c r="O1592" i="5"/>
  <c r="O1591" i="5"/>
  <c r="O1590" i="5"/>
  <c r="O1589" i="5"/>
  <c r="O1588" i="5"/>
  <c r="O1587" i="5"/>
  <c r="O1586" i="5"/>
  <c r="O1585" i="5"/>
  <c r="O1584" i="5"/>
  <c r="O1583" i="5"/>
  <c r="O1582" i="5"/>
  <c r="O1581" i="5"/>
  <c r="O1580" i="5"/>
  <c r="O1579" i="5"/>
  <c r="O1578" i="5"/>
  <c r="O1577" i="5"/>
  <c r="O1576" i="5"/>
  <c r="O1575" i="5"/>
  <c r="O1574" i="5"/>
  <c r="O1573" i="5"/>
  <c r="O1572" i="5"/>
  <c r="O1571" i="5"/>
  <c r="O1570" i="5"/>
  <c r="O1569" i="5"/>
  <c r="O1568" i="5"/>
  <c r="O1567" i="5"/>
  <c r="O1566" i="5"/>
  <c r="O1565" i="5"/>
  <c r="O1564" i="5"/>
  <c r="O1563" i="5"/>
  <c r="O1562" i="5"/>
  <c r="O1561" i="5"/>
  <c r="O1560" i="5"/>
  <c r="O1559" i="5"/>
  <c r="O1558" i="5"/>
  <c r="O1557" i="5"/>
  <c r="O1556" i="5"/>
  <c r="O1555" i="5"/>
  <c r="O1554" i="5"/>
  <c r="O1553" i="5"/>
  <c r="O1552" i="5"/>
  <c r="O1551" i="5"/>
  <c r="O1550" i="5"/>
  <c r="O1549" i="5"/>
  <c r="O1548" i="5"/>
  <c r="O1547" i="5"/>
  <c r="O1546" i="5"/>
  <c r="O1545" i="5"/>
  <c r="O1544" i="5"/>
  <c r="O1543" i="5"/>
  <c r="O1542" i="5"/>
  <c r="O1541" i="5"/>
  <c r="O1540" i="5"/>
  <c r="O1539" i="5"/>
  <c r="O1538" i="5"/>
  <c r="O1537" i="5"/>
  <c r="O1536" i="5"/>
  <c r="O1535" i="5"/>
  <c r="O1534" i="5"/>
  <c r="O1533" i="5"/>
  <c r="O1532" i="5"/>
  <c r="O1531" i="5"/>
  <c r="O1530" i="5"/>
  <c r="O1529" i="5"/>
  <c r="O1528" i="5"/>
  <c r="O1527" i="5"/>
  <c r="O1526" i="5"/>
  <c r="O1525" i="5"/>
  <c r="O1524" i="5"/>
  <c r="O1523" i="5"/>
  <c r="O1522" i="5"/>
  <c r="O1521" i="5"/>
  <c r="O1520" i="5"/>
  <c r="O1519" i="5"/>
  <c r="O1518" i="5"/>
  <c r="O1517" i="5"/>
  <c r="O1516" i="5"/>
  <c r="O1515" i="5"/>
  <c r="O1514" i="5"/>
  <c r="O1513" i="5"/>
  <c r="O1512" i="5"/>
  <c r="O1511" i="5"/>
  <c r="O1510" i="5"/>
  <c r="O1509" i="5"/>
  <c r="O1508" i="5"/>
  <c r="O1507" i="5"/>
  <c r="O1506" i="5"/>
  <c r="O1505" i="5"/>
  <c r="O1504" i="5"/>
  <c r="O1503" i="5"/>
  <c r="O1502" i="5"/>
  <c r="O1501" i="5"/>
  <c r="O1500" i="5"/>
  <c r="O1499" i="5"/>
  <c r="O1498" i="5"/>
  <c r="O1497" i="5"/>
  <c r="O1496" i="5"/>
  <c r="O1495" i="5"/>
  <c r="O1494" i="5"/>
  <c r="O1493" i="5"/>
  <c r="O1492" i="5"/>
  <c r="O1491" i="5"/>
  <c r="O1490" i="5"/>
  <c r="O1489" i="5"/>
  <c r="O1488" i="5"/>
  <c r="O1487" i="5"/>
  <c r="O1486" i="5"/>
  <c r="O1485" i="5"/>
  <c r="O1484" i="5"/>
  <c r="O1483" i="5"/>
  <c r="O1482" i="5"/>
  <c r="O1481" i="5"/>
  <c r="O1480" i="5"/>
  <c r="O1479" i="5"/>
  <c r="O1478" i="5"/>
  <c r="O1477" i="5"/>
  <c r="O1476" i="5"/>
  <c r="O1475" i="5"/>
  <c r="O1474" i="5"/>
  <c r="O1473" i="5"/>
  <c r="O1472" i="5"/>
  <c r="O1471" i="5"/>
  <c r="O1470" i="5"/>
  <c r="O1469" i="5"/>
  <c r="O1468" i="5"/>
  <c r="O1467" i="5"/>
  <c r="O1466" i="5"/>
  <c r="O1465" i="5"/>
  <c r="O1464" i="5"/>
  <c r="O1463" i="5"/>
  <c r="O1462" i="5"/>
  <c r="O1461" i="5"/>
  <c r="O1460" i="5"/>
  <c r="O1459" i="5"/>
  <c r="O1458" i="5"/>
  <c r="O1457" i="5"/>
  <c r="O1456" i="5"/>
  <c r="O1455" i="5"/>
  <c r="O1454" i="5"/>
  <c r="O1453" i="5"/>
  <c r="O1452" i="5"/>
  <c r="O1451" i="5"/>
  <c r="O1450" i="5"/>
  <c r="O1449" i="5"/>
  <c r="O1448" i="5"/>
  <c r="O1447" i="5"/>
  <c r="O1446" i="5"/>
  <c r="O1445" i="5"/>
  <c r="O1444" i="5"/>
  <c r="O1443" i="5"/>
  <c r="O1442" i="5"/>
  <c r="O1441" i="5"/>
  <c r="O1440" i="5"/>
  <c r="O1439" i="5"/>
  <c r="O1438" i="5"/>
  <c r="O1437" i="5"/>
  <c r="O1436" i="5"/>
  <c r="O1435" i="5"/>
  <c r="O1434" i="5"/>
  <c r="O1433" i="5"/>
  <c r="O1432" i="5"/>
  <c r="O1431" i="5"/>
  <c r="O1430" i="5"/>
  <c r="O1429" i="5"/>
  <c r="O1428" i="5"/>
  <c r="O1427" i="5"/>
  <c r="O1426" i="5"/>
  <c r="O1425" i="5"/>
  <c r="O1424" i="5"/>
  <c r="O1423" i="5"/>
  <c r="O1422" i="5"/>
  <c r="O1421" i="5"/>
  <c r="O1420" i="5"/>
  <c r="O1419" i="5"/>
  <c r="O1418" i="5"/>
  <c r="O1417" i="5"/>
  <c r="O1416" i="5"/>
  <c r="O1415" i="5"/>
  <c r="O1414" i="5"/>
  <c r="O1413" i="5"/>
  <c r="O1412" i="5"/>
  <c r="O1411" i="5"/>
  <c r="O1410" i="5"/>
  <c r="O1409" i="5"/>
  <c r="O1408" i="5"/>
  <c r="O1407" i="5"/>
  <c r="O1406" i="5"/>
  <c r="O1405" i="5"/>
  <c r="O1404" i="5"/>
  <c r="O1403" i="5"/>
  <c r="O1402" i="5"/>
  <c r="O1401" i="5"/>
  <c r="O1400" i="5"/>
  <c r="O1399" i="5"/>
  <c r="O1398" i="5"/>
  <c r="O1397" i="5"/>
  <c r="O1396" i="5"/>
  <c r="O1395" i="5"/>
  <c r="O1394" i="5"/>
  <c r="O1393" i="5"/>
  <c r="O1392" i="5"/>
  <c r="O1391" i="5"/>
  <c r="O1390" i="5"/>
  <c r="O1389" i="5"/>
  <c r="O1388" i="5"/>
  <c r="O1387" i="5"/>
  <c r="O1386" i="5"/>
  <c r="O1385" i="5"/>
  <c r="O1384" i="5"/>
  <c r="O1383" i="5"/>
  <c r="O1382" i="5"/>
  <c r="O1381" i="5"/>
  <c r="O1380" i="5"/>
  <c r="O1379" i="5"/>
  <c r="O1378" i="5"/>
  <c r="O1377" i="5"/>
  <c r="O1376" i="5"/>
  <c r="O1375" i="5"/>
  <c r="O1374" i="5"/>
  <c r="O1373" i="5"/>
  <c r="O1372" i="5"/>
  <c r="O1371" i="5"/>
  <c r="O1370" i="5"/>
  <c r="O1369" i="5"/>
  <c r="O1368" i="5"/>
  <c r="O1367" i="5"/>
  <c r="O1366" i="5"/>
  <c r="O1365" i="5"/>
  <c r="O1364" i="5"/>
  <c r="O1363" i="5"/>
  <c r="O1362" i="5"/>
  <c r="O1361" i="5"/>
  <c r="O1360" i="5"/>
  <c r="O1359" i="5"/>
  <c r="O1358" i="5"/>
  <c r="O1357" i="5"/>
  <c r="O1356" i="5"/>
  <c r="O1355" i="5"/>
  <c r="O1354" i="5"/>
  <c r="O1353" i="5"/>
  <c r="O1352" i="5"/>
  <c r="O1351" i="5"/>
  <c r="O1350" i="5"/>
  <c r="O1349" i="5"/>
  <c r="O1348" i="5"/>
  <c r="O1347" i="5"/>
  <c r="O1346" i="5"/>
  <c r="O1345" i="5"/>
  <c r="O1344" i="5"/>
  <c r="O1343" i="5"/>
  <c r="O1342" i="5"/>
  <c r="O1341" i="5"/>
  <c r="O1340" i="5"/>
  <c r="O1339" i="5"/>
  <c r="O1338" i="5"/>
  <c r="O1337" i="5"/>
  <c r="O1336" i="5"/>
  <c r="O1335" i="5"/>
  <c r="O1334" i="5"/>
  <c r="O1333" i="5"/>
  <c r="O1332" i="5"/>
  <c r="O1331" i="5"/>
  <c r="O1330" i="5"/>
  <c r="O1329" i="5"/>
  <c r="O1328" i="5"/>
  <c r="O1327" i="5"/>
  <c r="O1326" i="5"/>
  <c r="O1325" i="5"/>
  <c r="O1324" i="5"/>
  <c r="O1323" i="5"/>
  <c r="O1322" i="5"/>
  <c r="O1321" i="5"/>
  <c r="O1320" i="5"/>
  <c r="O1319" i="5"/>
  <c r="O1318" i="5"/>
  <c r="O1317" i="5"/>
  <c r="O1316" i="5"/>
  <c r="O1315" i="5"/>
  <c r="O1314" i="5"/>
  <c r="O1313" i="5"/>
  <c r="O1312" i="5"/>
  <c r="O1311" i="5"/>
  <c r="O1310" i="5"/>
  <c r="O1309" i="5"/>
  <c r="O1308" i="5"/>
  <c r="O1307" i="5"/>
  <c r="O1306" i="5"/>
  <c r="O1305" i="5"/>
  <c r="O1304" i="5"/>
  <c r="O1303" i="5"/>
  <c r="O1302" i="5"/>
  <c r="O1301" i="5"/>
  <c r="O1300" i="5"/>
  <c r="O1299" i="5"/>
  <c r="O1298" i="5"/>
  <c r="O1297" i="5"/>
  <c r="O1296" i="5"/>
  <c r="O1295" i="5"/>
  <c r="O1294" i="5"/>
  <c r="O1293" i="5"/>
  <c r="O1292" i="5"/>
  <c r="O1291" i="5"/>
  <c r="O1290" i="5"/>
  <c r="O1289" i="5"/>
  <c r="O1288" i="5"/>
  <c r="O1287" i="5"/>
  <c r="O1286" i="5"/>
  <c r="O1285" i="5"/>
  <c r="O1284" i="5"/>
  <c r="O1283" i="5"/>
  <c r="O1282" i="5"/>
  <c r="O1281" i="5"/>
  <c r="O1280" i="5"/>
  <c r="O1279" i="5"/>
  <c r="O1278" i="5"/>
  <c r="O1277" i="5"/>
  <c r="O1276" i="5"/>
  <c r="O1275" i="5"/>
  <c r="O1274" i="5"/>
  <c r="O1273" i="5"/>
  <c r="O1272" i="5"/>
  <c r="O1271" i="5"/>
  <c r="O1270" i="5"/>
  <c r="O1269" i="5"/>
  <c r="O1268" i="5"/>
  <c r="O1267" i="5"/>
  <c r="O1266" i="5"/>
  <c r="O1265" i="5"/>
  <c r="O1264" i="5"/>
  <c r="O1263" i="5"/>
  <c r="O1262" i="5"/>
  <c r="O1261" i="5"/>
  <c r="O1260" i="5"/>
  <c r="O1259" i="5"/>
  <c r="O1258" i="5"/>
  <c r="O1257" i="5"/>
  <c r="O1256" i="5"/>
  <c r="O1255" i="5"/>
  <c r="O1254" i="5"/>
  <c r="O1253" i="5"/>
  <c r="O1252" i="5"/>
  <c r="O1251" i="5"/>
  <c r="O1250" i="5"/>
  <c r="O1249" i="5"/>
  <c r="O1248" i="5"/>
  <c r="O1247" i="5"/>
  <c r="O1246" i="5"/>
  <c r="O1245" i="5"/>
  <c r="O1244" i="5"/>
  <c r="O1243" i="5"/>
  <c r="O1242" i="5"/>
  <c r="O1241" i="5"/>
  <c r="O1240" i="5"/>
  <c r="O1239" i="5"/>
  <c r="O1238" i="5"/>
  <c r="O1237" i="5"/>
  <c r="O1236" i="5"/>
  <c r="O1235" i="5"/>
  <c r="O1234" i="5"/>
  <c r="O1233" i="5"/>
  <c r="O1232" i="5"/>
  <c r="O1231" i="5"/>
  <c r="O1230" i="5"/>
  <c r="O1229" i="5"/>
  <c r="O1228" i="5"/>
  <c r="O1227" i="5"/>
  <c r="O1226" i="5"/>
  <c r="O1225" i="5"/>
  <c r="O1224" i="5"/>
  <c r="O1223" i="5"/>
  <c r="O1222" i="5"/>
  <c r="O1221" i="5"/>
  <c r="O1220" i="5"/>
  <c r="O1219" i="5"/>
  <c r="O1218" i="5"/>
  <c r="O1217" i="5"/>
  <c r="O1216" i="5"/>
  <c r="O1215" i="5"/>
  <c r="O1214" i="5"/>
  <c r="O1213" i="5"/>
  <c r="O1212" i="5"/>
  <c r="O1211" i="5"/>
  <c r="O1210" i="5"/>
  <c r="O1209" i="5"/>
  <c r="O1208" i="5"/>
  <c r="O1207" i="5"/>
  <c r="O1206" i="5"/>
  <c r="O1205" i="5"/>
  <c r="O1204" i="5"/>
  <c r="O1203" i="5"/>
  <c r="O1202" i="5"/>
  <c r="O1201" i="5"/>
  <c r="O1200" i="5"/>
  <c r="O1199" i="5"/>
  <c r="O1198" i="5"/>
  <c r="O1197" i="5"/>
  <c r="O1196" i="5"/>
  <c r="O1195" i="5"/>
  <c r="O1194" i="5"/>
  <c r="O1193" i="5"/>
  <c r="O1192" i="5"/>
  <c r="O1191" i="5"/>
  <c r="O1190" i="5"/>
  <c r="O1189" i="5"/>
  <c r="O1188" i="5"/>
  <c r="O1187" i="5"/>
  <c r="O1186" i="5"/>
  <c r="O1185" i="5"/>
  <c r="O1184" i="5"/>
  <c r="O1183" i="5"/>
  <c r="O1182" i="5"/>
  <c r="O1181" i="5"/>
  <c r="O1180" i="5"/>
  <c r="O1179" i="5"/>
  <c r="O1178" i="5"/>
  <c r="O1177" i="5"/>
  <c r="O1176" i="5"/>
  <c r="O1175" i="5"/>
  <c r="O1174" i="5"/>
  <c r="O1173" i="5"/>
  <c r="O1172" i="5"/>
  <c r="O1171" i="5"/>
  <c r="O1170" i="5"/>
  <c r="O1169" i="5"/>
  <c r="O1168" i="5"/>
  <c r="O1167" i="5"/>
  <c r="O1166" i="5"/>
  <c r="O1165" i="5"/>
  <c r="O1164" i="5"/>
  <c r="O1163" i="5"/>
  <c r="O1162" i="5"/>
  <c r="O1161" i="5"/>
  <c r="O1160" i="5"/>
  <c r="O1159" i="5"/>
  <c r="O1158" i="5"/>
  <c r="O1157" i="5"/>
  <c r="O1156" i="5"/>
  <c r="O1155" i="5"/>
  <c r="O1154" i="5"/>
  <c r="O1153" i="5"/>
  <c r="O1152" i="5"/>
  <c r="O1151" i="5"/>
  <c r="O1150" i="5"/>
  <c r="O1149" i="5"/>
  <c r="O1148" i="5"/>
  <c r="O1147" i="5"/>
  <c r="O1146" i="5"/>
  <c r="O1145" i="5"/>
  <c r="O1144" i="5"/>
  <c r="O1143" i="5"/>
  <c r="O1142" i="5"/>
  <c r="O1141" i="5"/>
  <c r="O1140" i="5"/>
  <c r="O1139" i="5"/>
  <c r="O1138" i="5"/>
  <c r="O1137" i="5"/>
  <c r="O1136" i="5"/>
  <c r="O1135" i="5"/>
  <c r="O1134" i="5"/>
  <c r="O1133" i="5"/>
  <c r="O1132" i="5"/>
  <c r="O1131" i="5"/>
  <c r="O1130" i="5"/>
  <c r="O1129" i="5"/>
  <c r="O1128" i="5"/>
  <c r="O1127" i="5"/>
  <c r="O1126" i="5"/>
  <c r="O1125" i="5"/>
  <c r="O1124" i="5"/>
  <c r="O1123" i="5"/>
  <c r="O1122" i="5"/>
  <c r="O1121" i="5"/>
  <c r="O1120" i="5"/>
  <c r="O1119" i="5"/>
  <c r="O1118" i="5"/>
  <c r="O1117" i="5"/>
  <c r="O1116" i="5"/>
  <c r="O1115" i="5"/>
  <c r="O1114" i="5"/>
  <c r="O1113" i="5"/>
  <c r="O1112" i="5"/>
  <c r="O1111" i="5"/>
  <c r="O1110" i="5"/>
  <c r="O1109" i="5"/>
  <c r="O1108" i="5"/>
  <c r="O1107" i="5"/>
  <c r="O1106" i="5"/>
  <c r="O1105" i="5"/>
  <c r="O1104" i="5"/>
  <c r="O1103" i="5"/>
  <c r="O1102" i="5"/>
  <c r="O1101" i="5"/>
  <c r="O1100" i="5"/>
  <c r="O1099" i="5"/>
  <c r="O1098" i="5"/>
  <c r="O1097" i="5"/>
  <c r="O1096" i="5"/>
  <c r="O1095" i="5"/>
  <c r="O1094" i="5"/>
  <c r="O1093" i="5"/>
  <c r="O1092" i="5"/>
  <c r="O1091" i="5"/>
  <c r="O1090" i="5"/>
  <c r="O1089" i="5"/>
  <c r="O1088" i="5"/>
  <c r="O1087" i="5"/>
  <c r="O1086" i="5"/>
  <c r="O1085" i="5"/>
  <c r="O1084" i="5"/>
  <c r="O1083" i="5"/>
  <c r="O1082" i="5"/>
  <c r="O1081" i="5"/>
  <c r="O1080" i="5"/>
  <c r="O1079" i="5"/>
  <c r="O1078" i="5"/>
  <c r="O1077" i="5"/>
  <c r="O1076" i="5"/>
  <c r="O1075" i="5"/>
  <c r="O1074" i="5"/>
  <c r="O1073" i="5"/>
  <c r="O1072" i="5"/>
  <c r="O1071" i="5"/>
  <c r="O1070" i="5"/>
  <c r="O1069" i="5"/>
  <c r="O1068" i="5"/>
  <c r="O1067" i="5"/>
  <c r="O1066" i="5"/>
  <c r="O1065" i="5"/>
  <c r="O1064" i="5"/>
  <c r="O1063" i="5"/>
  <c r="O1062" i="5"/>
  <c r="O1061" i="5"/>
  <c r="O1060" i="5"/>
  <c r="O1059" i="5"/>
  <c r="O1058" i="5"/>
  <c r="O1057" i="5"/>
  <c r="O1056" i="5"/>
  <c r="O1055" i="5"/>
  <c r="O1054" i="5"/>
  <c r="O1053" i="5"/>
  <c r="O1052" i="5"/>
  <c r="O1051" i="5"/>
  <c r="O1050" i="5"/>
  <c r="O1049" i="5"/>
  <c r="O1048" i="5"/>
  <c r="O1047" i="5"/>
  <c r="O1046" i="5"/>
  <c r="O1045" i="5"/>
  <c r="O1044" i="5"/>
  <c r="O1043" i="5"/>
  <c r="O1042" i="5"/>
  <c r="O1041" i="5"/>
  <c r="O1040" i="5"/>
  <c r="O1039" i="5"/>
  <c r="O1038" i="5"/>
  <c r="O1037" i="5"/>
  <c r="O1036" i="5"/>
  <c r="O1035" i="5"/>
  <c r="O1034" i="5"/>
  <c r="O1033" i="5"/>
  <c r="O1032" i="5"/>
  <c r="O1031" i="5"/>
  <c r="O1030" i="5"/>
  <c r="O1029" i="5"/>
  <c r="O1028" i="5"/>
  <c r="O1027" i="5"/>
  <c r="O1026" i="5"/>
  <c r="O1025" i="5"/>
  <c r="O1024" i="5"/>
  <c r="O1023" i="5"/>
  <c r="O1022" i="5"/>
  <c r="O1021" i="5"/>
  <c r="O1020" i="5"/>
  <c r="O1019" i="5"/>
  <c r="O1018" i="5"/>
  <c r="O1017" i="5"/>
  <c r="O1016" i="5"/>
  <c r="O1015" i="5"/>
  <c r="O1014" i="5"/>
  <c r="O1013" i="5"/>
  <c r="O1012" i="5"/>
  <c r="O1011" i="5"/>
  <c r="O1010" i="5"/>
  <c r="O1009" i="5"/>
  <c r="O1008" i="5"/>
  <c r="O1007" i="5"/>
  <c r="O1006" i="5"/>
  <c r="O1005" i="5"/>
  <c r="O1004" i="5"/>
  <c r="O1003" i="5"/>
  <c r="O1002" i="5"/>
  <c r="O1001" i="5"/>
  <c r="O1000" i="5"/>
  <c r="O999" i="5"/>
  <c r="O998" i="5"/>
  <c r="O997" i="5"/>
  <c r="O996" i="5"/>
  <c r="O995" i="5"/>
  <c r="O994" i="5"/>
  <c r="O993" i="5"/>
  <c r="O992" i="5"/>
  <c r="O991" i="5"/>
  <c r="O990" i="5"/>
  <c r="O989" i="5"/>
  <c r="O988" i="5"/>
  <c r="O987" i="5"/>
  <c r="O986" i="5"/>
  <c r="O985" i="5"/>
  <c r="O984" i="5"/>
  <c r="O983" i="5"/>
  <c r="O982" i="5"/>
  <c r="O981" i="5"/>
  <c r="O980" i="5"/>
  <c r="O979" i="5"/>
  <c r="O978" i="5"/>
  <c r="O977" i="5"/>
  <c r="O976" i="5"/>
  <c r="O975" i="5"/>
  <c r="O974" i="5"/>
  <c r="O973" i="5"/>
  <c r="O972" i="5"/>
  <c r="O971" i="5"/>
  <c r="O970" i="5"/>
  <c r="O969" i="5"/>
  <c r="O968" i="5"/>
  <c r="O967" i="5"/>
  <c r="O966" i="5"/>
  <c r="O965" i="5"/>
  <c r="O964" i="5"/>
  <c r="O963" i="5"/>
  <c r="O962" i="5"/>
  <c r="O961" i="5"/>
  <c r="O960" i="5"/>
  <c r="O959" i="5"/>
  <c r="O958" i="5"/>
  <c r="O957" i="5"/>
  <c r="O956" i="5"/>
  <c r="O955" i="5"/>
  <c r="O954" i="5"/>
  <c r="O953" i="5"/>
  <c r="O952" i="5"/>
  <c r="O951" i="5"/>
  <c r="O950" i="5"/>
  <c r="O949" i="5"/>
  <c r="O948" i="5"/>
  <c r="O947" i="5"/>
  <c r="O946" i="5"/>
  <c r="O945" i="5"/>
  <c r="O944" i="5"/>
  <c r="O943" i="5"/>
  <c r="O942" i="5"/>
  <c r="O941" i="5"/>
  <c r="O940" i="5"/>
  <c r="O939" i="5"/>
  <c r="O938" i="5"/>
  <c r="O937" i="5"/>
  <c r="O936" i="5"/>
  <c r="O935" i="5"/>
  <c r="O934" i="5"/>
  <c r="O933" i="5"/>
  <c r="O932" i="5"/>
  <c r="O931" i="5"/>
  <c r="O930" i="5"/>
  <c r="O929" i="5"/>
  <c r="O928" i="5"/>
  <c r="O927" i="5"/>
  <c r="O926" i="5"/>
  <c r="O925" i="5"/>
  <c r="O924" i="5"/>
  <c r="O923" i="5"/>
  <c r="O922" i="5"/>
  <c r="O921" i="5"/>
  <c r="O920" i="5"/>
  <c r="O919" i="5"/>
  <c r="O918" i="5"/>
  <c r="O917" i="5"/>
  <c r="O916" i="5"/>
  <c r="O915" i="5"/>
  <c r="O914" i="5"/>
  <c r="O913" i="5"/>
  <c r="O912" i="5"/>
  <c r="O911" i="5"/>
  <c r="O910" i="5"/>
  <c r="O909" i="5"/>
  <c r="O908" i="5"/>
  <c r="O907" i="5"/>
  <c r="O906" i="5"/>
  <c r="O905" i="5"/>
  <c r="O904" i="5"/>
  <c r="O903" i="5"/>
  <c r="O902" i="5"/>
  <c r="O901" i="5"/>
  <c r="O900" i="5"/>
  <c r="O899" i="5"/>
  <c r="O898" i="5"/>
  <c r="O897" i="5"/>
  <c r="O896" i="5"/>
  <c r="O895" i="5"/>
  <c r="O894" i="5"/>
  <c r="O893" i="5"/>
  <c r="O892" i="5"/>
  <c r="O891" i="5"/>
  <c r="O890" i="5"/>
  <c r="O889" i="5"/>
  <c r="O888" i="5"/>
  <c r="O887" i="5"/>
  <c r="O886" i="5"/>
  <c r="O885" i="5"/>
  <c r="O884" i="5"/>
  <c r="O883" i="5"/>
  <c r="O882" i="5"/>
  <c r="O881" i="5"/>
  <c r="O880" i="5"/>
  <c r="O879" i="5"/>
  <c r="O878" i="5"/>
  <c r="O877" i="5"/>
  <c r="O876" i="5"/>
  <c r="O875" i="5"/>
  <c r="O874" i="5"/>
  <c r="O873" i="5"/>
  <c r="O872" i="5"/>
  <c r="O871" i="5"/>
  <c r="O870" i="5"/>
  <c r="O869" i="5"/>
  <c r="O868" i="5"/>
  <c r="O867" i="5"/>
  <c r="O866" i="5"/>
  <c r="O865" i="5"/>
  <c r="O864" i="5"/>
  <c r="O863" i="5"/>
  <c r="O862" i="5"/>
  <c r="O861" i="5"/>
  <c r="O860" i="5"/>
  <c r="O859" i="5"/>
  <c r="O858" i="5"/>
  <c r="O857" i="5"/>
  <c r="O856" i="5"/>
  <c r="O855" i="5"/>
  <c r="O854" i="5"/>
  <c r="O853" i="5"/>
  <c r="O852" i="5"/>
  <c r="O851" i="5"/>
  <c r="O850" i="5"/>
  <c r="O849" i="5"/>
  <c r="O848" i="5"/>
  <c r="O847" i="5"/>
  <c r="O846" i="5"/>
  <c r="O845" i="5"/>
  <c r="O844" i="5"/>
  <c r="O843" i="5"/>
  <c r="O842" i="5"/>
  <c r="O841" i="5"/>
  <c r="O840" i="5"/>
  <c r="O839" i="5"/>
  <c r="O838" i="5"/>
  <c r="O837" i="5"/>
  <c r="O836" i="5"/>
  <c r="O835" i="5"/>
  <c r="O834" i="5"/>
  <c r="O833" i="5"/>
  <c r="O832" i="5"/>
  <c r="O831" i="5"/>
  <c r="O830" i="5"/>
  <c r="O829" i="5"/>
  <c r="O828" i="5"/>
  <c r="O827" i="5"/>
  <c r="O826" i="5"/>
  <c r="O825" i="5"/>
  <c r="O824" i="5"/>
  <c r="O823" i="5"/>
  <c r="O822" i="5"/>
  <c r="O821" i="5"/>
  <c r="O820" i="5"/>
  <c r="O819" i="5"/>
  <c r="O818" i="5"/>
  <c r="O817" i="5"/>
  <c r="O816" i="5"/>
  <c r="O815" i="5"/>
  <c r="O814" i="5"/>
  <c r="O813" i="5"/>
  <c r="O812" i="5"/>
  <c r="O811" i="5"/>
  <c r="O810" i="5"/>
  <c r="O809" i="5"/>
  <c r="O808" i="5"/>
  <c r="O807" i="5"/>
  <c r="O806" i="5"/>
  <c r="O805" i="5"/>
  <c r="O804" i="5"/>
  <c r="O803" i="5"/>
  <c r="O802" i="5"/>
  <c r="O801" i="5"/>
  <c r="O800" i="5"/>
  <c r="O799" i="5"/>
  <c r="O798" i="5"/>
  <c r="O797" i="5"/>
  <c r="O796" i="5"/>
  <c r="O795" i="5"/>
  <c r="O794" i="5"/>
  <c r="O793" i="5"/>
  <c r="O792" i="5"/>
  <c r="O791" i="5"/>
  <c r="O790" i="5"/>
  <c r="O789" i="5"/>
  <c r="O788" i="5"/>
  <c r="O787" i="5"/>
  <c r="O786" i="5"/>
  <c r="O785" i="5"/>
  <c r="O784" i="5"/>
  <c r="O783" i="5"/>
  <c r="O782" i="5"/>
  <c r="O781" i="5"/>
  <c r="O780" i="5"/>
  <c r="O779" i="5"/>
  <c r="O778" i="5"/>
  <c r="O777" i="5"/>
  <c r="O776" i="5"/>
  <c r="O775" i="5"/>
  <c r="O774" i="5"/>
  <c r="O773" i="5"/>
  <c r="O772" i="5"/>
  <c r="O771" i="5"/>
  <c r="O770" i="5"/>
  <c r="O769" i="5"/>
  <c r="O768" i="5"/>
  <c r="O767" i="5"/>
  <c r="O766" i="5"/>
  <c r="O765" i="5"/>
  <c r="O764" i="5"/>
  <c r="O763" i="5"/>
  <c r="O762" i="5"/>
  <c r="O761" i="5"/>
  <c r="O760" i="5"/>
  <c r="O759" i="5"/>
  <c r="O758" i="5"/>
  <c r="O757" i="5"/>
  <c r="O756" i="5"/>
  <c r="O755" i="5"/>
  <c r="O754" i="5"/>
  <c r="O753" i="5"/>
  <c r="O752" i="5"/>
  <c r="O751" i="5"/>
  <c r="O750" i="5"/>
  <c r="O749" i="5"/>
  <c r="O748" i="5"/>
  <c r="O747" i="5"/>
  <c r="O746" i="5"/>
  <c r="O745" i="5"/>
  <c r="O744" i="5"/>
  <c r="O743" i="5"/>
  <c r="O742" i="5"/>
  <c r="O741" i="5"/>
  <c r="O740" i="5"/>
  <c r="O739" i="5"/>
  <c r="O738" i="5"/>
  <c r="O737" i="5"/>
  <c r="O736" i="5"/>
  <c r="O735" i="5"/>
  <c r="O734" i="5"/>
  <c r="O733" i="5"/>
  <c r="O732" i="5"/>
  <c r="O731" i="5"/>
  <c r="O730" i="5"/>
  <c r="O729" i="5"/>
  <c r="O728" i="5"/>
  <c r="O727" i="5"/>
  <c r="O726" i="5"/>
  <c r="O725" i="5"/>
  <c r="O724" i="5"/>
  <c r="O723" i="5"/>
  <c r="O722" i="5"/>
  <c r="O721" i="5"/>
  <c r="O720" i="5"/>
  <c r="O719" i="5"/>
  <c r="O718" i="5"/>
  <c r="O717" i="5"/>
  <c r="O716" i="5"/>
  <c r="O715" i="5"/>
  <c r="O714" i="5"/>
  <c r="O713" i="5"/>
  <c r="O712" i="5"/>
  <c r="O711" i="5"/>
  <c r="O710" i="5"/>
  <c r="O709" i="5"/>
  <c r="O708" i="5"/>
  <c r="O707" i="5"/>
  <c r="O706" i="5"/>
  <c r="O705" i="5"/>
  <c r="O704" i="5"/>
  <c r="O703" i="5"/>
  <c r="O702" i="5"/>
  <c r="O701" i="5"/>
  <c r="O700" i="5"/>
  <c r="O699" i="5"/>
  <c r="O698" i="5"/>
  <c r="O697" i="5"/>
  <c r="O696" i="5"/>
  <c r="O695" i="5"/>
  <c r="O694" i="5"/>
  <c r="O693" i="5"/>
  <c r="O692" i="5"/>
  <c r="O691" i="5"/>
  <c r="O690" i="5"/>
  <c r="O689" i="5"/>
  <c r="O688" i="5"/>
  <c r="O687" i="5"/>
  <c r="O686" i="5"/>
  <c r="O685" i="5"/>
  <c r="O684" i="5"/>
  <c r="O683" i="5"/>
  <c r="O682" i="5"/>
  <c r="O681" i="5"/>
  <c r="O680" i="5"/>
  <c r="O679" i="5"/>
  <c r="O678" i="5"/>
  <c r="O677" i="5"/>
  <c r="O676" i="5"/>
  <c r="O675" i="5"/>
  <c r="O674" i="5"/>
  <c r="O673" i="5"/>
  <c r="O672" i="5"/>
  <c r="O671" i="5"/>
  <c r="O670" i="5"/>
  <c r="O669" i="5"/>
  <c r="O668" i="5"/>
  <c r="O667" i="5"/>
  <c r="O666" i="5"/>
  <c r="O665" i="5"/>
  <c r="O664" i="5"/>
  <c r="O663" i="5"/>
  <c r="O662" i="5"/>
  <c r="O661" i="5"/>
  <c r="O660" i="5"/>
  <c r="O659" i="5"/>
  <c r="O658" i="5"/>
  <c r="O657" i="5"/>
  <c r="O656" i="5"/>
  <c r="O655" i="5"/>
  <c r="O654" i="5"/>
  <c r="O653" i="5"/>
  <c r="O652" i="5"/>
  <c r="O651" i="5"/>
  <c r="O650" i="5"/>
  <c r="O649" i="5"/>
  <c r="O648" i="5"/>
  <c r="O647" i="5"/>
  <c r="O646" i="5"/>
  <c r="O645" i="5"/>
  <c r="O644" i="5"/>
  <c r="O643" i="5"/>
  <c r="O642" i="5"/>
  <c r="O641" i="5"/>
  <c r="O640" i="5"/>
  <c r="O639" i="5"/>
  <c r="O638" i="5"/>
  <c r="O637" i="5"/>
  <c r="O636" i="5"/>
  <c r="O635" i="5"/>
  <c r="O634" i="5"/>
  <c r="O633" i="5"/>
  <c r="O632" i="5"/>
  <c r="O631" i="5"/>
  <c r="O630" i="5"/>
  <c r="O629" i="5"/>
  <c r="O628" i="5"/>
  <c r="O627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4" i="5"/>
  <c r="O603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3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3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Q22" i="1"/>
  <c r="P4" i="5"/>
  <c r="N4" i="5"/>
  <c r="Y3" i="13"/>
  <c r="O22" i="1"/>
  <c r="Q24" i="1"/>
  <c r="O24" i="1"/>
  <c r="R3" i="1"/>
  <c r="S4" i="5"/>
  <c r="B3" i="13"/>
  <c r="A1" i="6" l="1"/>
  <c r="I32" i="1"/>
  <c r="J9" i="5"/>
  <c r="A4" i="12" l="1"/>
  <c r="F4" i="12" s="1"/>
  <c r="E568" i="13"/>
  <c r="E567" i="13"/>
  <c r="E566" i="13"/>
  <c r="E565" i="13"/>
  <c r="E564" i="13"/>
  <c r="E563" i="13"/>
  <c r="E562" i="13"/>
  <c r="E561" i="13"/>
  <c r="E560" i="13"/>
  <c r="E559" i="13"/>
  <c r="E558" i="13"/>
  <c r="E557" i="13"/>
  <c r="E556" i="13"/>
  <c r="E555" i="13"/>
  <c r="E554" i="13"/>
  <c r="E553" i="13"/>
  <c r="E552" i="13"/>
  <c r="E551" i="13"/>
  <c r="E550" i="13"/>
  <c r="E549" i="13"/>
  <c r="E548" i="13"/>
  <c r="E547" i="13"/>
  <c r="E546" i="13"/>
  <c r="E545" i="13"/>
  <c r="E544" i="13"/>
  <c r="E543" i="13"/>
  <c r="E542" i="13"/>
  <c r="E541" i="13"/>
  <c r="E540" i="13"/>
  <c r="E539" i="13"/>
  <c r="E538" i="13"/>
  <c r="E537" i="13"/>
  <c r="E536" i="13"/>
  <c r="E535" i="13"/>
  <c r="E534" i="13"/>
  <c r="E533" i="13"/>
  <c r="E532" i="13"/>
  <c r="E531" i="13"/>
  <c r="E530" i="13"/>
  <c r="E529" i="13"/>
  <c r="E528" i="13"/>
  <c r="E527" i="13"/>
  <c r="E526" i="13"/>
  <c r="E525" i="13"/>
  <c r="E524" i="13"/>
  <c r="E523" i="13"/>
  <c r="E522" i="13"/>
  <c r="E521" i="13"/>
  <c r="E520" i="13"/>
  <c r="E519" i="13"/>
  <c r="E518" i="13"/>
  <c r="E517" i="13"/>
  <c r="E516" i="13"/>
  <c r="E515" i="13"/>
  <c r="E514" i="13"/>
  <c r="E513" i="13"/>
  <c r="E512" i="13"/>
  <c r="E511" i="13"/>
  <c r="E510" i="13"/>
  <c r="E509" i="13"/>
  <c r="E508" i="13"/>
  <c r="E507" i="13"/>
  <c r="E506" i="13"/>
  <c r="E505" i="13"/>
  <c r="E504" i="13"/>
  <c r="E503" i="13"/>
  <c r="E502" i="13"/>
  <c r="E501" i="13"/>
  <c r="E500" i="13"/>
  <c r="E499" i="13"/>
  <c r="E498" i="13"/>
  <c r="E497" i="13"/>
  <c r="E496" i="13"/>
  <c r="E495" i="13"/>
  <c r="E494" i="13"/>
  <c r="E493" i="13"/>
  <c r="E492" i="13"/>
  <c r="E491" i="13"/>
  <c r="E490" i="13"/>
  <c r="E489" i="13"/>
  <c r="E463" i="13"/>
  <c r="E266" i="13"/>
  <c r="E41" i="13"/>
  <c r="E30" i="13"/>
  <c r="E394" i="13"/>
  <c r="E132" i="13"/>
  <c r="E111" i="13"/>
  <c r="E83" i="13"/>
  <c r="E385" i="13"/>
  <c r="E140" i="13"/>
  <c r="E227" i="13"/>
  <c r="E191" i="13"/>
  <c r="E334" i="13"/>
  <c r="E454" i="13"/>
  <c r="E218" i="13"/>
  <c r="E330" i="13"/>
  <c r="E18" i="13"/>
  <c r="E354" i="13"/>
  <c r="E177" i="13"/>
  <c r="E414" i="13"/>
  <c r="E61" i="13"/>
  <c r="E187" i="13"/>
  <c r="E297" i="13"/>
  <c r="E118" i="13"/>
  <c r="E109" i="13"/>
  <c r="E301" i="13"/>
  <c r="E475" i="13"/>
  <c r="E386" i="13"/>
  <c r="E460" i="13"/>
  <c r="E217" i="13"/>
  <c r="E46" i="13"/>
  <c r="E338" i="13"/>
  <c r="E269" i="13"/>
  <c r="E429" i="13"/>
  <c r="E117" i="13"/>
  <c r="E76" i="13"/>
  <c r="E428" i="13"/>
  <c r="E381" i="13"/>
  <c r="E299" i="13"/>
  <c r="E333" i="13"/>
  <c r="E396" i="13"/>
  <c r="E205" i="13"/>
  <c r="E416" i="13"/>
  <c r="E355" i="13"/>
  <c r="E303" i="13"/>
  <c r="E88" i="13"/>
  <c r="E250" i="13"/>
  <c r="E246" i="13"/>
  <c r="E231" i="13"/>
  <c r="E448" i="13"/>
  <c r="E13" i="13"/>
  <c r="E72" i="13"/>
  <c r="E167" i="13"/>
  <c r="E35" i="13"/>
  <c r="E247" i="13"/>
  <c r="E124" i="13"/>
  <c r="E312" i="13"/>
  <c r="E289" i="13"/>
  <c r="E300" i="13"/>
  <c r="E346" i="13"/>
  <c r="E11" i="13"/>
  <c r="E123" i="13"/>
  <c r="E436" i="13"/>
  <c r="E45" i="13"/>
  <c r="E326" i="13"/>
  <c r="E452" i="13"/>
  <c r="E307" i="13"/>
  <c r="E154" i="13"/>
  <c r="E401" i="13"/>
  <c r="E466" i="13"/>
  <c r="E223" i="13"/>
  <c r="E234" i="13"/>
  <c r="E487" i="13"/>
  <c r="E236" i="13"/>
  <c r="E14" i="13"/>
  <c r="E95" i="13"/>
  <c r="E419" i="13"/>
  <c r="E461" i="13"/>
  <c r="E184" i="13"/>
  <c r="E245" i="13"/>
  <c r="E10" i="13"/>
  <c r="E251" i="13"/>
  <c r="E253" i="13"/>
  <c r="E345" i="13"/>
  <c r="E202" i="13"/>
  <c r="E351" i="13"/>
  <c r="E101" i="13"/>
  <c r="E304" i="13"/>
  <c r="E259" i="13"/>
  <c r="E274" i="13"/>
  <c r="E91" i="13"/>
  <c r="E315" i="13"/>
  <c r="E171" i="13"/>
  <c r="E356" i="13"/>
  <c r="E100" i="13"/>
  <c r="E357" i="13"/>
  <c r="E241" i="13"/>
  <c r="E282" i="13"/>
  <c r="E397" i="13"/>
  <c r="E56" i="13"/>
  <c r="E473" i="13"/>
  <c r="E29" i="13"/>
  <c r="E165" i="13"/>
  <c r="E24" i="13"/>
  <c r="E318" i="13"/>
  <c r="E407" i="13"/>
  <c r="E453" i="13"/>
  <c r="E34" i="13"/>
  <c r="E370" i="13"/>
  <c r="E477" i="13"/>
  <c r="E120" i="13"/>
  <c r="E399" i="13"/>
  <c r="E372" i="13"/>
  <c r="E198" i="13"/>
  <c r="E173" i="13"/>
  <c r="E71" i="13"/>
  <c r="E7" i="13"/>
  <c r="E133" i="13"/>
  <c r="E367" i="13"/>
  <c r="E183" i="13"/>
  <c r="E197" i="13"/>
  <c r="E131" i="13"/>
  <c r="E281" i="13"/>
  <c r="E206" i="13"/>
  <c r="E446" i="13"/>
  <c r="E73" i="13"/>
  <c r="E482" i="13"/>
  <c r="E369" i="13"/>
  <c r="E70" i="13"/>
  <c r="E201" i="13"/>
  <c r="E179" i="13"/>
  <c r="E84" i="13"/>
  <c r="E224" i="13"/>
  <c r="E412" i="13"/>
  <c r="E48" i="13"/>
  <c r="E162" i="13"/>
  <c r="E478" i="13"/>
  <c r="E294" i="13"/>
  <c r="E242" i="13"/>
  <c r="E176" i="13"/>
  <c r="E340" i="13"/>
  <c r="E119" i="13"/>
  <c r="E378" i="13"/>
  <c r="E23" i="13"/>
  <c r="E225" i="13"/>
  <c r="E51" i="13"/>
  <c r="E19" i="13"/>
  <c r="E36" i="13"/>
  <c r="E53" i="13"/>
  <c r="E337" i="13"/>
  <c r="E153" i="13"/>
  <c r="E336" i="13"/>
  <c r="E328" i="13"/>
  <c r="E296" i="13"/>
  <c r="E404" i="13"/>
  <c r="E358" i="13"/>
  <c r="E283" i="13"/>
  <c r="E347" i="13"/>
  <c r="E99" i="13"/>
  <c r="E105" i="13"/>
  <c r="E215" i="13"/>
  <c r="E455" i="13"/>
  <c r="E313" i="13"/>
  <c r="E481" i="13"/>
  <c r="E350" i="13"/>
  <c r="E164" i="13"/>
  <c r="E240" i="13"/>
  <c r="E359" i="13"/>
  <c r="E107" i="13"/>
  <c r="E365" i="13"/>
  <c r="E208" i="13"/>
  <c r="E256" i="13"/>
  <c r="E136" i="13"/>
  <c r="E486" i="13"/>
  <c r="E239" i="13"/>
  <c r="E418" i="13"/>
  <c r="E49" i="13"/>
  <c r="E379" i="13"/>
  <c r="E79" i="13"/>
  <c r="E138" i="13"/>
  <c r="E254" i="13"/>
  <c r="E278" i="13"/>
  <c r="E25" i="13"/>
  <c r="E366" i="13"/>
  <c r="E409" i="13"/>
  <c r="E144" i="13"/>
  <c r="E139" i="13"/>
  <c r="E459" i="13"/>
  <c r="E26" i="13"/>
  <c r="E309" i="13"/>
  <c r="E375" i="13"/>
  <c r="E438" i="13"/>
  <c r="E90" i="13"/>
  <c r="E20" i="13"/>
  <c r="E182" i="13"/>
  <c r="E398" i="13"/>
  <c r="E114" i="13"/>
  <c r="E262" i="13"/>
  <c r="E135" i="13"/>
  <c r="E417" i="13"/>
  <c r="E292" i="13"/>
  <c r="E161" i="13"/>
  <c r="E327" i="13"/>
  <c r="E157" i="13"/>
  <c r="E150" i="13"/>
  <c r="E93" i="13"/>
  <c r="E77" i="13"/>
  <c r="E470" i="13"/>
  <c r="E94" i="13"/>
  <c r="E230" i="13"/>
  <c r="E69" i="13"/>
  <c r="E211" i="13"/>
  <c r="E479" i="13"/>
  <c r="E126" i="13"/>
  <c r="E116" i="13"/>
  <c r="E60" i="13"/>
  <c r="E270" i="13"/>
  <c r="E159" i="13"/>
  <c r="E305" i="13"/>
  <c r="E332" i="13"/>
  <c r="E465" i="13"/>
  <c r="E373" i="13"/>
  <c r="E22" i="13"/>
  <c r="E59" i="13"/>
  <c r="E424" i="13"/>
  <c r="E209" i="13"/>
  <c r="E451" i="13"/>
  <c r="E387" i="13"/>
  <c r="E343" i="13"/>
  <c r="E308" i="13"/>
  <c r="E252" i="13"/>
  <c r="E272" i="13"/>
  <c r="E322" i="13"/>
  <c r="E277" i="13"/>
  <c r="E342" i="13"/>
  <c r="E213" i="13"/>
  <c r="E457" i="13"/>
  <c r="E189" i="13"/>
  <c r="E258" i="13"/>
  <c r="E244" i="13"/>
  <c r="E137" i="13"/>
  <c r="E279" i="13"/>
  <c r="E194" i="13"/>
  <c r="E323" i="13"/>
  <c r="E50" i="13"/>
  <c r="E166" i="13"/>
  <c r="E128" i="13"/>
  <c r="E484" i="13"/>
  <c r="E168" i="13"/>
  <c r="E444" i="13"/>
  <c r="E129" i="13"/>
  <c r="E113" i="13"/>
  <c r="E441" i="13"/>
  <c r="E410" i="13"/>
  <c r="E320" i="13"/>
  <c r="E311" i="13"/>
  <c r="E98" i="13"/>
  <c r="E483" i="13"/>
  <c r="E158" i="13"/>
  <c r="E456" i="13"/>
  <c r="E431" i="13"/>
  <c r="E488" i="13"/>
  <c r="E362" i="13"/>
  <c r="E148" i="13"/>
  <c r="E32" i="13"/>
  <c r="E146" i="13"/>
  <c r="E86" i="13"/>
  <c r="E81" i="13"/>
  <c r="E264" i="13"/>
  <c r="E47" i="13"/>
  <c r="E268" i="13"/>
  <c r="E43" i="13"/>
  <c r="E192" i="13"/>
  <c r="E287" i="13"/>
  <c r="E374" i="13"/>
  <c r="E271" i="13"/>
  <c r="E16" i="13"/>
  <c r="E174" i="13"/>
  <c r="E352" i="13"/>
  <c r="E80" i="13"/>
  <c r="E67" i="13"/>
  <c r="E298" i="13"/>
  <c r="E54" i="13"/>
  <c r="E425" i="13"/>
  <c r="E445" i="13"/>
  <c r="E395" i="13"/>
  <c r="E426" i="13"/>
  <c r="E422" i="13"/>
  <c r="E151" i="13"/>
  <c r="E199" i="13"/>
  <c r="E324" i="13"/>
  <c r="E471" i="13"/>
  <c r="E291" i="13"/>
  <c r="E235" i="13"/>
  <c r="E196" i="13"/>
  <c r="E329" i="13"/>
  <c r="E200" i="13"/>
  <c r="E380" i="13"/>
  <c r="E149" i="13"/>
  <c r="E228" i="13"/>
  <c r="E440" i="13"/>
  <c r="E104" i="13"/>
  <c r="E331" i="13"/>
  <c r="E364" i="13"/>
  <c r="E75" i="13"/>
  <c r="E190" i="13"/>
  <c r="E188" i="13"/>
  <c r="E92" i="13"/>
  <c r="E33" i="13"/>
  <c r="E237" i="13"/>
  <c r="E12" i="13"/>
  <c r="E42" i="13"/>
  <c r="E65" i="13"/>
  <c r="E439" i="13"/>
  <c r="E421" i="13"/>
  <c r="E181" i="13"/>
  <c r="E55" i="13"/>
  <c r="E219" i="13"/>
  <c r="E220" i="13"/>
  <c r="E145" i="13"/>
  <c r="E130" i="13"/>
  <c r="E143" i="13"/>
  <c r="E186" i="13"/>
  <c r="E302" i="13"/>
  <c r="E214" i="13"/>
  <c r="E115" i="13"/>
  <c r="E74" i="13"/>
  <c r="E467" i="13"/>
  <c r="E155" i="13"/>
  <c r="E152" i="13"/>
  <c r="E280" i="13"/>
  <c r="E316" i="13"/>
  <c r="E204" i="13"/>
  <c r="E408" i="13"/>
  <c r="E432" i="13"/>
  <c r="E6" i="13"/>
  <c r="E66" i="13"/>
  <c r="E476" i="13"/>
  <c r="E306" i="13"/>
  <c r="E349" i="13"/>
  <c r="E21" i="13"/>
  <c r="E335" i="13"/>
  <c r="E314" i="13"/>
  <c r="E353" i="13"/>
  <c r="E106" i="13"/>
  <c r="E28" i="13"/>
  <c r="E108" i="13"/>
  <c r="E121" i="13"/>
  <c r="E233" i="13"/>
  <c r="E371" i="13"/>
  <c r="E195" i="13"/>
  <c r="E275" i="13"/>
  <c r="E388" i="13"/>
  <c r="E450" i="13"/>
  <c r="E485" i="13"/>
  <c r="E433" i="13"/>
  <c r="E273" i="13"/>
  <c r="E221" i="13"/>
  <c r="E39" i="13"/>
  <c r="E96" i="13"/>
  <c r="E257" i="13"/>
  <c r="E125" i="13"/>
  <c r="E413" i="13"/>
  <c r="E402" i="13"/>
  <c r="E82" i="13"/>
  <c r="E5" i="13"/>
  <c r="E391" i="13"/>
  <c r="E31" i="13"/>
  <c r="E103" i="13"/>
  <c r="E210" i="13"/>
  <c r="E169" i="13"/>
  <c r="E458" i="13"/>
  <c r="E9" i="13"/>
  <c r="E339" i="13"/>
  <c r="E226" i="13"/>
  <c r="E321" i="13"/>
  <c r="E175" i="13"/>
  <c r="E361" i="13"/>
  <c r="E368" i="13"/>
  <c r="E216" i="13"/>
  <c r="E285" i="13"/>
  <c r="E341" i="13"/>
  <c r="E127" i="13"/>
  <c r="E317" i="13"/>
  <c r="E172" i="13"/>
  <c r="E363" i="13"/>
  <c r="E472" i="13"/>
  <c r="E15" i="13"/>
  <c r="E480" i="13"/>
  <c r="E122" i="13"/>
  <c r="E160" i="13"/>
  <c r="E286" i="13"/>
  <c r="E68" i="13"/>
  <c r="E384" i="13"/>
  <c r="E295" i="13"/>
  <c r="E27" i="13"/>
  <c r="E423" i="13"/>
  <c r="E468" i="13"/>
  <c r="E180" i="13"/>
  <c r="E156" i="13"/>
  <c r="E288" i="13"/>
  <c r="E222" i="13"/>
  <c r="E430" i="13"/>
  <c r="E147" i="13"/>
  <c r="E462" i="13"/>
  <c r="E243" i="13"/>
  <c r="E390" i="13"/>
  <c r="E212" i="13"/>
  <c r="E261" i="13"/>
  <c r="E325" i="13"/>
  <c r="E348" i="13"/>
  <c r="E52" i="13"/>
  <c r="E134" i="13"/>
  <c r="E229" i="13"/>
  <c r="E8" i="13"/>
  <c r="E284" i="13"/>
  <c r="E64" i="13"/>
  <c r="E185" i="13"/>
  <c r="E265" i="13"/>
  <c r="E110" i="13"/>
  <c r="E376" i="13"/>
  <c r="E267" i="13"/>
  <c r="E393" i="13"/>
  <c r="E203" i="13"/>
  <c r="E382" i="13"/>
  <c r="E377" i="13"/>
  <c r="E427" i="13"/>
  <c r="E293" i="13"/>
  <c r="E420" i="13"/>
  <c r="E260" i="13"/>
  <c r="E89" i="13"/>
  <c r="E17" i="13"/>
  <c r="E406" i="13"/>
  <c r="E63" i="13"/>
  <c r="E435" i="13"/>
  <c r="E38" i="13"/>
  <c r="E87" i="13"/>
  <c r="E383" i="13"/>
  <c r="E249" i="13"/>
  <c r="E443" i="13"/>
  <c r="E464" i="13"/>
  <c r="E411" i="13"/>
  <c r="E97" i="13"/>
  <c r="E276" i="13"/>
  <c r="E392" i="13"/>
  <c r="E85" i="13"/>
  <c r="E405" i="13"/>
  <c r="E112" i="13"/>
  <c r="E248" i="13"/>
  <c r="E403" i="13"/>
  <c r="E102" i="13"/>
  <c r="E447" i="13"/>
  <c r="E360" i="13"/>
  <c r="E4" i="13"/>
  <c r="E141" i="13"/>
  <c r="E238" i="13"/>
  <c r="E170" i="13"/>
  <c r="E40" i="13"/>
  <c r="E232" i="13"/>
  <c r="E78" i="13"/>
  <c r="E310" i="13"/>
  <c r="E57" i="13"/>
  <c r="E58" i="13"/>
  <c r="E207" i="13"/>
  <c r="E37" i="13"/>
  <c r="E442" i="13"/>
  <c r="E319" i="13"/>
  <c r="E44" i="13"/>
  <c r="E449" i="13"/>
  <c r="E62" i="13"/>
  <c r="E415" i="13"/>
  <c r="E434" i="13"/>
  <c r="E193" i="13"/>
  <c r="E400" i="13"/>
  <c r="E263" i="13"/>
  <c r="E142" i="13"/>
  <c r="E178" i="13"/>
  <c r="E255" i="13"/>
  <c r="E389" i="13"/>
  <c r="E437" i="13"/>
  <c r="E469" i="13"/>
  <c r="E344" i="13"/>
  <c r="E474" i="13"/>
  <c r="E163" i="13"/>
  <c r="E290" i="13"/>
  <c r="P4" i="12"/>
  <c r="R3" i="12"/>
  <c r="Q3" i="12"/>
  <c r="J3" i="12"/>
  <c r="I3" i="12"/>
  <c r="F3" i="13"/>
  <c r="K18" i="1"/>
  <c r="K23" i="1"/>
  <c r="K19" i="1"/>
  <c r="J3" i="13"/>
  <c r="C3" i="13"/>
  <c r="D3" i="13"/>
  <c r="K20" i="1"/>
  <c r="K3" i="13"/>
  <c r="M3" i="13"/>
  <c r="H3" i="13"/>
  <c r="L3" i="13"/>
  <c r="K21" i="1"/>
  <c r="I3" i="13"/>
  <c r="K22" i="1"/>
  <c r="G3" i="13"/>
  <c r="L9" i="5"/>
  <c r="J20" i="1" l="1"/>
  <c r="K9" i="5"/>
  <c r="B4" i="6"/>
  <c r="B3" i="6" s="1"/>
  <c r="R4" i="12"/>
  <c r="G4" i="12"/>
  <c r="B3" i="12"/>
  <c r="H4" i="12"/>
  <c r="B4" i="12"/>
  <c r="O4" i="12"/>
  <c r="A5" i="12"/>
  <c r="A6" i="12" s="1"/>
  <c r="A7" i="12" s="1"/>
  <c r="A8" i="12" s="1"/>
  <c r="A9" i="12" s="1"/>
  <c r="A10" i="12" s="1"/>
  <c r="A11" i="12" s="1"/>
  <c r="A12" i="12" s="1"/>
  <c r="B12" i="12" s="1"/>
  <c r="Q4" i="12"/>
  <c r="S2" i="13"/>
  <c r="T2" i="13"/>
  <c r="S4" i="12"/>
  <c r="K4" i="12"/>
  <c r="C4" i="12"/>
  <c r="L4" i="12"/>
  <c r="J4" i="12"/>
  <c r="D4" i="12"/>
  <c r="M4" i="12"/>
  <c r="T4" i="12"/>
  <c r="E4" i="12"/>
  <c r="N4" i="12"/>
  <c r="P3" i="12"/>
  <c r="H3" i="12"/>
  <c r="N3" i="12"/>
  <c r="F3" i="12"/>
  <c r="C3" i="12"/>
  <c r="O3" i="12"/>
  <c r="G3" i="12"/>
  <c r="D3" i="12"/>
  <c r="S3" i="12"/>
  <c r="K3" i="12"/>
  <c r="M3" i="12"/>
  <c r="E3" i="12"/>
  <c r="T3" i="12"/>
  <c r="L3" i="12"/>
  <c r="I4" i="12"/>
  <c r="T3" i="13"/>
  <c r="S3" i="13"/>
  <c r="M34" i="1"/>
  <c r="M5" i="12" l="1"/>
  <c r="B6" i="12"/>
  <c r="O5" i="12"/>
  <c r="B7" i="12"/>
  <c r="F5" i="12"/>
  <c r="S5" i="12"/>
  <c r="B9" i="12"/>
  <c r="T5" i="12"/>
  <c r="N5" i="12"/>
  <c r="B11" i="12"/>
  <c r="B8" i="12"/>
  <c r="D5" i="12"/>
  <c r="B10" i="12"/>
  <c r="E5" i="12"/>
  <c r="B5" i="12"/>
  <c r="U2" i="13"/>
  <c r="R2" i="13"/>
  <c r="C5" i="12"/>
  <c r="L5" i="12"/>
  <c r="P5" i="12"/>
  <c r="H5" i="12"/>
  <c r="J5" i="12"/>
  <c r="R5" i="12"/>
  <c r="Q5" i="12"/>
  <c r="I5" i="12"/>
  <c r="K5" i="12"/>
  <c r="G5" i="12"/>
  <c r="T6" i="12"/>
  <c r="L6" i="12"/>
  <c r="D6" i="12"/>
  <c r="J6" i="12"/>
  <c r="S6" i="12"/>
  <c r="K6" i="12"/>
  <c r="C6" i="12"/>
  <c r="R6" i="12"/>
  <c r="P6" i="12"/>
  <c r="O6" i="12"/>
  <c r="Q6" i="12"/>
  <c r="I6" i="12"/>
  <c r="H6" i="12"/>
  <c r="G6" i="12"/>
  <c r="N6" i="12"/>
  <c r="F6" i="12"/>
  <c r="M6" i="12"/>
  <c r="E6" i="12"/>
  <c r="U3" i="13"/>
  <c r="R3" i="13"/>
  <c r="Q2" i="13" l="1"/>
  <c r="V2" i="13"/>
  <c r="P7" i="12"/>
  <c r="H7" i="12"/>
  <c r="F7" i="12"/>
  <c r="L7" i="12"/>
  <c r="K7" i="12"/>
  <c r="O7" i="12"/>
  <c r="G7" i="12"/>
  <c r="N7" i="12"/>
  <c r="T7" i="12"/>
  <c r="S7" i="12"/>
  <c r="M7" i="12"/>
  <c r="E7" i="12"/>
  <c r="D7" i="12"/>
  <c r="C7" i="12"/>
  <c r="R7" i="12"/>
  <c r="J7" i="12"/>
  <c r="I7" i="12"/>
  <c r="Q7" i="12"/>
  <c r="V3" i="13"/>
  <c r="Q3" i="13"/>
  <c r="W2" i="13" l="1"/>
  <c r="P2" i="13"/>
  <c r="T8" i="12"/>
  <c r="L8" i="12"/>
  <c r="D8" i="12"/>
  <c r="R8" i="12"/>
  <c r="P8" i="12"/>
  <c r="G8" i="12"/>
  <c r="S8" i="12"/>
  <c r="K8" i="12"/>
  <c r="C8" i="12"/>
  <c r="J8" i="12"/>
  <c r="Q8" i="12"/>
  <c r="I8" i="12"/>
  <c r="H8" i="12"/>
  <c r="O8" i="12"/>
  <c r="F8" i="12"/>
  <c r="M8" i="12"/>
  <c r="E8" i="12"/>
  <c r="N8" i="12"/>
  <c r="W3" i="13"/>
  <c r="P3" i="13"/>
  <c r="O2" i="13" l="1"/>
  <c r="X2" i="13"/>
  <c r="P9" i="12"/>
  <c r="H9" i="12"/>
  <c r="F9" i="12"/>
  <c r="T9" i="12"/>
  <c r="K9" i="12"/>
  <c r="O9" i="12"/>
  <c r="G9" i="12"/>
  <c r="N9" i="12"/>
  <c r="L9" i="12"/>
  <c r="D9" i="12"/>
  <c r="S9" i="12"/>
  <c r="C9" i="12"/>
  <c r="M9" i="12"/>
  <c r="E9" i="12"/>
  <c r="R9" i="12"/>
  <c r="J9" i="12"/>
  <c r="Q9" i="12"/>
  <c r="I9" i="12"/>
  <c r="X3" i="13"/>
  <c r="O3" i="13"/>
  <c r="N2" i="13" l="1"/>
  <c r="T10" i="12"/>
  <c r="L10" i="12"/>
  <c r="D10" i="12"/>
  <c r="R10" i="12"/>
  <c r="P10" i="12"/>
  <c r="O10" i="12"/>
  <c r="S10" i="12"/>
  <c r="K10" i="12"/>
  <c r="C10" i="12"/>
  <c r="J10" i="12"/>
  <c r="Q10" i="12"/>
  <c r="I10" i="12"/>
  <c r="H10" i="12"/>
  <c r="G10" i="12"/>
  <c r="N10" i="12"/>
  <c r="M10" i="12"/>
  <c r="E10" i="12"/>
  <c r="F10" i="12"/>
  <c r="N3" i="13"/>
  <c r="P11" i="12" l="1"/>
  <c r="H11" i="12"/>
  <c r="N11" i="12"/>
  <c r="L11" i="12"/>
  <c r="S11" i="12"/>
  <c r="K11" i="12"/>
  <c r="O11" i="12"/>
  <c r="G11" i="12"/>
  <c r="F11" i="12"/>
  <c r="D11" i="12"/>
  <c r="C11" i="12"/>
  <c r="M11" i="12"/>
  <c r="E11" i="12"/>
  <c r="T11" i="12"/>
  <c r="J11" i="12"/>
  <c r="Q11" i="12"/>
  <c r="I11" i="12"/>
  <c r="R11" i="12"/>
  <c r="T12" i="12" l="1"/>
  <c r="L12" i="12"/>
  <c r="D12" i="12"/>
  <c r="R12" i="12"/>
  <c r="P12" i="12"/>
  <c r="H12" i="12"/>
  <c r="G12" i="12"/>
  <c r="S12" i="12"/>
  <c r="K12" i="12"/>
  <c r="C12" i="12"/>
  <c r="J12" i="12"/>
  <c r="O12" i="12"/>
  <c r="Q12" i="12"/>
  <c r="I12" i="12"/>
  <c r="N12" i="12"/>
  <c r="F12" i="12"/>
  <c r="E12" i="12"/>
  <c r="M12" i="12"/>
  <c r="K31" i="1" l="1"/>
  <c r="J31" i="1"/>
  <c r="B8" i="6"/>
  <c r="A10" i="6"/>
  <c r="C3" i="5" l="1"/>
  <c r="D17" i="5"/>
  <c r="L8" i="5"/>
  <c r="Q4" i="5"/>
  <c r="C16" i="5"/>
  <c r="C17" i="5"/>
  <c r="D16" i="5"/>
  <c r="J8" i="5"/>
  <c r="O4" i="5" l="1"/>
  <c r="K8" i="5"/>
  <c r="J30" i="1"/>
  <c r="K30" i="1"/>
  <c r="B31" i="1"/>
  <c r="G31" i="1"/>
  <c r="B32" i="1"/>
  <c r="G32" i="1"/>
  <c r="B33" i="1"/>
  <c r="G33" i="1"/>
  <c r="B34" i="1"/>
  <c r="G34" i="1"/>
  <c r="F12" i="5" l="1"/>
  <c r="F34" i="1" s="1"/>
  <c r="D8" i="5"/>
  <c r="D30" i="1" s="1"/>
  <c r="D12" i="5"/>
  <c r="D34" i="1" s="1"/>
  <c r="E11" i="5"/>
  <c r="E33" i="1" s="1"/>
  <c r="F9" i="5"/>
  <c r="F31" i="1" s="1"/>
  <c r="E9" i="5"/>
  <c r="E31" i="1" s="1"/>
  <c r="C9" i="5"/>
  <c r="C31" i="1" s="1"/>
  <c r="E10" i="5"/>
  <c r="E32" i="1" s="1"/>
  <c r="C12" i="5"/>
  <c r="C34" i="1" s="1"/>
  <c r="F11" i="5"/>
  <c r="F33" i="1" s="1"/>
  <c r="C8" i="5"/>
  <c r="C30" i="1" s="1"/>
  <c r="D9" i="5"/>
  <c r="D31" i="1" s="1"/>
  <c r="D11" i="5"/>
  <c r="D33" i="1" s="1"/>
  <c r="F8" i="5"/>
  <c r="F30" i="1" s="1"/>
  <c r="E8" i="5"/>
  <c r="E30" i="1" s="1"/>
  <c r="D10" i="5"/>
  <c r="D32" i="1" s="1"/>
  <c r="F10" i="5"/>
  <c r="F32" i="1" s="1"/>
  <c r="E12" i="5"/>
  <c r="E34" i="1" s="1"/>
  <c r="C11" i="5"/>
  <c r="C33" i="1" s="1"/>
  <c r="C10" i="5"/>
  <c r="C32" i="1" s="1"/>
  <c r="Q32" i="1"/>
  <c r="O32" i="1"/>
  <c r="Q30" i="1"/>
  <c r="O30" i="1"/>
  <c r="C3" i="4" l="1"/>
  <c r="H7" i="4"/>
  <c r="AN6" i="4"/>
  <c r="L6" i="4"/>
  <c r="X6" i="4"/>
  <c r="P6" i="4"/>
  <c r="AB6" i="4"/>
  <c r="X7" i="4"/>
  <c r="AJ7" i="4"/>
  <c r="AN7" i="4"/>
  <c r="T6" i="4"/>
  <c r="AF7" i="4"/>
  <c r="AR7" i="4"/>
  <c r="P7" i="4"/>
  <c r="AB7" i="4"/>
  <c r="D6" i="4"/>
  <c r="L7" i="4"/>
  <c r="D7" i="4"/>
  <c r="AJ6" i="4"/>
  <c r="T7" i="4"/>
  <c r="H6" i="4"/>
  <c r="AR6" i="4"/>
  <c r="AF6" i="4"/>
  <c r="C7" i="4" l="1"/>
  <c r="G7" i="4"/>
  <c r="K7" i="4"/>
  <c r="O7" i="4"/>
  <c r="G8" i="5"/>
  <c r="B8" i="5"/>
  <c r="B30" i="1" l="1"/>
  <c r="G30" i="1"/>
</calcChain>
</file>

<file path=xl/sharedStrings.xml><?xml version="1.0" encoding="utf-8"?>
<sst xmlns="http://schemas.openxmlformats.org/spreadsheetml/2006/main" count="6597" uniqueCount="5414">
  <si>
    <t>Data</t>
  </si>
  <si>
    <t>S&amp;P 500</t>
  </si>
  <si>
    <t>IBOV</t>
  </si>
  <si>
    <t>Nasdaq</t>
  </si>
  <si>
    <t>IBOVESPA</t>
  </si>
  <si>
    <t>DOW JONES</t>
  </si>
  <si>
    <t>NASDAQ</t>
  </si>
  <si>
    <t>EURO</t>
  </si>
  <si>
    <t>USDCNY</t>
  </si>
  <si>
    <t>USDGBP</t>
  </si>
  <si>
    <t>USDEUR</t>
  </si>
  <si>
    <t>USDCHF</t>
  </si>
  <si>
    <t>USDJPY</t>
  </si>
  <si>
    <t>▲ %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</si>
  <si>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COMMODITIES</t>
    </r>
  </si>
  <si>
    <t>CLOSE</t>
  </si>
  <si>
    <t>W</t>
  </si>
  <si>
    <t>Ticker</t>
  </si>
  <si>
    <t>*WTI Oil</t>
  </si>
  <si>
    <t>COMMODITIES</t>
  </si>
  <si>
    <t>WTI Oil</t>
  </si>
  <si>
    <t>1m</t>
  </si>
  <si>
    <t>6m</t>
  </si>
  <si>
    <t>12m</t>
  </si>
  <si>
    <t>24m</t>
  </si>
  <si>
    <t>36m</t>
  </si>
  <si>
    <t>60m</t>
  </si>
  <si>
    <t>1d</t>
  </si>
  <si>
    <t>Nº</t>
  </si>
  <si>
    <t>Tipo</t>
  </si>
  <si>
    <t>*Yuan</t>
  </si>
  <si>
    <t>*Yen</t>
  </si>
  <si>
    <t>*Swiss Frank</t>
  </si>
  <si>
    <t>*British Pound</t>
  </si>
  <si>
    <t>US Dollar</t>
  </si>
  <si>
    <t>USD x Euro</t>
  </si>
  <si>
    <t>Interest Rates</t>
  </si>
  <si>
    <t>Indices</t>
  </si>
  <si>
    <t>YTD</t>
  </si>
  <si>
    <t>12 Months</t>
  </si>
  <si>
    <t>CPI-U</t>
  </si>
  <si>
    <t>PPI</t>
  </si>
  <si>
    <t>Market Dashboard</t>
  </si>
  <si>
    <t>|Global Indices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</si>
  <si>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FX Rates</t>
    </r>
  </si>
  <si>
    <t>| Daily Highs / Lows (last close)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</si>
  <si>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INFLATION</t>
    </r>
  </si>
  <si>
    <t>Date:</t>
  </si>
  <si>
    <t>Top 5 Highs %</t>
  </si>
  <si>
    <t>Last Trading Session</t>
  </si>
  <si>
    <t>Close</t>
  </si>
  <si>
    <t>5 Highest Returns %</t>
  </si>
  <si>
    <t>5 Lowest Returns%</t>
  </si>
  <si>
    <t>GOLD</t>
  </si>
  <si>
    <t>S&amp;P 500 Constituents</t>
  </si>
  <si>
    <t xml:space="preserve">NYSE stocks comprising S&amp;P 500 </t>
  </si>
  <si>
    <t>Week</t>
  </si>
  <si>
    <t>Month</t>
  </si>
  <si>
    <t>Highest</t>
  </si>
  <si>
    <t xml:space="preserve">Open </t>
  </si>
  <si>
    <t>T-Bond 10 yr</t>
  </si>
  <si>
    <t>T-Bond 30 yr</t>
  </si>
  <si>
    <t>Name</t>
  </si>
  <si>
    <t>CPI-u</t>
  </si>
  <si>
    <t>INDICES</t>
  </si>
  <si>
    <t>12 MONTHS</t>
  </si>
  <si>
    <t>Shares participating in S&amp;P 500</t>
  </si>
  <si>
    <t>Attribute:</t>
  </si>
  <si>
    <t>Start Date:</t>
  </si>
  <si>
    <t>Final Date:</t>
  </si>
  <si>
    <t>Period:</t>
  </si>
  <si>
    <t>Frequency:</t>
  </si>
  <si>
    <t>← Do not alter</t>
  </si>
  <si>
    <t>←enter months</t>
  </si>
  <si>
    <t>←Enter Period (D=day; W=week; M=month; Q=quarter; Y=year)</t>
  </si>
  <si>
    <t>Index</t>
  </si>
  <si>
    <t>↓ List of Ticker Symbols (can be modified)</t>
  </si>
  <si>
    <t>Type</t>
  </si>
  <si>
    <t>Price</t>
  </si>
  <si>
    <t>Gold (gram)</t>
  </si>
  <si>
    <t>Bot 5 Lows%</t>
  </si>
  <si>
    <t>Pivot data: Please do not make changes to this sheet</t>
  </si>
  <si>
    <t>Current Yield</t>
  </si>
  <si>
    <t>INFLATION</t>
  </si>
  <si>
    <t>Yield (1 year ago)</t>
  </si>
  <si>
    <t>Bond</t>
  </si>
  <si>
    <t>EURUSD</t>
  </si>
  <si>
    <t>FLWS&lt;XNAS&gt;</t>
  </si>
  <si>
    <t>FLWS-B&lt;UsaNa&gt;</t>
  </si>
  <si>
    <t>TXG&lt;XNAS&gt;</t>
  </si>
  <si>
    <t>TXG-B&lt;UsaNa&gt;</t>
  </si>
  <si>
    <t>GOED&lt;XASE&gt;</t>
  </si>
  <si>
    <t>SRCE&lt;XNAS&gt;</t>
  </si>
  <si>
    <t>DIBS&lt;XNAS&gt;</t>
  </si>
  <si>
    <t>DDD&lt;XNYS&gt;</t>
  </si>
  <si>
    <t>MMM&lt;XNYS&gt;</t>
  </si>
  <si>
    <t>FDMT&lt;XNAS&gt;</t>
  </si>
  <si>
    <t>ETNB&lt;XNAS&gt;</t>
  </si>
  <si>
    <t>EGHT&lt;XNAS&gt;</t>
  </si>
  <si>
    <t>MASS&lt;XNAS&gt;</t>
  </si>
  <si>
    <t>AOS&lt;XNYS&gt;</t>
  </si>
  <si>
    <t>AOS-A&lt;UsaNa&gt;</t>
  </si>
  <si>
    <t>ATEN&lt;XNYS&gt;</t>
  </si>
  <si>
    <t>AAON&lt;XNAS&gt;</t>
  </si>
  <si>
    <t>AIR&lt;XNYS&gt;</t>
  </si>
  <si>
    <t>ABT&lt;XNYS&gt;</t>
  </si>
  <si>
    <t>ABBV&lt;XNYS&gt;</t>
  </si>
  <si>
    <t>ABEO&lt;XNAS&gt;</t>
  </si>
  <si>
    <t>ANF&lt;XNYS&gt;</t>
  </si>
  <si>
    <t>ABM&lt;XNYS&gt;</t>
  </si>
  <si>
    <t>ACTG&lt;XNAS&gt;</t>
  </si>
  <si>
    <t>ASO&lt;XNAS&gt;</t>
  </si>
  <si>
    <t>ACHC&lt;XNAS&gt;</t>
  </si>
  <si>
    <t>ACAD&lt;XNAS&gt;</t>
  </si>
  <si>
    <t>AKR&lt;XNYS&gt;</t>
  </si>
  <si>
    <t>AXDX&lt;XNAS&gt;</t>
  </si>
  <si>
    <t>ACCO&lt;XNYS&gt;</t>
  </si>
  <si>
    <t>ACCD&lt;XNAS&gt;</t>
  </si>
  <si>
    <t>ARAY&lt;XNAS&gt;</t>
  </si>
  <si>
    <t>ACHV&lt;XNAS&gt;</t>
  </si>
  <si>
    <t>ACIW&lt;XNAS&gt;</t>
  </si>
  <si>
    <t>ACRS&lt;XNAS&gt;</t>
  </si>
  <si>
    <t>ACMR&lt;XNAS&gt;</t>
  </si>
  <si>
    <t>ACMR-B&lt;UsaNa&gt;</t>
  </si>
  <si>
    <t>ACU&lt;XASE&gt;</t>
  </si>
  <si>
    <t>ACNB&lt;XNAS&gt;</t>
  </si>
  <si>
    <t>ATNM&lt;XASE&gt;</t>
  </si>
  <si>
    <t>AYI&lt;XNYS&gt;</t>
  </si>
  <si>
    <t>ABOS&lt;XNAS&gt;</t>
  </si>
  <si>
    <t>ACXP&lt;XNAS&gt;</t>
  </si>
  <si>
    <t>GOLF&lt;XNYS&gt;</t>
  </si>
  <si>
    <t>ACVA&lt;XNAS&gt;</t>
  </si>
  <si>
    <t>AE&lt;XASE&gt;</t>
  </si>
  <si>
    <t>ADPT&lt;XNAS&gt;</t>
  </si>
  <si>
    <t>ADUS&lt;XNAS&gt;</t>
  </si>
  <si>
    <t>AEY&lt;XNAS&gt;</t>
  </si>
  <si>
    <t>ADTX&lt;XNAS&gt;</t>
  </si>
  <si>
    <t>ADMA&lt;XNAS&gt;</t>
  </si>
  <si>
    <t>ADBE&lt;XNAS&gt;</t>
  </si>
  <si>
    <t>ADT&lt;XNYS&gt;</t>
  </si>
  <si>
    <t>ATGE&lt;XNYS&gt;</t>
  </si>
  <si>
    <t>ADTN&lt;XNAS&gt;</t>
  </si>
  <si>
    <t>AAP&lt;XNYS&gt;</t>
  </si>
  <si>
    <t>WMS&lt;XNYS&gt;</t>
  </si>
  <si>
    <t>AEIS&lt;XNAS&gt;</t>
  </si>
  <si>
    <t>AMD&lt;XNAS&gt;</t>
  </si>
  <si>
    <t>ASIX&lt;XNYS&gt;</t>
  </si>
  <si>
    <t>ADVM&lt;XNAS&gt;</t>
  </si>
  <si>
    <t>ACM&lt;XNYS&gt;</t>
  </si>
  <si>
    <t>AEHR&lt;XNAS&gt;</t>
  </si>
  <si>
    <t>AMTX&lt;XNAS&gt;</t>
  </si>
  <si>
    <t>AVAV&lt;XNAS&gt;</t>
  </si>
  <si>
    <t>AES&lt;XNYS&gt;</t>
  </si>
  <si>
    <t>AEMD&lt;XNAS&gt;</t>
  </si>
  <si>
    <t>AFCG&lt;XNAS&gt;</t>
  </si>
  <si>
    <t>AMG&lt;XNYS&gt;</t>
  </si>
  <si>
    <t>AFRM&lt;XNAS&gt;</t>
  </si>
  <si>
    <t>AFL&lt;XNYS&gt;</t>
  </si>
  <si>
    <t>MITT&lt;XNYS&gt;</t>
  </si>
  <si>
    <t>AGCO&lt;XNYS&gt;</t>
  </si>
  <si>
    <t>UAVS&lt;XASE&gt;</t>
  </si>
  <si>
    <t>AGEN&lt;XNAS&gt;</t>
  </si>
  <si>
    <t>AGRX&lt;XNAS&gt;</t>
  </si>
  <si>
    <t>A&lt;XNYS&gt;</t>
  </si>
  <si>
    <t>AGL&lt;XNYS&gt;</t>
  </si>
  <si>
    <t>AGYS&lt;XNAS&gt;</t>
  </si>
  <si>
    <t>AGIO&lt;XNAS&gt;</t>
  </si>
  <si>
    <t>AGNC&lt;XNAS&gt;</t>
  </si>
  <si>
    <t>API&lt;XNAS&gt;</t>
  </si>
  <si>
    <t>ADC&lt;XNYS&gt;</t>
  </si>
  <si>
    <t>ALRN&lt;XNAS&gt;</t>
  </si>
  <si>
    <t>AIM&lt;XASE&gt;</t>
  </si>
  <si>
    <t>AIRI&lt;XASE&gt;</t>
  </si>
  <si>
    <t>AL&lt;XNYS&gt;</t>
  </si>
  <si>
    <t>APD&lt;XNYS&gt;</t>
  </si>
  <si>
    <t>AIRT&lt;XNAS&gt;</t>
  </si>
  <si>
    <t>ATSG&lt;XNAS&gt;</t>
  </si>
  <si>
    <t>ABNB&lt;XNAS&gt;</t>
  </si>
  <si>
    <t>ABNB-B&lt;UsaNa&gt;</t>
  </si>
  <si>
    <t>ABNB-C&lt;UsaNa&gt;</t>
  </si>
  <si>
    <t>ABNB-H&lt;UsaNa&gt;</t>
  </si>
  <si>
    <t>AKAM&lt;XNAS&gt;</t>
  </si>
  <si>
    <t>AKTX&lt;XNAS&gt;</t>
  </si>
  <si>
    <t>AKBA&lt;XNAS&gt;</t>
  </si>
  <si>
    <t>AKRO&lt;XNAS&gt;</t>
  </si>
  <si>
    <t>AKYA&lt;XNAS&gt;</t>
  </si>
  <si>
    <t>ALG&lt;XNYS&gt;</t>
  </si>
  <si>
    <t>ALRM&lt;XNAS&gt;</t>
  </si>
  <si>
    <t>ALK&lt;XNYS&gt;</t>
  </si>
  <si>
    <t>AIN&lt;XNYS&gt;</t>
  </si>
  <si>
    <t>AIN-B&lt;UsaNa&gt;</t>
  </si>
  <si>
    <t>ALB&lt;XNYS&gt;</t>
  </si>
  <si>
    <t>ACI&lt;XNYS&gt;</t>
  </si>
  <si>
    <t>AA&lt;XNYS&gt;</t>
  </si>
  <si>
    <t>ALDX&lt;XNAS&gt;</t>
  </si>
  <si>
    <t>ALEC&lt;XNAS&gt;</t>
  </si>
  <si>
    <t>ALRS&lt;XNAS&gt;</t>
  </si>
  <si>
    <t>ALEX&lt;XNYS&gt;</t>
  </si>
  <si>
    <t>ALX&lt;XNYS&gt;</t>
  </si>
  <si>
    <t>ARE&lt;XNYS&gt;</t>
  </si>
  <si>
    <t>ALCO&lt;XNAS&gt;</t>
  </si>
  <si>
    <t>ALGN&lt;XNAS&gt;</t>
  </si>
  <si>
    <t>ALHC&lt;XNAS&gt;</t>
  </si>
  <si>
    <t>ALGS&lt;XNAS&gt;</t>
  </si>
  <si>
    <t>ALKT&lt;XNAS&gt;</t>
  </si>
  <si>
    <t>ALLK&lt;XNAS&gt;</t>
  </si>
  <si>
    <t>ATI&lt;XNYS&gt;</t>
  </si>
  <si>
    <t>ALGT&lt;XNAS&gt;</t>
  </si>
  <si>
    <t>ALGM&lt;XNAS&gt;</t>
  </si>
  <si>
    <t>ALE&lt;XNYS&gt;</t>
  </si>
  <si>
    <t>LNT&lt;XNYS&gt;</t>
  </si>
  <si>
    <t>ALSN&lt;XNYS&gt;</t>
  </si>
  <si>
    <t>ALLO&lt;XNAS&gt;</t>
  </si>
  <si>
    <t>ALVR&lt;XNAS&gt;</t>
  </si>
  <si>
    <t>MDRX&lt;XNAS&gt;</t>
  </si>
  <si>
    <t>ALL&lt;XNYS&gt;</t>
  </si>
  <si>
    <t>ALLY&lt;XNYS&gt;</t>
  </si>
  <si>
    <t>ALNY&lt;XNAS&gt;</t>
  </si>
  <si>
    <t>AOSL&lt;XNAS&gt;</t>
  </si>
  <si>
    <t>TKNO&lt;XNAS&gt;</t>
  </si>
  <si>
    <t>GOOG&lt;XNAS&gt;</t>
  </si>
  <si>
    <t>GOOGL&lt;XNAS&gt;</t>
  </si>
  <si>
    <t>GOOG-B&lt;UsaNa&gt;</t>
  </si>
  <si>
    <t>ATEC&lt;XNAS&gt;</t>
  </si>
  <si>
    <t>PINE&lt;XNYS&gt;</t>
  </si>
  <si>
    <t>AEI&lt;XNAS&gt;</t>
  </si>
  <si>
    <t>ALTR&lt;XNAS&gt;</t>
  </si>
  <si>
    <t>ALTR-B&lt;UsaNa&gt;</t>
  </si>
  <si>
    <t>AYX&lt;XNYS&gt;</t>
  </si>
  <si>
    <t>AYX-B&lt;UsaNa&gt;</t>
  </si>
  <si>
    <t>ATUS&lt;XNYS&gt;</t>
  </si>
  <si>
    <t>ATUS-B&lt;UsaNa&gt;</t>
  </si>
  <si>
    <t>ALTO&lt;XNAS&gt;</t>
  </si>
  <si>
    <t>MO&lt;XNYS&gt;</t>
  </si>
  <si>
    <t>ALZN&lt;XNAS&gt;</t>
  </si>
  <si>
    <t>AMZN&lt;XNAS&gt;</t>
  </si>
  <si>
    <t>AMBC&lt;XNAS&gt;</t>
  </si>
  <si>
    <t>AMBA&lt;XNAS&gt;</t>
  </si>
  <si>
    <t>AMAM&lt;XNYS&gt;</t>
  </si>
  <si>
    <t>AMC&lt;XNYS&gt;</t>
  </si>
  <si>
    <t>AMC-B&lt;UsaNa&gt;</t>
  </si>
  <si>
    <t>AMCX&lt;XNAS&gt;</t>
  </si>
  <si>
    <t>AMCX-B&lt;UsaNa&gt;</t>
  </si>
  <si>
    <t>DIT&lt;XASE&gt;</t>
  </si>
  <si>
    <t>AMED&lt;XNAS&gt;</t>
  </si>
  <si>
    <t>UHAL&lt;XNAS&gt;</t>
  </si>
  <si>
    <t>AEE&lt;XNYS&gt;</t>
  </si>
  <si>
    <t>AMRC&lt;XNYS&gt;</t>
  </si>
  <si>
    <t>AMRC-B&lt;UsaNa&gt;</t>
  </si>
  <si>
    <t>AAL&lt;XNAS&gt;</t>
  </si>
  <si>
    <t>AAT&lt;XNYS&gt;</t>
  </si>
  <si>
    <t>AXL&lt;XNYS&gt;</t>
  </si>
  <si>
    <t>AEO&lt;XNYS&gt;</t>
  </si>
  <si>
    <t>AEP&lt;XNYS&gt;</t>
  </si>
  <si>
    <t>AXP&lt;XNYS&gt;</t>
  </si>
  <si>
    <t>AFG&lt;XNYS&gt;</t>
  </si>
  <si>
    <t>AMH&lt;XNYS&gt;</t>
  </si>
  <si>
    <t>AMH-B&lt;UsaNa&gt;</t>
  </si>
  <si>
    <t>AIG&lt;XNYS&gt;</t>
  </si>
  <si>
    <t>AMNB&lt;XNAS&gt;</t>
  </si>
  <si>
    <t>APEI&lt;XNAS&gt;</t>
  </si>
  <si>
    <t>ARL&lt;XNYS&gt;</t>
  </si>
  <si>
    <t>AMS&lt;XASE&gt;</t>
  </si>
  <si>
    <t>AWR&lt;XNYS&gt;</t>
  </si>
  <si>
    <t>AMSC&lt;XNAS&gt;</t>
  </si>
  <si>
    <t>AMT&lt;XNYS&gt;</t>
  </si>
  <si>
    <t>AVD&lt;XNYS&gt;</t>
  </si>
  <si>
    <t>AWK&lt;XNYS&gt;</t>
  </si>
  <si>
    <t>AMWL&lt;XNYS&gt;</t>
  </si>
  <si>
    <t>AMWD&lt;XNAS&gt;</t>
  </si>
  <si>
    <t>CRMT&lt;XNAS&gt;</t>
  </si>
  <si>
    <t>COLD&lt;XNYS&gt;</t>
  </si>
  <si>
    <t>AMP&lt;XNYS&gt;</t>
  </si>
  <si>
    <t>ABCB&lt;XNAS&gt;</t>
  </si>
  <si>
    <t>AMSF&lt;XNAS&gt;</t>
  </si>
  <si>
    <t>ASRV&lt;XNAS&gt;</t>
  </si>
  <si>
    <t>ATLO&lt;XNAS&gt;</t>
  </si>
  <si>
    <t>AMST&lt;XNAS&gt;</t>
  </si>
  <si>
    <t>AME&lt;XNYS&gt;</t>
  </si>
  <si>
    <t>AMGN&lt;XNAS&gt;</t>
  </si>
  <si>
    <t>FOLD&lt;XNAS&gt;</t>
  </si>
  <si>
    <t>AMKR&lt;XNAS&gt;</t>
  </si>
  <si>
    <t>AMN&lt;XNYS&gt;</t>
  </si>
  <si>
    <t>AMRX&lt;XNYS&gt;</t>
  </si>
  <si>
    <t>AMRX-B&lt;UsaNa&gt;</t>
  </si>
  <si>
    <t>AP&lt;XNYS&gt;</t>
  </si>
  <si>
    <t>AMPH&lt;XNAS&gt;</t>
  </si>
  <si>
    <t>APH&lt;XNYS&gt;</t>
  </si>
  <si>
    <t>AXR&lt;XNYS&gt;</t>
  </si>
  <si>
    <t>ASYS&lt;XNAS&gt;</t>
  </si>
  <si>
    <t>ADI&lt;XNAS&gt;</t>
  </si>
  <si>
    <t>ANAB&lt;XNAS&gt;</t>
  </si>
  <si>
    <t>AVXL&lt;XNAS&gt;</t>
  </si>
  <si>
    <t>ANDE&lt;XNAS&gt;</t>
  </si>
  <si>
    <t>ANEB&lt;XNAS&gt;</t>
  </si>
  <si>
    <t>AOMR&lt;XNYS&gt;</t>
  </si>
  <si>
    <t>ANGI&lt;XNAS&gt;</t>
  </si>
  <si>
    <t>ANGI-B&lt;UsaNa&gt;</t>
  </si>
  <si>
    <t>ANGO&lt;XNAS&gt;</t>
  </si>
  <si>
    <t>ANIK&lt;XNAS&gt;</t>
  </si>
  <si>
    <t>ANIX&lt;XNAS&gt;</t>
  </si>
  <si>
    <t>NLY&lt;XNYS&gt;</t>
  </si>
  <si>
    <t>ANNX&lt;XNAS&gt;</t>
  </si>
  <si>
    <t>ANVS&lt;XNYS&gt;</t>
  </si>
  <si>
    <t>ANSS&lt;XNAS&gt;</t>
  </si>
  <si>
    <t>ATEX&lt;XNAS&gt;</t>
  </si>
  <si>
    <t>AM&lt;XNYS&gt;</t>
  </si>
  <si>
    <t>AR&lt;XNYS&gt;</t>
  </si>
  <si>
    <t>APA&lt;XNYS&gt;</t>
  </si>
  <si>
    <t>AIV&lt;XNYS&gt;</t>
  </si>
  <si>
    <t>APLS&lt;XNAS&gt;</t>
  </si>
  <si>
    <t>APOG&lt;XNAS&gt;</t>
  </si>
  <si>
    <t>ARI&lt;XNYS&gt;</t>
  </si>
  <si>
    <t>APO&lt;XNYS&gt;</t>
  </si>
  <si>
    <t>APO-B&lt;UsaNa&gt;</t>
  </si>
  <si>
    <t>APPF&lt;XNAS&gt;</t>
  </si>
  <si>
    <t>APPF-B&lt;UsaNa&gt;</t>
  </si>
  <si>
    <t>APPN&lt;XNAS&gt;</t>
  </si>
  <si>
    <t>APPN-B&lt;UsaNa&gt;</t>
  </si>
  <si>
    <t>APLE&lt;XNYS&gt;</t>
  </si>
  <si>
    <t>AAPL&lt;XNAS&gt;</t>
  </si>
  <si>
    <t>APDN&lt;XNAS&gt;</t>
  </si>
  <si>
    <t>AIT&lt;XNYS&gt;</t>
  </si>
  <si>
    <t>AMAT&lt;XNAS&gt;</t>
  </si>
  <si>
    <t>AAOI&lt;XNAS&gt;</t>
  </si>
  <si>
    <t>APLT&lt;XNAS&gt;</t>
  </si>
  <si>
    <t>APP&lt;XNAS&gt;</t>
  </si>
  <si>
    <t>APTI-B&lt;UsaNa&gt;</t>
  </si>
  <si>
    <t>APRE&lt;XNAS&gt;</t>
  </si>
  <si>
    <t>ATR&lt;XNYS&gt;</t>
  </si>
  <si>
    <t>APYX&lt;XNAS&gt;</t>
  </si>
  <si>
    <t>AQMS&lt;XNAS&gt;</t>
  </si>
  <si>
    <t>AQST&lt;XNAS&gt;</t>
  </si>
  <si>
    <t>ARMK&lt;XNYS&gt;</t>
  </si>
  <si>
    <t>ARAV&lt;XNAS&gt;</t>
  </si>
  <si>
    <t>ABR&lt;XNYS&gt;</t>
  </si>
  <si>
    <t>RKDA&lt;XNAS&gt;</t>
  </si>
  <si>
    <t>ARCB&lt;XNAS&gt;</t>
  </si>
  <si>
    <t>ARCH&lt;XNYS&gt;</t>
  </si>
  <si>
    <t>ADM&lt;XNYS&gt;</t>
  </si>
  <si>
    <t>AROC&lt;XNYS&gt;</t>
  </si>
  <si>
    <t>ACA&lt;XNYS&gt;</t>
  </si>
  <si>
    <t>RCUS&lt;XNYS&gt;</t>
  </si>
  <si>
    <t>ARQT&lt;XNAS&gt;</t>
  </si>
  <si>
    <t>ARDX&lt;XNAS&gt;</t>
  </si>
  <si>
    <t>ARCC&lt;XNAS&gt;</t>
  </si>
  <si>
    <t>ACRE&lt;XNYS&gt;</t>
  </si>
  <si>
    <t>ARES&lt;XNYS&gt;</t>
  </si>
  <si>
    <t>ARES-B&lt;UsaNa&gt;</t>
  </si>
  <si>
    <t>ARES-C&lt;UsaNa&gt;</t>
  </si>
  <si>
    <t>AGX&lt;XNYS&gt;</t>
  </si>
  <si>
    <t>ANET&lt;XNYS&gt;</t>
  </si>
  <si>
    <t>ARKR&lt;XNAS&gt;</t>
  </si>
  <si>
    <t>ARLO&lt;XNYS&gt;</t>
  </si>
  <si>
    <t>AHH&lt;XNYS&gt;</t>
  </si>
  <si>
    <t>ARMP&lt;XASE&gt;</t>
  </si>
  <si>
    <t>ARR&lt;XNYS&gt;</t>
  </si>
  <si>
    <t>AFI&lt;XNYS&gt;</t>
  </si>
  <si>
    <t>AWI&lt;XNYS&gt;</t>
  </si>
  <si>
    <t>ARRY&lt;XNAS&gt;</t>
  </si>
  <si>
    <t>ARW&lt;XNYS&gt;</t>
  </si>
  <si>
    <t>AROW&lt;XNAS&gt;</t>
  </si>
  <si>
    <t>ARWR&lt;XNAS&gt;</t>
  </si>
  <si>
    <t>ARTNA&lt;XNAS&gt;</t>
  </si>
  <si>
    <t>ARTNA-B&lt;UsaNa&gt;</t>
  </si>
  <si>
    <t>AJG&lt;XNYS&gt;</t>
  </si>
  <si>
    <t>APAM&lt;XNYS&gt;</t>
  </si>
  <si>
    <t>APAM-B&lt;UsaNa&gt;</t>
  </si>
  <si>
    <t>APAM-C&lt;UsaNa&gt;</t>
  </si>
  <si>
    <t>ARTW&lt;XNAS&gt;</t>
  </si>
  <si>
    <t>ARVN&lt;XNAS&gt;</t>
  </si>
  <si>
    <t>ASAN&lt;XNYS&gt;</t>
  </si>
  <si>
    <t>ABG&lt;XNYS&gt;</t>
  </si>
  <si>
    <t>ASGN&lt;XNYS&gt;</t>
  </si>
  <si>
    <t>AHT&lt;XNYS&gt;</t>
  </si>
  <si>
    <t>ASH&lt;XNYS&gt;</t>
  </si>
  <si>
    <t>ASPN&lt;XNYS&gt;</t>
  </si>
  <si>
    <t>AZPN&lt;XNAS&gt;</t>
  </si>
  <si>
    <t>AWH&lt;XNAS&gt;</t>
  </si>
  <si>
    <t>ASMB&lt;XNAS&gt;</t>
  </si>
  <si>
    <t>ASRT&lt;XNAS&gt;</t>
  </si>
  <si>
    <t>ASB&lt;XNYS&gt;</t>
  </si>
  <si>
    <t>AC&lt;XNYS&gt;</t>
  </si>
  <si>
    <t>AC-B&lt;UsaNa&gt;</t>
  </si>
  <si>
    <t>AIZ&lt;XNYS&gt;</t>
  </si>
  <si>
    <t>ASTE&lt;XNAS&gt;</t>
  </si>
  <si>
    <t>ATRO&lt;XNAS&gt;</t>
  </si>
  <si>
    <t>ATRO-B&lt;UsaNa&gt;</t>
  </si>
  <si>
    <t>ALOT&lt;XNAS&gt;</t>
  </si>
  <si>
    <t>ASTC&lt;XNAS&gt;</t>
  </si>
  <si>
    <t>ASUR&lt;XNAS&gt;</t>
  </si>
  <si>
    <t>T&lt;XNYS&gt;</t>
  </si>
  <si>
    <t>ATAI&lt;XNAS&gt;</t>
  </si>
  <si>
    <t>ATRA&lt;XNAS&gt;</t>
  </si>
  <si>
    <t>AVIR&lt;XNAS&gt;</t>
  </si>
  <si>
    <t>ATER&lt;XNAS&gt;</t>
  </si>
  <si>
    <t>ATHA&lt;XNAS&gt;</t>
  </si>
  <si>
    <t>ATKR&lt;XNYS&gt;</t>
  </si>
  <si>
    <t>AAME&lt;XNAS&gt;</t>
  </si>
  <si>
    <t>AUB&lt;XNAS&gt;</t>
  </si>
  <si>
    <t>ATLC&lt;XNAS&gt;</t>
  </si>
  <si>
    <t>TEAM&lt;XNAS&gt;</t>
  </si>
  <si>
    <t>TEAM-B&lt;UsaNa&gt;</t>
  </si>
  <si>
    <t>ATO&lt;XNYS&gt;</t>
  </si>
  <si>
    <t>ATNI&lt;XNAS&gt;</t>
  </si>
  <si>
    <t>ATOS&lt;XNAS&gt;</t>
  </si>
  <si>
    <t>BCEL&lt;XNAS&gt;</t>
  </si>
  <si>
    <t>BCEL-B&lt;UsaNa&gt;</t>
  </si>
  <si>
    <t>ATRC&lt;XNAS&gt;</t>
  </si>
  <si>
    <t>AUBN&lt;XNAS&gt;</t>
  </si>
  <si>
    <t>AUUD&lt;XNAS&gt;</t>
  </si>
  <si>
    <t>ADSK&lt;XNAS&gt;</t>
  </si>
  <si>
    <t>ALV&lt;XNYS&gt;</t>
  </si>
  <si>
    <t>ADP&lt;XNAS&gt;</t>
  </si>
  <si>
    <t>AN&lt;XNYS&gt;</t>
  </si>
  <si>
    <t>AZO&lt;XNYS&gt;</t>
  </si>
  <si>
    <t>AWX&lt;XASE&gt;</t>
  </si>
  <si>
    <t>AWX-B&lt;UsaNa&gt;</t>
  </si>
  <si>
    <t>AVB&lt;XNYS&gt;</t>
  </si>
  <si>
    <t>AVNS&lt;XNYS&gt;</t>
  </si>
  <si>
    <t>AVTR&lt;XNYS&gt;</t>
  </si>
  <si>
    <t>AVAH&lt;XNAS&gt;</t>
  </si>
  <si>
    <t>ATXI&lt;XNAS&gt;</t>
  </si>
  <si>
    <t>AVY&lt;XNYS&gt;</t>
  </si>
  <si>
    <t>AVNW&lt;XNAS&gt;</t>
  </si>
  <si>
    <t>CDMO&lt;XNAS&gt;</t>
  </si>
  <si>
    <t>RNA&lt;XNAS&gt;</t>
  </si>
  <si>
    <t>AVNT&lt;XNYS&gt;</t>
  </si>
  <si>
    <t>AVGR&lt;XNAS&gt;</t>
  </si>
  <si>
    <t>CAR&lt;XNAS&gt;</t>
  </si>
  <si>
    <t>AVA&lt;XNYS&gt;</t>
  </si>
  <si>
    <t>AVT&lt;XNYS&gt;</t>
  </si>
  <si>
    <t>AWRE&lt;XNAS&gt;</t>
  </si>
  <si>
    <t>AXTA&lt;XNYS&gt;</t>
  </si>
  <si>
    <t>ACLS&lt;XNAS&gt;</t>
  </si>
  <si>
    <t>AXGN&lt;XNAS&gt;</t>
  </si>
  <si>
    <t>AXON&lt;XNAS&gt;</t>
  </si>
  <si>
    <t>AX&lt;XNYS&gt;</t>
  </si>
  <si>
    <t>AXSM&lt;XNAS&gt;</t>
  </si>
  <si>
    <t>AYRO&lt;XNAS&gt;</t>
  </si>
  <si>
    <t>AYTU&lt;XNAS&gt;</t>
  </si>
  <si>
    <t>AZEK&lt;XNYS&gt;</t>
  </si>
  <si>
    <t>AZEK-B&lt;UsaNa&gt;</t>
  </si>
  <si>
    <t>BGS&lt;XNYS&gt;</t>
  </si>
  <si>
    <t>RILY&lt;XNAS&gt;</t>
  </si>
  <si>
    <t>BW&lt;XNYS&gt;</t>
  </si>
  <si>
    <t>BMI&lt;XNYS&gt;</t>
  </si>
  <si>
    <t>BKR&lt;XNYS&gt;</t>
  </si>
  <si>
    <t>BCPC&lt;XNAS&gt;</t>
  </si>
  <si>
    <t>BANC&lt;XNYS&gt;</t>
  </si>
  <si>
    <t>BANC-B&lt;UsaNa&gt;</t>
  </si>
  <si>
    <t>BANF&lt;XNAS&gt;</t>
  </si>
  <si>
    <t>BAND&lt;XNAS&gt;</t>
  </si>
  <si>
    <t>BAND-B&lt;UsaNa&gt;</t>
  </si>
  <si>
    <t>BAC&lt;XNYS&gt;</t>
  </si>
  <si>
    <t>BOH&lt;XNYS&gt;</t>
  </si>
  <si>
    <t>BMRC&lt;XNAS&gt;</t>
  </si>
  <si>
    <t>BOTJ&lt;XNAS&gt;</t>
  </si>
  <si>
    <t>OZK&lt;XNAS&gt;</t>
  </si>
  <si>
    <t>BSVN&lt;XNAS&gt;</t>
  </si>
  <si>
    <t>BFIN&lt;XNAS&gt;</t>
  </si>
  <si>
    <t>BKU&lt;XNYS&gt;</t>
  </si>
  <si>
    <t>BWFG&lt;XNAS&gt;</t>
  </si>
  <si>
    <t>BANR&lt;XNAS&gt;</t>
  </si>
  <si>
    <t>BHB&lt;XASE&gt;</t>
  </si>
  <si>
    <t>BNED&lt;XNYS&gt;</t>
  </si>
  <si>
    <t>BRN&lt;XASE&gt;</t>
  </si>
  <si>
    <t>BBSI&lt;XNAS&gt;</t>
  </si>
  <si>
    <t>BSET&lt;XNAS&gt;</t>
  </si>
  <si>
    <t>BATL&lt;XNYS&gt;</t>
  </si>
  <si>
    <t>BAX&lt;XNYS&gt;</t>
  </si>
  <si>
    <t>BCML&lt;XNAS&gt;</t>
  </si>
  <si>
    <t>BCBP&lt;XNAS&gt;</t>
  </si>
  <si>
    <t>BECN&lt;XNAS&gt;</t>
  </si>
  <si>
    <t>BEAM&lt;XNAS&gt;</t>
  </si>
  <si>
    <t>BBGI&lt;XNAS&gt;</t>
  </si>
  <si>
    <t>BBGI-B&lt;UsaNa&gt;</t>
  </si>
  <si>
    <t>BZH&lt;XNYS&gt;</t>
  </si>
  <si>
    <t>BDX&lt;XNYS&gt;</t>
  </si>
  <si>
    <t>BELFA&lt;XNAS&gt;</t>
  </si>
  <si>
    <t>BELFB&lt;XNAS&gt;</t>
  </si>
  <si>
    <t>BDC&lt;XNYS&gt;</t>
  </si>
  <si>
    <t>BRBR&lt;XNYS&gt;</t>
  </si>
  <si>
    <t>BRBR-B&lt;UsaNa&gt;</t>
  </si>
  <si>
    <t>BHE&lt;XNYS&gt;</t>
  </si>
  <si>
    <t>BNTC&lt;XNAS&gt;</t>
  </si>
  <si>
    <t>BSY&lt;XNAS&gt;</t>
  </si>
  <si>
    <t>BRK.A&lt;XNYS&gt;</t>
  </si>
  <si>
    <t>BRK.B&lt;XNYS&gt;</t>
  </si>
  <si>
    <t>BHLB&lt;XNYS&gt;</t>
  </si>
  <si>
    <t>BRY&lt;XNAS&gt;</t>
  </si>
  <si>
    <t>BERY&lt;XNYS&gt;</t>
  </si>
  <si>
    <t>BBY&lt;XNYS&gt;</t>
  </si>
  <si>
    <t>BTTR&lt;XNYS&gt;</t>
  </si>
  <si>
    <t>XAIR&lt;XNAS&gt;</t>
  </si>
  <si>
    <t>BYND&lt;XNAS&gt;</t>
  </si>
  <si>
    <t>BYSI&lt;XNAS&gt;</t>
  </si>
  <si>
    <t>BGSF&lt;XASE&gt;</t>
  </si>
  <si>
    <t>BGFV&lt;XNAS&gt;</t>
  </si>
  <si>
    <t>BIGC&lt;XNAS&gt;</t>
  </si>
  <si>
    <t>BH-A&lt;UsaNa&gt;</t>
  </si>
  <si>
    <t>BH&lt;XNYS&gt;</t>
  </si>
  <si>
    <t>BILL&lt;XNYS&gt;</t>
  </si>
  <si>
    <t>BCAB&lt;XNAS&gt;</t>
  </si>
  <si>
    <t>BCRX&lt;XNAS&gt;</t>
  </si>
  <si>
    <t>BIIB&lt;XNAS&gt;</t>
  </si>
  <si>
    <t>BHVN&lt;XNYS&gt;</t>
  </si>
  <si>
    <t>BLFS&lt;XNAS&gt;</t>
  </si>
  <si>
    <t>BMRN&lt;XNAS&gt;</t>
  </si>
  <si>
    <t>BMEA&lt;XNAS&gt;</t>
  </si>
  <si>
    <t>BNGO&lt;XNAS&gt;</t>
  </si>
  <si>
    <t>BPTH&lt;XNAS&gt;</t>
  </si>
  <si>
    <t>BIO&lt;XNYS&gt;</t>
  </si>
  <si>
    <t>BIO.B&lt;XNYS&gt;</t>
  </si>
  <si>
    <t>TECH&lt;XNAS&gt;</t>
  </si>
  <si>
    <t>BTAI&lt;XNAS&gt;</t>
  </si>
  <si>
    <t>BJRI&lt;XNAS&gt;</t>
  </si>
  <si>
    <t>BJ&lt;XNYS&gt;</t>
  </si>
  <si>
    <t>BKTI&lt;XASE&gt;</t>
  </si>
  <si>
    <t>BKH&lt;XNYS&gt;</t>
  </si>
  <si>
    <t>BLKB&lt;XNAS&gt;</t>
  </si>
  <si>
    <t>BL&lt;XNAS&gt;</t>
  </si>
  <si>
    <t>BDJ&lt;XNYS&gt;</t>
  </si>
  <si>
    <t>BTT&lt;XNYS&gt;</t>
  </si>
  <si>
    <t>BLK&lt;XNYS&gt;</t>
  </si>
  <si>
    <t>BGB&lt;XNYS&gt;</t>
  </si>
  <si>
    <t>BXMT&lt;XNYS&gt;</t>
  </si>
  <si>
    <t>BLNK&lt;XNAS&gt;</t>
  </si>
  <si>
    <t>BE&lt;XNYS&gt;</t>
  </si>
  <si>
    <t>BE-B&lt;UsaNa&gt;</t>
  </si>
  <si>
    <t>BLMN&lt;XNAS&gt;</t>
  </si>
  <si>
    <t>BLBD&lt;XNAS&gt;</t>
  </si>
  <si>
    <t>BLUE&lt;XNAS&gt;</t>
  </si>
  <si>
    <t>BXC&lt;XNYS&gt;</t>
  </si>
  <si>
    <t>BPMC&lt;XNAS&gt;</t>
  </si>
  <si>
    <t>BA&lt;XNYS&gt;</t>
  </si>
  <si>
    <t>BCC&lt;XNYS&gt;</t>
  </si>
  <si>
    <t>BOKF&lt;XNAS&gt;</t>
  </si>
  <si>
    <t>BOLT&lt;XNAS&gt;</t>
  </si>
  <si>
    <t>BKNG&lt;XNAS&gt;</t>
  </si>
  <si>
    <t>BOOT&lt;XNYS&gt;</t>
  </si>
  <si>
    <t>BAH&lt;XNYS&gt;</t>
  </si>
  <si>
    <t>BAH-B&lt;UsaNa&gt;</t>
  </si>
  <si>
    <t>BAH-C&lt;UsaNa&gt;</t>
  </si>
  <si>
    <t>BAH-E&lt;UsaNa&gt;</t>
  </si>
  <si>
    <t>BWA&lt;XNYS&gt;</t>
  </si>
  <si>
    <t>BXP&lt;XNYS&gt;</t>
  </si>
  <si>
    <t>BSX&lt;XNYS&gt;</t>
  </si>
  <si>
    <t>EPAY&lt;XNAS&gt;</t>
  </si>
  <si>
    <t>BWL.A&lt;XASE&gt;</t>
  </si>
  <si>
    <t>BWLA-B&lt;UsaNa&gt;</t>
  </si>
  <si>
    <t>BWMN&lt;XNAS&gt;</t>
  </si>
  <si>
    <t>BOX&lt;XNYS&gt;</t>
  </si>
  <si>
    <t>BOX-B&lt;UsaNa&gt;</t>
  </si>
  <si>
    <t>BOXL&lt;XNAS&gt;</t>
  </si>
  <si>
    <t>BYD&lt;XNYS&gt;</t>
  </si>
  <si>
    <t>BPT&lt;XNYS&gt;</t>
  </si>
  <si>
    <t>BRC&lt;XNYS&gt;</t>
  </si>
  <si>
    <t>BRC-B&lt;UsaNa&gt;</t>
  </si>
  <si>
    <t>BHR&lt;XNYS&gt;</t>
  </si>
  <si>
    <t>BCLI&lt;XNAS&gt;</t>
  </si>
  <si>
    <t>BDN&lt;XNYS&gt;</t>
  </si>
  <si>
    <t>BBIO&lt;XNAS&gt;</t>
  </si>
  <si>
    <t>BLIN&lt;XNAS&gt;</t>
  </si>
  <si>
    <t>BWB&lt;XNAS&gt;</t>
  </si>
  <si>
    <t>BRID&lt;XNAS&gt;</t>
  </si>
  <si>
    <t>BHG&lt;XNYS&gt;</t>
  </si>
  <si>
    <t>BFAM&lt;XNYS&gt;</t>
  </si>
  <si>
    <t>BCOV&lt;XNAS&gt;</t>
  </si>
  <si>
    <t>BHF&lt;XNAS&gt;</t>
  </si>
  <si>
    <t>BV&lt;XNYS&gt;</t>
  </si>
  <si>
    <t>EAT&lt;XNYS&gt;</t>
  </si>
  <si>
    <t>BCO&lt;XNYS&gt;</t>
  </si>
  <si>
    <t>BMY&lt;XNYS&gt;</t>
  </si>
  <si>
    <t>VTOL&lt;XNYS&gt;</t>
  </si>
  <si>
    <t>BRX&lt;XNYS&gt;</t>
  </si>
  <si>
    <t>BR&lt;XNYS&gt;</t>
  </si>
  <si>
    <t>BNL-Com&lt;UsaNa&gt;</t>
  </si>
  <si>
    <t>BNL&lt;XNYS&gt;</t>
  </si>
  <si>
    <t>BYFC&lt;XNAS&gt;</t>
  </si>
  <si>
    <t>BWEN&lt;XNAS&gt;</t>
  </si>
  <si>
    <t>BKD&lt;XNYS&gt;</t>
  </si>
  <si>
    <t>BIPC&lt;XNYS&gt;</t>
  </si>
  <si>
    <t>BIPC-B&lt;UsaNa&gt;</t>
  </si>
  <si>
    <t>BRKL&lt;XNAS&gt;</t>
  </si>
  <si>
    <t>BRO&lt;XNYS&gt;</t>
  </si>
  <si>
    <t>BF.A&lt;XNYS&gt;</t>
  </si>
  <si>
    <t>BF.B&lt;XNYS&gt;</t>
  </si>
  <si>
    <t>BRT&lt;XNYS&gt;</t>
  </si>
  <si>
    <t>BRKR&lt;XNAS&gt;</t>
  </si>
  <si>
    <t>BC&lt;XNYS&gt;</t>
  </si>
  <si>
    <t>BMTC&lt;XNAS&gt;</t>
  </si>
  <si>
    <t>BKE&lt;XNYS&gt;</t>
  </si>
  <si>
    <t>BBW&lt;XNYS&gt;</t>
  </si>
  <si>
    <t>BLDR&lt;XNAS&gt;</t>
  </si>
  <si>
    <t>BMBL&lt;XNAS&gt;</t>
  </si>
  <si>
    <t>BG&lt;XNYS&gt;</t>
  </si>
  <si>
    <t>BURL&lt;XNYS&gt;</t>
  </si>
  <si>
    <t>BWXT&lt;XNYS&gt;</t>
  </si>
  <si>
    <t>BY&lt;XNYS&gt;</t>
  </si>
  <si>
    <t>CFFI&lt;XNAS&gt;</t>
  </si>
  <si>
    <t>CHRW&lt;XNAS&gt;</t>
  </si>
  <si>
    <t>AI&lt;XNYS&gt;</t>
  </si>
  <si>
    <t>AI-B&lt;UsaNa&gt;</t>
  </si>
  <si>
    <t>CCCC&lt;XNAS&gt;</t>
  </si>
  <si>
    <t>CABA&lt;XNAS&gt;</t>
  </si>
  <si>
    <t>CABO&lt;XNYS&gt;</t>
  </si>
  <si>
    <t>CBT&lt;XNYS&gt;</t>
  </si>
  <si>
    <t>CACI&lt;XNYS&gt;</t>
  </si>
  <si>
    <t>WHD&lt;XNYS&gt;</t>
  </si>
  <si>
    <t>WHD-B&lt;UsaNa&gt;</t>
  </si>
  <si>
    <t>CADE&lt;XNYS&gt;</t>
  </si>
  <si>
    <t>CDNS&lt;XNAS&gt;</t>
  </si>
  <si>
    <t>CDZI&lt;XNAS&gt;</t>
  </si>
  <si>
    <t>CZR&lt;XNAS&gt;</t>
  </si>
  <si>
    <t>CHI&lt;XNAS&gt;</t>
  </si>
  <si>
    <t>CVGW&lt;XNAS&gt;</t>
  </si>
  <si>
    <t>CAL&lt;XNYS&gt;</t>
  </si>
  <si>
    <t>CWT&lt;XNYS&gt;</t>
  </si>
  <si>
    <t>CALX&lt;XNYS&gt;</t>
  </si>
  <si>
    <t>CPE&lt;XNYS&gt;</t>
  </si>
  <si>
    <t>CALM&lt;XNAS&gt;</t>
  </si>
  <si>
    <t>CALM-A&lt;UsaNa&gt;</t>
  </si>
  <si>
    <t>CAC&lt;XNAS&gt;</t>
  </si>
  <si>
    <t>CPT&lt;XNYS&gt;</t>
  </si>
  <si>
    <t>CPB&lt;XNYS&gt;</t>
  </si>
  <si>
    <t>CWH&lt;XNYS&gt;</t>
  </si>
  <si>
    <t>CWH-B&lt;UsaNa&gt;</t>
  </si>
  <si>
    <t>CWH-C&lt;UsaNa&gt;</t>
  </si>
  <si>
    <t>CNNE&lt;XNYS&gt;</t>
  </si>
  <si>
    <t>CPHC&lt;XNAS&gt;</t>
  </si>
  <si>
    <t>CBNK&lt;XNAS&gt;</t>
  </si>
  <si>
    <t>CCBG&lt;XNAS&gt;</t>
  </si>
  <si>
    <t>COF&lt;XNYS&gt;</t>
  </si>
  <si>
    <t>CFFN&lt;XNAS&gt;</t>
  </si>
  <si>
    <t>CAPR&lt;XNAS&gt;</t>
  </si>
  <si>
    <t>CSTR&lt;XNAS&gt;</t>
  </si>
  <si>
    <t>CARA&lt;XNAS&gt;</t>
  </si>
  <si>
    <t>CRDF&lt;XNAS&gt;</t>
  </si>
  <si>
    <t>CAH&lt;XNYS&gt;</t>
  </si>
  <si>
    <t>CDLX&lt;XNAS&gt;</t>
  </si>
  <si>
    <t>CDNA&lt;XNAS&gt;</t>
  </si>
  <si>
    <t>CTRE&lt;XNAS&gt;</t>
  </si>
  <si>
    <t>CARG&lt;XNAS&gt;</t>
  </si>
  <si>
    <t>CARG-B&lt;UsaNa&gt;</t>
  </si>
  <si>
    <t>CSL&lt;XNYS&gt;</t>
  </si>
  <si>
    <t>CG&lt;XNAS&gt;</t>
  </si>
  <si>
    <t>KMX&lt;XNYS&gt;</t>
  </si>
  <si>
    <t>CCL&lt;XNYS&gt;</t>
  </si>
  <si>
    <t>PRTS&lt;XNAS&gt;</t>
  </si>
  <si>
    <t>CRS&lt;XNYS&gt;</t>
  </si>
  <si>
    <t>CSV&lt;XNYS&gt;</t>
  </si>
  <si>
    <t>CARR&lt;XNYS&gt;</t>
  </si>
  <si>
    <t>CRI&lt;XNYS&gt;</t>
  </si>
  <si>
    <t>CVNA&lt;XNYS&gt;</t>
  </si>
  <si>
    <t>CVNA-B&lt;UsaNa&gt;</t>
  </si>
  <si>
    <t>CARV&lt;XNAS&gt;</t>
  </si>
  <si>
    <t>CASA&lt;XNAS&gt;</t>
  </si>
  <si>
    <t>CWST&lt;XNAS&gt;</t>
  </si>
  <si>
    <t>CWST-B&lt;UsaNa&gt;</t>
  </si>
  <si>
    <t>CASY&lt;XNAS&gt;</t>
  </si>
  <si>
    <t>CASI&lt;XNAS&gt;</t>
  </si>
  <si>
    <t>CSPR&lt;XNYS&gt;</t>
  </si>
  <si>
    <t>CASS&lt;XNAS&gt;</t>
  </si>
  <si>
    <t>SAVA&lt;XNAS&gt;</t>
  </si>
  <si>
    <t>CSTL&lt;XNAS&gt;</t>
  </si>
  <si>
    <t>CPRX&lt;XNAS&gt;</t>
  </si>
  <si>
    <t>CAT&lt;XNYS&gt;</t>
  </si>
  <si>
    <t>CATY&lt;XNAS&gt;</t>
  </si>
  <si>
    <t>CVCO&lt;XNAS&gt;</t>
  </si>
  <si>
    <t>CBFV&lt;XNAS&gt;</t>
  </si>
  <si>
    <t>YCBD&lt;XASE&gt;</t>
  </si>
  <si>
    <t>CBZ&lt;XNYS&gt;</t>
  </si>
  <si>
    <t>CBOE&lt;XNAS&gt;</t>
  </si>
  <si>
    <t>CBRE&lt;XNYS&gt;</t>
  </si>
  <si>
    <t>CDW&lt;XNAS&gt;</t>
  </si>
  <si>
    <t>FUN&lt;XNYS&gt;</t>
  </si>
  <si>
    <t>CE&lt;XNYS&gt;</t>
  </si>
  <si>
    <t>CELC&lt;XNAS&gt;</t>
  </si>
  <si>
    <t>CLDX&lt;XNAS&gt;</t>
  </si>
  <si>
    <t>CLRB&lt;XNAS&gt;</t>
  </si>
  <si>
    <t>CVM&lt;XASE&gt;</t>
  </si>
  <si>
    <t>CETX&lt;XNAS&gt;</t>
  </si>
  <si>
    <t>CNC&lt;XNYS&gt;</t>
  </si>
  <si>
    <t>CNP&lt;XNYS&gt;</t>
  </si>
  <si>
    <t>CENT&lt;XNAS&gt;</t>
  </si>
  <si>
    <t>CENTA&lt;XNAS&gt;</t>
  </si>
  <si>
    <t>CENT-B&lt;UsaNa&gt;</t>
  </si>
  <si>
    <t>CPF&lt;XNYS&gt;</t>
  </si>
  <si>
    <t>CVCY&lt;XNAS&gt;</t>
  </si>
  <si>
    <t>LEU&lt;XASE&gt;</t>
  </si>
  <si>
    <t>LEU-B&lt;UsaNa&gt;</t>
  </si>
  <si>
    <t>CENX&lt;XNAS&gt;</t>
  </si>
  <si>
    <t>CNTY&lt;XNAS&gt;</t>
  </si>
  <si>
    <t>CCS&lt;XNYS&gt;</t>
  </si>
  <si>
    <t>IPSC&lt;XNAS&gt;</t>
  </si>
  <si>
    <t>CRNC&lt;XNAS&gt;</t>
  </si>
  <si>
    <t>CERT&lt;XNAS&gt;</t>
  </si>
  <si>
    <t>CERS&lt;XNAS&gt;</t>
  </si>
  <si>
    <t>CEVA&lt;XNAS&gt;</t>
  </si>
  <si>
    <t>CFBK&lt;XNAS&gt;</t>
  </si>
  <si>
    <t>CF&lt;XNYS&gt;</t>
  </si>
  <si>
    <t>CSBR&lt;XNAS&gt;</t>
  </si>
  <si>
    <t>CHX&lt;XNYS&gt;</t>
  </si>
  <si>
    <t>CTHR&lt;XNAS&gt;</t>
  </si>
  <si>
    <t>CRL&lt;XNYS&gt;</t>
  </si>
  <si>
    <t>GTLS&lt;XNAS&gt;</t>
  </si>
  <si>
    <t>CHTR&lt;XNAS&gt;</t>
  </si>
  <si>
    <t>CHTR-B&lt;UsaNa&gt;</t>
  </si>
  <si>
    <t>CLDT&lt;XNYS&gt;</t>
  </si>
  <si>
    <t>CHEF&lt;XNAS&gt;</t>
  </si>
  <si>
    <t>CHGG&lt;XNYS&gt;</t>
  </si>
  <si>
    <t>CHE&lt;XNYS&gt;</t>
  </si>
  <si>
    <t>CHMG&lt;XNAS&gt;</t>
  </si>
  <si>
    <t>LNG&lt;XASE&gt;</t>
  </si>
  <si>
    <t>CHMI&lt;XNYS&gt;</t>
  </si>
  <si>
    <t>CPK&lt;XNYS&gt;</t>
  </si>
  <si>
    <t>CVX&lt;XNYS&gt;</t>
  </si>
  <si>
    <t>CHWY&lt;XNYS&gt;</t>
  </si>
  <si>
    <t>CHWY-B&lt;UsaNa&gt;</t>
  </si>
  <si>
    <t>CVR&lt;XASE&gt;</t>
  </si>
  <si>
    <t>PLCE&lt;XNAS&gt;</t>
  </si>
  <si>
    <t>CIM&lt;XNYS&gt;</t>
  </si>
  <si>
    <t>CMRX&lt;XNAS&gt;</t>
  </si>
  <si>
    <t>CMG&lt;XNYS&gt;</t>
  </si>
  <si>
    <t>CHH&lt;XNYS&gt;</t>
  </si>
  <si>
    <t>CDXC&lt;XNAS&gt;</t>
  </si>
  <si>
    <t>CHD&lt;XNYS&gt;</t>
  </si>
  <si>
    <t>CHDN&lt;XNAS&gt;</t>
  </si>
  <si>
    <t>CDTX&lt;XNAS&gt;</t>
  </si>
  <si>
    <t>CIEN&lt;XNYS&gt;</t>
  </si>
  <si>
    <t>CI&lt;XNYS&gt;</t>
  </si>
  <si>
    <t>CMCT&lt;XNAS&gt;</t>
  </si>
  <si>
    <t>CINF&lt;XNAS&gt;</t>
  </si>
  <si>
    <t>CNK&lt;XNYS&gt;</t>
  </si>
  <si>
    <t>CTAS&lt;XNAS&gt;</t>
  </si>
  <si>
    <t>CRUS&lt;XNAS&gt;</t>
  </si>
  <si>
    <t>CSCO&lt;XNAS&gt;</t>
  </si>
  <si>
    <t>CTRN&lt;XNAS&gt;</t>
  </si>
  <si>
    <t>C&lt;XNYS&gt;</t>
  </si>
  <si>
    <t>CTXR&lt;XNAS&gt;</t>
  </si>
  <si>
    <t>CZNC&lt;XNAS&gt;</t>
  </si>
  <si>
    <t>CZWI&lt;XNAS&gt;</t>
  </si>
  <si>
    <t>CFG&lt;XNAS&gt;</t>
  </si>
  <si>
    <t>CIA&lt;XNYS&gt;</t>
  </si>
  <si>
    <t>CIA-B&lt;UsaNa&gt;</t>
  </si>
  <si>
    <t>CHCO&lt;XNAS&gt;</t>
  </si>
  <si>
    <t>CVEO&lt;XNYS&gt;</t>
  </si>
  <si>
    <t>CIVB&lt;XNAS&gt;</t>
  </si>
  <si>
    <t>CKX&lt;XASE&gt;</t>
  </si>
  <si>
    <t>CLVT&lt;XNYS&gt;</t>
  </si>
  <si>
    <t>CLAR&lt;XNAS&gt;</t>
  </si>
  <si>
    <t>CLNE&lt;XNAS&gt;</t>
  </si>
  <si>
    <t>CLH&lt;XNYS&gt;</t>
  </si>
  <si>
    <t>CCO&lt;XNYS&gt;</t>
  </si>
  <si>
    <t>CCO-B&lt;UsaNa&gt;</t>
  </si>
  <si>
    <t>CLFD&lt;XNAS&gt;</t>
  </si>
  <si>
    <t>CLRO&lt;XNAS&gt;</t>
  </si>
  <si>
    <t>CLIR&lt;XNAS&gt;</t>
  </si>
  <si>
    <t>CLW&lt;XNYS&gt;</t>
  </si>
  <si>
    <t>CWEN.A&lt;XNYS&gt;</t>
  </si>
  <si>
    <t>CWEN-B&lt;UsaNa&gt;</t>
  </si>
  <si>
    <t>CWEN&lt;XNYS&gt;</t>
  </si>
  <si>
    <t>CWEN-D&lt;UsaNa&gt;</t>
  </si>
  <si>
    <t>CLF&lt;XNYS&gt;</t>
  </si>
  <si>
    <t>NET&lt;XNYS&gt;</t>
  </si>
  <si>
    <t>NET-B&lt;UsaNa&gt;</t>
  </si>
  <si>
    <t>CME&lt;XNAS&gt;</t>
  </si>
  <si>
    <t>CME-B1&lt;UsaNa&gt;</t>
  </si>
  <si>
    <t>CME-B2&lt;UsaNa&gt;</t>
  </si>
  <si>
    <t>CME-B3&lt;UsaNa&gt;</t>
  </si>
  <si>
    <t>CME-B4&lt;UsaNa&gt;</t>
  </si>
  <si>
    <t>CMS&lt;XNYS&gt;</t>
  </si>
  <si>
    <t>CNA&lt;XNYS&gt;</t>
  </si>
  <si>
    <t>CCNE&lt;XNAS&gt;</t>
  </si>
  <si>
    <t>CNO&lt;XNYS&gt;</t>
  </si>
  <si>
    <t>CNSP&lt;XNAS&gt;</t>
  </si>
  <si>
    <t>CNX&lt;XNYS&gt;</t>
  </si>
  <si>
    <t>CCB&lt;XNAS&gt;</t>
  </si>
  <si>
    <t>KO&lt;XNYS&gt;</t>
  </si>
  <si>
    <t>COKE&lt;XNAS&gt;</t>
  </si>
  <si>
    <t>COKE-B&lt;UsaNa&gt;</t>
  </si>
  <si>
    <t>CDXS&lt;XNAS&gt;</t>
  </si>
  <si>
    <t>CODX&lt;XNAS&gt;</t>
  </si>
  <si>
    <t>CDE&lt;XNYS&gt;</t>
  </si>
  <si>
    <t>JVA&lt;XNAS&gt;</t>
  </si>
  <si>
    <t>COGT&lt;XNAS&gt;</t>
  </si>
  <si>
    <t>CCOI&lt;XNAS&gt;</t>
  </si>
  <si>
    <t>CGNX&lt;XNAS&gt;</t>
  </si>
  <si>
    <t>CTSH&lt;XNAS&gt;</t>
  </si>
  <si>
    <t>COHN&lt;XASE&gt;</t>
  </si>
  <si>
    <t>UTF&lt;XNYS&gt;</t>
  </si>
  <si>
    <t>RQI&lt;XNYS&gt;</t>
  </si>
  <si>
    <t>RNP&lt;XNYS&gt;</t>
  </si>
  <si>
    <t>CNS&lt;XNYS&gt;</t>
  </si>
  <si>
    <t>CHRS&lt;XNAS&gt;</t>
  </si>
  <si>
    <t>COHU&lt;XNAS&gt;</t>
  </si>
  <si>
    <t>COIN&lt;XNAS&gt;</t>
  </si>
  <si>
    <t>COIN-B&lt;UsaNa&gt;</t>
  </si>
  <si>
    <t>CL&lt;XNYS&gt;</t>
  </si>
  <si>
    <t>COLL&lt;XNAS&gt;</t>
  </si>
  <si>
    <t>CBAN&lt;XNAS&gt;</t>
  </si>
  <si>
    <t>COLB&lt;XNAS&gt;</t>
  </si>
  <si>
    <t>COLM&lt;XNAS&gt;</t>
  </si>
  <si>
    <t>CMCO&lt;XNAS&gt;</t>
  </si>
  <si>
    <t>CMCSA&lt;XNAS&gt;</t>
  </si>
  <si>
    <t>CMCS-B&lt;UsaNa&gt;</t>
  </si>
  <si>
    <t>CMA&lt;XNYS&gt;</t>
  </si>
  <si>
    <t>FIX&lt;XNYS&gt;</t>
  </si>
  <si>
    <t>CBSH&lt;XNAS&gt;</t>
  </si>
  <si>
    <t>CMC&lt;XNYS&gt;</t>
  </si>
  <si>
    <t>CVGI&lt;XNAS&gt;</t>
  </si>
  <si>
    <t>COMM&lt;XNAS&gt;</t>
  </si>
  <si>
    <t>CBU&lt;XNYS&gt;</t>
  </si>
  <si>
    <t>CYH&lt;XNYS&gt;</t>
  </si>
  <si>
    <t>CHCT&lt;XNYS&gt;</t>
  </si>
  <si>
    <t>CTBI&lt;XNAS&gt;</t>
  </si>
  <si>
    <t>CWBC&lt;XNAS&gt;</t>
  </si>
  <si>
    <t>CVLT&lt;XNAS&gt;</t>
  </si>
  <si>
    <t>CODI&lt;XNYS&gt;</t>
  </si>
  <si>
    <t>CMP&lt;XNYS&gt;</t>
  </si>
  <si>
    <t>COMP&lt;XNAS&gt;</t>
  </si>
  <si>
    <t>CPSI&lt;XNAS&gt;</t>
  </si>
  <si>
    <t>CIX&lt;XASE&gt;</t>
  </si>
  <si>
    <t>CIX-B&lt;UsaNa&gt;</t>
  </si>
  <si>
    <t>CHCI&lt;XNAS&gt;</t>
  </si>
  <si>
    <t>CHCI-B&lt;UsaNa&gt;</t>
  </si>
  <si>
    <t>LODE&lt;XASE&gt;</t>
  </si>
  <si>
    <t>CRK&lt;XNYS&gt;</t>
  </si>
  <si>
    <t>CMTL&lt;XNAS&gt;</t>
  </si>
  <si>
    <t>CAG&lt;XNYS&gt;</t>
  </si>
  <si>
    <t>CDOR&lt;XNAS&gt;</t>
  </si>
  <si>
    <t>CFLT&lt;XNAS&gt;</t>
  </si>
  <si>
    <t>CNFR&lt;XNAS&gt;</t>
  </si>
  <si>
    <t>CNMD&lt;XNAS&gt;</t>
  </si>
  <si>
    <t>CNOB&lt;XNAS&gt;</t>
  </si>
  <si>
    <t>COP&lt;XNYS&gt;</t>
  </si>
  <si>
    <t>CEIX&lt;XNYS&gt;</t>
  </si>
  <si>
    <t>CNSL&lt;XNAS&gt;</t>
  </si>
  <si>
    <t>ED&lt;XNYS&gt;</t>
  </si>
  <si>
    <t>STZ-1&lt;UsaNa&gt;</t>
  </si>
  <si>
    <t>STZ&lt;XNYS&gt;</t>
  </si>
  <si>
    <t>STZ.B&lt;XNYS&gt;</t>
  </si>
  <si>
    <t>ROAD&lt;XNAS&gt;</t>
  </si>
  <si>
    <t>ROAD-B&lt;UsaNa&gt;</t>
  </si>
  <si>
    <t>CPSS&lt;XNAS&gt;</t>
  </si>
  <si>
    <t>CPS&lt;XNYS&gt;</t>
  </si>
  <si>
    <t>CPRT&lt;XNAS&gt;</t>
  </si>
  <si>
    <t>CRBP&lt;XNAS&gt;</t>
  </si>
  <si>
    <t>CORT&lt;XNAS&gt;</t>
  </si>
  <si>
    <t>CMT&lt;XASE&gt;</t>
  </si>
  <si>
    <t>CXW&lt;XNYS&gt;</t>
  </si>
  <si>
    <t>CRMD&lt;XASE&gt;</t>
  </si>
  <si>
    <t>CNR&lt;XNYS&gt;</t>
  </si>
  <si>
    <t>CLM&lt;XASE&gt;</t>
  </si>
  <si>
    <t>GLW&lt;XNYS&gt;</t>
  </si>
  <si>
    <t>CRSR&lt;XNAS&gt;</t>
  </si>
  <si>
    <t>CTVA&lt;XNYS&gt;</t>
  </si>
  <si>
    <t>CRVL&lt;XNAS&gt;</t>
  </si>
  <si>
    <t>CRVS&lt;XNAS&gt;</t>
  </si>
  <si>
    <t>CSGP&lt;XNAS&gt;</t>
  </si>
  <si>
    <t>COST&lt;XNAS&gt;</t>
  </si>
  <si>
    <t>COTY&lt;XNYS&gt;</t>
  </si>
  <si>
    <t>COTY-B&lt;UsaNa&gt;</t>
  </si>
  <si>
    <t>CPNG&lt;XNYS&gt;</t>
  </si>
  <si>
    <t>CPNG-B&lt;UsaNa&gt;</t>
  </si>
  <si>
    <t>COUR&lt;XNYS&gt;</t>
  </si>
  <si>
    <t>CUZ&lt;XNYS&gt;</t>
  </si>
  <si>
    <t>CVLG&lt;XNAS&gt;</t>
  </si>
  <si>
    <t>CVLG-B&lt;UsaNa&gt;</t>
  </si>
  <si>
    <t>CVU&lt;XASE&gt;</t>
  </si>
  <si>
    <t>CPSH&lt;XNAS&gt;</t>
  </si>
  <si>
    <t>CRAI&lt;XNAS&gt;</t>
  </si>
  <si>
    <t>CBRL&lt;XNAS&gt;</t>
  </si>
  <si>
    <t>CR&lt;XNYS&gt;</t>
  </si>
  <si>
    <t>CRD.A&lt;XNYS&gt;</t>
  </si>
  <si>
    <t>CRD.B&lt;XNYS&gt;</t>
  </si>
  <si>
    <t>CACC&lt;XNAS&gt;</t>
  </si>
  <si>
    <t>CRCT&lt;XNAS&gt;</t>
  </si>
  <si>
    <t>CRNX&lt;XNAS&gt;</t>
  </si>
  <si>
    <t>CROX&lt;XNAS&gt;</t>
  </si>
  <si>
    <t>CCRN&lt;XNAS&gt;</t>
  </si>
  <si>
    <t>CRT&lt;XNYS&gt;</t>
  </si>
  <si>
    <t>CFB&lt;XNAS&gt;</t>
  </si>
  <si>
    <t>CRWD&lt;XNAS&gt;</t>
  </si>
  <si>
    <t>CRWD-B&lt;UsaNa&gt;</t>
  </si>
  <si>
    <t>CCI&lt;XNYS&gt;</t>
  </si>
  <si>
    <t>CRWS&lt;XNAS&gt;</t>
  </si>
  <si>
    <t>CCK&lt;XNYS&gt;</t>
  </si>
  <si>
    <t>CRY&lt;XNYS&gt;</t>
  </si>
  <si>
    <t>CYRX&lt;XNAS&gt;</t>
  </si>
  <si>
    <t>CSGS&lt;XNAS&gt;</t>
  </si>
  <si>
    <t>CSPI&lt;XNAS&gt;</t>
  </si>
  <si>
    <t>CSWI&lt;XNAS&gt;</t>
  </si>
  <si>
    <t>CSX&lt;XNYS&gt;</t>
  </si>
  <si>
    <t>CTO&lt;XASE&gt;</t>
  </si>
  <si>
    <t>CTS&lt;XNYS&gt;</t>
  </si>
  <si>
    <t>CUBE&lt;XNYS&gt;</t>
  </si>
  <si>
    <t>CFR&lt;XNYS&gt;</t>
  </si>
  <si>
    <t>CGEM&lt;XNAS&gt;</t>
  </si>
  <si>
    <t>CULP&lt;XNYS&gt;</t>
  </si>
  <si>
    <t>CPIX&lt;XNAS&gt;</t>
  </si>
  <si>
    <t>CMI&lt;XNYS&gt;</t>
  </si>
  <si>
    <t>CRIS&lt;XNAS&gt;</t>
  </si>
  <si>
    <t>CURO&lt;XNYS&gt;</t>
  </si>
  <si>
    <t>CW&lt;XNYS&gt;</t>
  </si>
  <si>
    <t>CUBI&lt;XNYS&gt;</t>
  </si>
  <si>
    <t>CUBI-B&lt;UsaNa&gt;</t>
  </si>
  <si>
    <t>CUTR&lt;XNAS&gt;</t>
  </si>
  <si>
    <t>CVBF&lt;XNAS&gt;</t>
  </si>
  <si>
    <t>CVV&lt;XNAS&gt;</t>
  </si>
  <si>
    <t>CVI&lt;XNYS&gt;</t>
  </si>
  <si>
    <t>CVS&lt;XNYS&gt;</t>
  </si>
  <si>
    <t>CYAN&lt;XNAS&gt;</t>
  </si>
  <si>
    <t>CYCC&lt;XNAS&gt;</t>
  </si>
  <si>
    <t>CBAY&lt;XNAS&gt;</t>
  </si>
  <si>
    <t>CYT&lt;XNAS&gt;</t>
  </si>
  <si>
    <t>CYTK&lt;XNAS&gt;</t>
  </si>
  <si>
    <t>CTMX&lt;XNAS&gt;</t>
  </si>
  <si>
    <t>CTSO&lt;XNAS&gt;</t>
  </si>
  <si>
    <t>DHI&lt;XNYS&gt;</t>
  </si>
  <si>
    <t>DJCO&lt;XNAS&gt;</t>
  </si>
  <si>
    <t>DAKT&lt;XNAS&gt;</t>
  </si>
  <si>
    <t>DAN&lt;XNYS&gt;</t>
  </si>
  <si>
    <t>DHR&lt;XNYS&gt;</t>
  </si>
  <si>
    <t>DNMR&lt;XNYS&gt;</t>
  </si>
  <si>
    <t>DRI&lt;XNYS&gt;</t>
  </si>
  <si>
    <t>DARE&lt;XNAS&gt;</t>
  </si>
  <si>
    <t>DAR&lt;XNYS&gt;</t>
  </si>
  <si>
    <t>DAIO&lt;XNAS&gt;</t>
  </si>
  <si>
    <t>DDOG&lt;XNAS&gt;</t>
  </si>
  <si>
    <t>DDOG-B&lt;UsaNa&gt;</t>
  </si>
  <si>
    <t>PLAY&lt;XNAS&gt;</t>
  </si>
  <si>
    <t>DVA&lt;XNYS&gt;</t>
  </si>
  <si>
    <t>DWSN&lt;XNAS&gt;</t>
  </si>
  <si>
    <t>DAWN&lt;XNAS&gt;</t>
  </si>
  <si>
    <t>DECK&lt;XNYS&gt;</t>
  </si>
  <si>
    <t>DE&lt;XNYS&gt;</t>
  </si>
  <si>
    <t>DK&lt;XNYS&gt;</t>
  </si>
  <si>
    <t>DELL-A&lt;UsaNa&gt;</t>
  </si>
  <si>
    <t>DELL-B&lt;UsaNa&gt;</t>
  </si>
  <si>
    <t>DELL&lt;XNYS&gt;</t>
  </si>
  <si>
    <t>DAL&lt;XNYS&gt;</t>
  </si>
  <si>
    <t>DLX&lt;XNYS&gt;</t>
  </si>
  <si>
    <t>DNLI&lt;XNAS&gt;</t>
  </si>
  <si>
    <t>DENN&lt;XNAS&gt;</t>
  </si>
  <si>
    <t>XRAY&lt;XNAS&gt;</t>
  </si>
  <si>
    <t>DSGN&lt;XNAS&gt;</t>
  </si>
  <si>
    <t>DBI&lt;XNYS&gt;</t>
  </si>
  <si>
    <t>DBI-B&lt;UsaNa&gt;</t>
  </si>
  <si>
    <t>DVN&lt;XNYS&gt;</t>
  </si>
  <si>
    <t>DXCM&lt;XNAS&gt;</t>
  </si>
  <si>
    <t>DHX&lt;XNYS&gt;</t>
  </si>
  <si>
    <t>DMAC&lt;XNAS&gt;</t>
  </si>
  <si>
    <t>DHIL&lt;XNAS&gt;</t>
  </si>
  <si>
    <t>FANG&lt;XNAS&gt;</t>
  </si>
  <si>
    <t>DRH&lt;XNYS&gt;</t>
  </si>
  <si>
    <t>DKS&lt;XNYS&gt;</t>
  </si>
  <si>
    <t>DKS-B&lt;UsaNa&gt;</t>
  </si>
  <si>
    <t>DGII&lt;XNAS&gt;</t>
  </si>
  <si>
    <t>DMRC&lt;XNAS&gt;</t>
  </si>
  <si>
    <t>DGLY&lt;XNAS&gt;</t>
  </si>
  <si>
    <t>DLR&lt;XNYS&gt;</t>
  </si>
  <si>
    <t>APPS&lt;XNAS&gt;</t>
  </si>
  <si>
    <t>DOCN&lt;XNYS&gt;</t>
  </si>
  <si>
    <t>DDS&lt;XNYS&gt;</t>
  </si>
  <si>
    <t>DDS-B&lt;UsaNa&gt;</t>
  </si>
  <si>
    <t>DCOM&lt;XNAS&gt;</t>
  </si>
  <si>
    <t>DIN&lt;XNYS&gt;</t>
  </si>
  <si>
    <t>DIOD&lt;XNAS&gt;</t>
  </si>
  <si>
    <t>DFS&lt;XNYS&gt;</t>
  </si>
  <si>
    <t>DISH-B&lt;UsaNa&gt;</t>
  </si>
  <si>
    <t>DHC&lt;XNAS&gt;</t>
  </si>
  <si>
    <t>DXYN-B&lt;UsaNa&gt;</t>
  </si>
  <si>
    <t>DLHC&lt;XNAS&gt;</t>
  </si>
  <si>
    <t>BOOM&lt;XNAS&gt;</t>
  </si>
  <si>
    <t>DNP&lt;XNYS&gt;</t>
  </si>
  <si>
    <t>DSS&lt;XASE&gt;</t>
  </si>
  <si>
    <t>DOCU&lt;XNAS&gt;</t>
  </si>
  <si>
    <t>DLB&lt;XNYS&gt;</t>
  </si>
  <si>
    <t>DLB-B&lt;UsaNa&gt;</t>
  </si>
  <si>
    <t>DG&lt;XNYS&gt;</t>
  </si>
  <si>
    <t>DLTR&lt;XNAS&gt;</t>
  </si>
  <si>
    <t>DLPN&lt;XNAS&gt;</t>
  </si>
  <si>
    <t>D&lt;XNYS&gt;</t>
  </si>
  <si>
    <t>DPZ&lt;XNYS&gt;</t>
  </si>
  <si>
    <t>DOMO-A&lt;UsaNa&gt;</t>
  </si>
  <si>
    <t>DOMO&lt;XNAS&gt;</t>
  </si>
  <si>
    <t>DCI&lt;XNYS&gt;</t>
  </si>
  <si>
    <t>DGICA&lt;XNAS&gt;</t>
  </si>
  <si>
    <t>DGICB&lt;XNAS&gt;</t>
  </si>
  <si>
    <t>DASH&lt;XNYS&gt;</t>
  </si>
  <si>
    <t>DASH-B&lt;UsaNa&gt;</t>
  </si>
  <si>
    <t>DASH-C&lt;UsaNa&gt;</t>
  </si>
  <si>
    <t>LPG&lt;XNYS&gt;</t>
  </si>
  <si>
    <t>DORM&lt;XNAS&gt;</t>
  </si>
  <si>
    <t>DV&lt;XNYS&gt;</t>
  </si>
  <si>
    <t>PLOW&lt;XNYS&gt;</t>
  </si>
  <si>
    <t>DEI&lt;XNYS&gt;</t>
  </si>
  <si>
    <t>DOV&lt;XNYS&gt;</t>
  </si>
  <si>
    <t>DOW&lt;XNYS&gt;</t>
  </si>
  <si>
    <t>DOCS&lt;XNYS&gt;</t>
  </si>
  <si>
    <t>DKNG&lt;XNAS&gt;</t>
  </si>
  <si>
    <t>DKNG-B&lt;UsaNa&gt;</t>
  </si>
  <si>
    <t>DFH&lt;XNAS&gt;</t>
  </si>
  <si>
    <t>DRVN&lt;XNAS&gt;</t>
  </si>
  <si>
    <t>DBX&lt;XNAS&gt;</t>
  </si>
  <si>
    <t>DBX-B&lt;UsaNa&gt;</t>
  </si>
  <si>
    <t>DTE&lt;XNYS&gt;</t>
  </si>
  <si>
    <t>DCO&lt;XNYS&gt;</t>
  </si>
  <si>
    <t>DUK&lt;XNYS&gt;</t>
  </si>
  <si>
    <t>DLTH-A&lt;UsaNa&gt;</t>
  </si>
  <si>
    <t>DLTH&lt;XNAS&gt;</t>
  </si>
  <si>
    <t>DNB&lt;XNYS&gt;</t>
  </si>
  <si>
    <t>DD&lt;XNYS&gt;</t>
  </si>
  <si>
    <t>DRRX&lt;XNAS&gt;</t>
  </si>
  <si>
    <t>DXC&lt;XNYS&gt;</t>
  </si>
  <si>
    <t>DXPE&lt;XNAS&gt;</t>
  </si>
  <si>
    <t>DY&lt;XNYS&gt;</t>
  </si>
  <si>
    <t>DT&lt;XNYS&gt;</t>
  </si>
  <si>
    <t>DVAX&lt;XNAS&gt;</t>
  </si>
  <si>
    <t>DYN&lt;XNAS&gt;</t>
  </si>
  <si>
    <t>DX&lt;XNYS&gt;</t>
  </si>
  <si>
    <t>ELF&lt;XNYS&gt;</t>
  </si>
  <si>
    <t>EBMT&lt;XNAS&gt;</t>
  </si>
  <si>
    <t>EGBN&lt;XNAS&gt;</t>
  </si>
  <si>
    <t>EGLE&lt;XNAS&gt;</t>
  </si>
  <si>
    <t>EXP&lt;XNYS&gt;</t>
  </si>
  <si>
    <t>EWBC&lt;XNAS&gt;</t>
  </si>
  <si>
    <t>DEA&lt;XNYS&gt;</t>
  </si>
  <si>
    <t>EBC&lt;XNAS&gt;</t>
  </si>
  <si>
    <t>EGP&lt;XNYS&gt;</t>
  </si>
  <si>
    <t>EMN&lt;XNYS&gt;</t>
  </si>
  <si>
    <t>KODK&lt;XNYS&gt;</t>
  </si>
  <si>
    <t>ETN&lt;XNYS&gt;</t>
  </si>
  <si>
    <t>EVV&lt;XASE&gt;</t>
  </si>
  <si>
    <t>EVT&lt;XNYS&gt;</t>
  </si>
  <si>
    <t>ETV&lt;XNYS&gt;</t>
  </si>
  <si>
    <t>EXG&lt;XNYS&gt;</t>
  </si>
  <si>
    <t>EBAY&lt;XNAS&gt;</t>
  </si>
  <si>
    <t>SATS&lt;XNAS&gt;</t>
  </si>
  <si>
    <t>SATS-B&lt;UsaNa&gt;</t>
  </si>
  <si>
    <t>ECL&lt;XNYS&gt;</t>
  </si>
  <si>
    <t>EEI-B&lt;UsaNa&gt;</t>
  </si>
  <si>
    <t>EPC&lt;XNYS&gt;</t>
  </si>
  <si>
    <t>EWTX&lt;XNAS&gt;</t>
  </si>
  <si>
    <t>EIX&lt;XNYS&gt;</t>
  </si>
  <si>
    <t>EDIT&lt;XNAS&gt;</t>
  </si>
  <si>
    <t>EDUC&lt;XNAS&gt;</t>
  </si>
  <si>
    <t>EW&lt;XNYS&gt;</t>
  </si>
  <si>
    <t>EGAN&lt;XNAS&gt;</t>
  </si>
  <si>
    <t>EHTH&lt;XNAS&gt;</t>
  </si>
  <si>
    <t>LOCO&lt;XNAS&gt;</t>
  </si>
  <si>
    <t>ELAN&lt;XNYS&gt;</t>
  </si>
  <si>
    <t>ELSE&lt;XNAS&gt;</t>
  </si>
  <si>
    <t>ECOR&lt;XNAS&gt;</t>
  </si>
  <si>
    <t>ELMD&lt;XASE&gt;</t>
  </si>
  <si>
    <t>EA&lt;XNAS&gt;</t>
  </si>
  <si>
    <t>ELDN&lt;XNAS&gt;</t>
  </si>
  <si>
    <t>ESI&lt;XNYS&gt;</t>
  </si>
  <si>
    <t>ELEV&lt;XNAS&gt;</t>
  </si>
  <si>
    <t>LLY&lt;XNYS&gt;</t>
  </si>
  <si>
    <t>EFC&lt;XNYS&gt;</t>
  </si>
  <si>
    <t>EARN&lt;XNYS&gt;</t>
  </si>
  <si>
    <t>ESBK&lt;XNAS&gt;</t>
  </si>
  <si>
    <t>EME&lt;XNYS&gt;</t>
  </si>
  <si>
    <t>EMKR&lt;XNAS&gt;</t>
  </si>
  <si>
    <t>EEX&lt;XNYS&gt;</t>
  </si>
  <si>
    <t>EBS&lt;XNYS&gt;</t>
  </si>
  <si>
    <t>EMR&lt;XNYS&gt;</t>
  </si>
  <si>
    <t>ESRT&lt;XNYS&gt;</t>
  </si>
  <si>
    <t>ESRT-B&lt;UsaNa&gt;</t>
  </si>
  <si>
    <t>EIG&lt;XNYS&gt;</t>
  </si>
  <si>
    <t>ENTA&lt;XNAS&gt;</t>
  </si>
  <si>
    <t>EHC&lt;XNYS&gt;</t>
  </si>
  <si>
    <t>ECPG&lt;XNAS&gt;</t>
  </si>
  <si>
    <t>EDR&lt;XNYS&gt;</t>
  </si>
  <si>
    <t>EDR-B&lt;UsaNa&gt;</t>
  </si>
  <si>
    <t>EDR-X&lt;UsaNa&gt;</t>
  </si>
  <si>
    <t>EDR-Y&lt;UsaNa&gt;</t>
  </si>
  <si>
    <t>ENR&lt;XNYS&gt;</t>
  </si>
  <si>
    <t>WATT&lt;XNAS&gt;</t>
  </si>
  <si>
    <t>EFOI&lt;XNAS&gt;</t>
  </si>
  <si>
    <t>UUUU&lt;XASE&gt;</t>
  </si>
  <si>
    <t>ERII&lt;XNAS&gt;</t>
  </si>
  <si>
    <t>EPAC&lt;XNYS&gt;</t>
  </si>
  <si>
    <t>ENS&lt;XNYS&gt;</t>
  </si>
  <si>
    <t>EBF&lt;XNYS&gt;</t>
  </si>
  <si>
    <t>ENVA&lt;XNYS&gt;</t>
  </si>
  <si>
    <t>ENPH&lt;XNAS&gt;</t>
  </si>
  <si>
    <t>NPO&lt;XNYS&gt;</t>
  </si>
  <si>
    <t>ENSG&lt;XNAS&gt;</t>
  </si>
  <si>
    <t>ENTG&lt;XNAS&gt;</t>
  </si>
  <si>
    <t>ETR&lt;XNYS&gt;</t>
  </si>
  <si>
    <t>EBTC&lt;XNAS&gt;</t>
  </si>
  <si>
    <t>EFSC&lt;XNAS&gt;</t>
  </si>
  <si>
    <t>EVC&lt;XNYS&gt;</t>
  </si>
  <si>
    <t>EVC-B&lt;UsaNa&gt;</t>
  </si>
  <si>
    <t>EVC-U&lt;UsaNa&gt;</t>
  </si>
  <si>
    <t>ELA&lt;XASE&gt;</t>
  </si>
  <si>
    <t>ENVB&lt;XNAS&gt;</t>
  </si>
  <si>
    <t>NVST&lt;XNYS&gt;</t>
  </si>
  <si>
    <t>ENZ&lt;XNYS&gt;</t>
  </si>
  <si>
    <t>EOG&lt;XNYS&gt;</t>
  </si>
  <si>
    <t>EPE-B&lt;UsaNa&gt;</t>
  </si>
  <si>
    <t>EPAM&lt;XNYS&gt;</t>
  </si>
  <si>
    <t>PLUS&lt;XNAS&gt;</t>
  </si>
  <si>
    <t>EPR&lt;XNYS&gt;</t>
  </si>
  <si>
    <t>EQT&lt;XNYS&gt;</t>
  </si>
  <si>
    <t>EFX&lt;XNYS&gt;</t>
  </si>
  <si>
    <t>EQ&lt;XNAS&gt;</t>
  </si>
  <si>
    <t>EQIX&lt;XNAS&gt;</t>
  </si>
  <si>
    <t>EQH&lt;XNYS&gt;</t>
  </si>
  <si>
    <t>EQBK&lt;XNAS&gt;</t>
  </si>
  <si>
    <t>EQBK-B&lt;UsaNa&gt;</t>
  </si>
  <si>
    <t>EQC&lt;XNYS&gt;</t>
  </si>
  <si>
    <t>ELS&lt;XNYS&gt;</t>
  </si>
  <si>
    <t>EQR&lt;XNYS&gt;</t>
  </si>
  <si>
    <t>ERIE&lt;XNAS&gt;</t>
  </si>
  <si>
    <t>ERIE-B&lt;UsaNa&gt;</t>
  </si>
  <si>
    <t>ESCA&lt;XNAS&gt;</t>
  </si>
  <si>
    <t>ESE&lt;XNYS&gt;</t>
  </si>
  <si>
    <t>ESPR&lt;XNAS&gt;</t>
  </si>
  <si>
    <t>ESP&lt;XASE&gt;</t>
  </si>
  <si>
    <t>ESQ&lt;XNAS&gt;</t>
  </si>
  <si>
    <t>ESSA&lt;XNAS&gt;</t>
  </si>
  <si>
    <t>EPRT&lt;XNYS&gt;</t>
  </si>
  <si>
    <t>WTRG&lt;XNYS&gt;</t>
  </si>
  <si>
    <t>ESS&lt;XNYS&gt;</t>
  </si>
  <si>
    <t>EL&lt;XNYS&gt;</t>
  </si>
  <si>
    <t>EL-B&lt;UsaNa&gt;</t>
  </si>
  <si>
    <t>ETON&lt;XNAS&gt;</t>
  </si>
  <si>
    <t>ETSY&lt;XNAS&gt;</t>
  </si>
  <si>
    <t>EEFT&lt;XNAS&gt;</t>
  </si>
  <si>
    <t>EVBN&lt;XASE&gt;</t>
  </si>
  <si>
    <t>EB&lt;XNYS&gt;</t>
  </si>
  <si>
    <t>EB-B&lt;UsaNa&gt;</t>
  </si>
  <si>
    <t>EVCM&lt;XNAS&gt;</t>
  </si>
  <si>
    <t>EVR&lt;XNYS&gt;</t>
  </si>
  <si>
    <t>EVR-B&lt;UsaNa&gt;</t>
  </si>
  <si>
    <t>EVRG&lt;XNYS&gt;</t>
  </si>
  <si>
    <t>EVRI&lt;XNYS&gt;</t>
  </si>
  <si>
    <t>EVER&lt;XNAS&gt;</t>
  </si>
  <si>
    <t>EVER-B&lt;UsaNa&gt;</t>
  </si>
  <si>
    <t>ES&lt;XNYS&gt;</t>
  </si>
  <si>
    <t>MRAM&lt;XNAS&gt;</t>
  </si>
  <si>
    <t>EVI&lt;XASE&gt;</t>
  </si>
  <si>
    <t>EVOK&lt;XNAS&gt;</t>
  </si>
  <si>
    <t>EVH&lt;XNYS&gt;</t>
  </si>
  <si>
    <t>EVH-B&lt;UsaNa&gt;</t>
  </si>
  <si>
    <t>EOLS&lt;XNAS&gt;</t>
  </si>
  <si>
    <t>EPM&lt;XASE&gt;</t>
  </si>
  <si>
    <t>EVOL&lt;XNAS&gt;</t>
  </si>
  <si>
    <t>EXAS&lt;XNAS&gt;</t>
  </si>
  <si>
    <t>XGN&lt;XNAS&gt;</t>
  </si>
  <si>
    <t>EXEL&lt;XNAS&gt;</t>
  </si>
  <si>
    <t>EXC&lt;XNYS&gt;</t>
  </si>
  <si>
    <t>EXLS&lt;XNAS&gt;</t>
  </si>
  <si>
    <t>EXPI&lt;XNAS&gt;</t>
  </si>
  <si>
    <t>EXPE&lt;XNAS&gt;</t>
  </si>
  <si>
    <t>EXPE-B&lt;UsaNa&gt;</t>
  </si>
  <si>
    <t>EXPD&lt;XNAS&gt;</t>
  </si>
  <si>
    <t>EXPO&lt;XNAS&gt;</t>
  </si>
  <si>
    <t>EXPR&lt;XNYS&gt;</t>
  </si>
  <si>
    <t>EXR&lt;XNYS&gt;</t>
  </si>
  <si>
    <t>EXTR&lt;XNAS&gt;</t>
  </si>
  <si>
    <t>XOM&lt;XNYS&gt;</t>
  </si>
  <si>
    <t>EYPT&lt;XNAS&gt;</t>
  </si>
  <si>
    <t>EZPW&lt;XNAS&gt;</t>
  </si>
  <si>
    <t>EZPW-B&lt;UsaNa&gt;</t>
  </si>
  <si>
    <t>FFIV&lt;XNAS&gt;</t>
  </si>
  <si>
    <t>FB-B&lt;UsaNa&gt;</t>
  </si>
  <si>
    <t>FDS&lt;XNYS&gt;</t>
  </si>
  <si>
    <t>FICO&lt;XNYS&gt;</t>
  </si>
  <si>
    <t>FARM&lt;XNAS&gt;</t>
  </si>
  <si>
    <t>FMNB&lt;XNAS&gt;</t>
  </si>
  <si>
    <t>FPI&lt;XNYS&gt;</t>
  </si>
  <si>
    <t>FARO&lt;XNAS&gt;</t>
  </si>
  <si>
    <t>FAST&lt;XNAS&gt;</t>
  </si>
  <si>
    <t>FSLY&lt;XNYS&gt;</t>
  </si>
  <si>
    <t>FSLY-B&lt;UsaNa&gt;</t>
  </si>
  <si>
    <t>FAT&lt;XNAS&gt;</t>
  </si>
  <si>
    <t>FATE&lt;XNAS&gt;</t>
  </si>
  <si>
    <t>FTHM&lt;XNAS&gt;</t>
  </si>
  <si>
    <t>FBK&lt;XNYS&gt;</t>
  </si>
  <si>
    <t>AGM.A&lt;XNYS&gt;</t>
  </si>
  <si>
    <t>AGM-B&lt;UsaNa&gt;</t>
  </si>
  <si>
    <t>AGM&lt;XNYS&gt;</t>
  </si>
  <si>
    <t>FRT&lt;XNYS&gt;</t>
  </si>
  <si>
    <t>FSS&lt;XNYS&gt;</t>
  </si>
  <si>
    <t>FII-A&lt;UsaNa&gt;</t>
  </si>
  <si>
    <t>FHI&lt;XNYS&gt;</t>
  </si>
  <si>
    <t>FDX&lt;XNYS&gt;</t>
  </si>
  <si>
    <t>FEMY&lt;XNAS&gt;</t>
  </si>
  <si>
    <t>FOE&lt;XNYS&gt;</t>
  </si>
  <si>
    <t>FGF&lt;XNAS&gt;</t>
  </si>
  <si>
    <t>FGEN&lt;XNAS&gt;</t>
  </si>
  <si>
    <t>FNF&lt;XNYS&gt;</t>
  </si>
  <si>
    <t>FIS&lt;XNYS&gt;</t>
  </si>
  <si>
    <t>FITB&lt;XNAS&gt;</t>
  </si>
  <si>
    <t>FIGS&lt;XNYS&gt;</t>
  </si>
  <si>
    <t>FISI&lt;XNAS&gt;</t>
  </si>
  <si>
    <t>FA&lt;XNAS&gt;</t>
  </si>
  <si>
    <t>FAF&lt;XNYS&gt;</t>
  </si>
  <si>
    <t>FBNC&lt;XNAS&gt;</t>
  </si>
  <si>
    <t>FNLC&lt;XNAS&gt;</t>
  </si>
  <si>
    <t>FBMS&lt;XNAS&gt;</t>
  </si>
  <si>
    <t>BUSE&lt;XNAS&gt;</t>
  </si>
  <si>
    <t>FBIZ&lt;XNAS&gt;</t>
  </si>
  <si>
    <t>FCAP&lt;XNAS&gt;</t>
  </si>
  <si>
    <t>FCNCA&lt;XNAS&gt;</t>
  </si>
  <si>
    <t>FCNCA-B&lt;UsaNa&gt;</t>
  </si>
  <si>
    <t>FCF&lt;XNYS&gt;</t>
  </si>
  <si>
    <t>FCBC&lt;XNAS&gt;</t>
  </si>
  <si>
    <t>FCCO&lt;XNAS&gt;</t>
  </si>
  <si>
    <t>FFBC&lt;XNAS&gt;</t>
  </si>
  <si>
    <t>FFIN&lt;XNAS&gt;</t>
  </si>
  <si>
    <t>THFF&lt;XNAS&gt;</t>
  </si>
  <si>
    <t>FFNW&lt;XNAS&gt;</t>
  </si>
  <si>
    <t>FFWM&lt;XNAS&gt;</t>
  </si>
  <si>
    <t>FGBI&lt;XNAS&gt;</t>
  </si>
  <si>
    <t>FHB&lt;XNAS&gt;</t>
  </si>
  <si>
    <t>FHN&lt;XNYS&gt;</t>
  </si>
  <si>
    <t>FR&lt;XNYS&gt;</t>
  </si>
  <si>
    <t>INBK&lt;XNAS&gt;</t>
  </si>
  <si>
    <t>FIBK&lt;XNAS&gt;</t>
  </si>
  <si>
    <t>FIBK-B&lt;UsaNa&gt;</t>
  </si>
  <si>
    <t>FRME&lt;XNAS&gt;</t>
  </si>
  <si>
    <t>FMBH&lt;XNAS&gt;</t>
  </si>
  <si>
    <t>FNWB&lt;XNAS&gt;</t>
  </si>
  <si>
    <t>FSFG&lt;XNAS&gt;</t>
  </si>
  <si>
    <t>FSLR&lt;XNAS&gt;</t>
  </si>
  <si>
    <t>FUNC&lt;XNAS&gt;</t>
  </si>
  <si>
    <t>FUSB&lt;XNAS&gt;</t>
  </si>
  <si>
    <t>MYFW&lt;XNAS&gt;</t>
  </si>
  <si>
    <t>FCFS&lt;XNAS&gt;</t>
  </si>
  <si>
    <t>FE&lt;XNYS&gt;</t>
  </si>
  <si>
    <t>FIVE&lt;XNAS&gt;</t>
  </si>
  <si>
    <t>FPH&lt;XNYS&gt;</t>
  </si>
  <si>
    <t>FPH-B&lt;UsaNa&gt;</t>
  </si>
  <si>
    <t>FSBC&lt;XNAS&gt;</t>
  </si>
  <si>
    <t>FIVN&lt;XNAS&gt;</t>
  </si>
  <si>
    <t>BDL&lt;XASE&gt;</t>
  </si>
  <si>
    <t>FLXS&lt;XNAS&gt;</t>
  </si>
  <si>
    <t>FND&lt;XNYS&gt;</t>
  </si>
  <si>
    <t>FTK&lt;XNYS&gt;</t>
  </si>
  <si>
    <t>FLO&lt;XNYS&gt;</t>
  </si>
  <si>
    <t>FLS&lt;XNYS&gt;</t>
  </si>
  <si>
    <t>FLNT&lt;XNAS&gt;</t>
  </si>
  <si>
    <t>FLDM&lt;XNAS&gt;</t>
  </si>
  <si>
    <t>FLR&lt;XNYS&gt;</t>
  </si>
  <si>
    <t>FFIC&lt;XNAS&gt;</t>
  </si>
  <si>
    <t>FLYW&lt;XNAS&gt;</t>
  </si>
  <si>
    <t>FMC&lt;XNYS&gt;</t>
  </si>
  <si>
    <t>FNB&lt;XNYS&gt;</t>
  </si>
  <si>
    <t>FONR&lt;XNAS&gt;</t>
  </si>
  <si>
    <t>FONR-B&lt;UsaNa&gt;</t>
  </si>
  <si>
    <t>FONR-C&lt;UsaNa&gt;</t>
  </si>
  <si>
    <t>FL&lt;XNYS&gt;</t>
  </si>
  <si>
    <t>F&lt;XNYS&gt;</t>
  </si>
  <si>
    <t>F-B&lt;UsaNa&gt;</t>
  </si>
  <si>
    <t>FOR&lt;XNYS&gt;</t>
  </si>
  <si>
    <t>FORM&lt;XNAS&gt;</t>
  </si>
  <si>
    <t>FORR&lt;XNAS&gt;</t>
  </si>
  <si>
    <t>FBRX&lt;XNAS&gt;</t>
  </si>
  <si>
    <t>FTNT&lt;XNAS&gt;</t>
  </si>
  <si>
    <t>FTV&lt;XNYS&gt;</t>
  </si>
  <si>
    <t>FBIO&lt;XNAS&gt;</t>
  </si>
  <si>
    <t>FTAI&lt;XNYS&gt;</t>
  </si>
  <si>
    <t>FET&lt;XNYS&gt;</t>
  </si>
  <si>
    <t>FWRD&lt;XNAS&gt;</t>
  </si>
  <si>
    <t>FORD&lt;XNAS&gt;</t>
  </si>
  <si>
    <t>FOSL&lt;XNAS&gt;</t>
  </si>
  <si>
    <t>FSTR&lt;XNAS&gt;</t>
  </si>
  <si>
    <t>FCPT&lt;XNYS&gt;</t>
  </si>
  <si>
    <t>FOXA&lt;XNAS&gt;</t>
  </si>
  <si>
    <t>FOX&lt;XNAS&gt;</t>
  </si>
  <si>
    <t>FOXF&lt;XNAS&gt;</t>
  </si>
  <si>
    <t>FC&lt;XNYS&gt;</t>
  </si>
  <si>
    <t>FELE&lt;XNAS&gt;</t>
  </si>
  <si>
    <t>BEN&lt;XNYS&gt;</t>
  </si>
  <si>
    <t>FSP&lt;XASE&gt;</t>
  </si>
  <si>
    <t>FCX&lt;XNYS&gt;</t>
  </si>
  <si>
    <t>RAIL&lt;XNAS&gt;</t>
  </si>
  <si>
    <t>FEIM&lt;XNAS&gt;</t>
  </si>
  <si>
    <t>FDP&lt;XNYS&gt;</t>
  </si>
  <si>
    <t>FRPT&lt;XNAS&gt;</t>
  </si>
  <si>
    <t>FRD&lt;XASE&gt;</t>
  </si>
  <si>
    <t>FTDR&lt;XNAS&gt;</t>
  </si>
  <si>
    <t>ULCC&lt;XNYS&gt;</t>
  </si>
  <si>
    <t>FRPH&lt;XNAS&gt;</t>
  </si>
  <si>
    <t>FSBW&lt;XNAS&gt;</t>
  </si>
  <si>
    <t>FTCI&lt;XNAS&gt;</t>
  </si>
  <si>
    <t>FCN&lt;XNYS&gt;</t>
  </si>
  <si>
    <t>FUBO&lt;XNAS&gt;</t>
  </si>
  <si>
    <t>FCEL&lt;XNAS&gt;</t>
  </si>
  <si>
    <t>FULC&lt;XNAS&gt;</t>
  </si>
  <si>
    <t>FLGT&lt;XNAS&gt;</t>
  </si>
  <si>
    <t>FLL&lt;XNAS&gt;</t>
  </si>
  <si>
    <t>FUL&lt;XNYS&gt;</t>
  </si>
  <si>
    <t>FULT&lt;XNAS&gt;</t>
  </si>
  <si>
    <t>FNKO&lt;XNAS&gt;</t>
  </si>
  <si>
    <t>FNKO-B&lt;UsaNa&gt;</t>
  </si>
  <si>
    <t>FF&lt;XNYS&gt;</t>
  </si>
  <si>
    <t>FVCB&lt;XNAS&gt;</t>
  </si>
  <si>
    <t>GIII&lt;XNAS&gt;</t>
  </si>
  <si>
    <t>GDV&lt;XNYS&gt;</t>
  </si>
  <si>
    <t>GAIA&lt;XNAS&gt;</t>
  </si>
  <si>
    <t>GAIA-B&lt;UsaNa&gt;</t>
  </si>
  <si>
    <t>GANX&lt;XNAS&gt;</t>
  </si>
  <si>
    <t>GALT&lt;XNAS&gt;</t>
  </si>
  <si>
    <t>GME&lt;XNYS&gt;</t>
  </si>
  <si>
    <t>GLPI&lt;XNAS&gt;</t>
  </si>
  <si>
    <t>GAN&lt;XNAS&gt;</t>
  </si>
  <si>
    <t>GCI&lt;XNYS&gt;</t>
  </si>
  <si>
    <t>IT&lt;XNYS&gt;</t>
  </si>
  <si>
    <t>GATO&lt;XNYS&gt;</t>
  </si>
  <si>
    <t>GATX&lt;XNYS&gt;</t>
  </si>
  <si>
    <t>JOB&lt;XASE&gt;</t>
  </si>
  <si>
    <t>GNSS&lt;XNAS&gt;</t>
  </si>
  <si>
    <t>GNK&lt;XNYS&gt;</t>
  </si>
  <si>
    <t>GENC&lt;XNAS&gt;</t>
  </si>
  <si>
    <t>GENC-B&lt;UsaNa&gt;</t>
  </si>
  <si>
    <t>GNRC&lt;XNYS&gt;</t>
  </si>
  <si>
    <t>GD&lt;XNYS&gt;</t>
  </si>
  <si>
    <t>GE&lt;XNYS&gt;</t>
  </si>
  <si>
    <t>GIS&lt;XNYS&gt;</t>
  </si>
  <si>
    <t>GM&lt;XNYS&gt;</t>
  </si>
  <si>
    <t>GBIO&lt;XNAS&gt;</t>
  </si>
  <si>
    <t>GCO&lt;XNYS&gt;</t>
  </si>
  <si>
    <t>GWR-B&lt;UsaNa&gt;</t>
  </si>
  <si>
    <t>GNE-A&lt;UsaNa&gt;</t>
  </si>
  <si>
    <t>GNE&lt;XNYS&gt;</t>
  </si>
  <si>
    <t>GNPX&lt;XNAS&gt;</t>
  </si>
  <si>
    <t>GNTX&lt;XNAS&gt;</t>
  </si>
  <si>
    <t>THRM&lt;XNAS&gt;</t>
  </si>
  <si>
    <t>GPC&lt;XNYS&gt;</t>
  </si>
  <si>
    <t>GNW&lt;XNYS&gt;</t>
  </si>
  <si>
    <t>GEOS&lt;XNAS&gt;</t>
  </si>
  <si>
    <t>GABC&lt;XNAS&gt;</t>
  </si>
  <si>
    <t>GERN&lt;XNAS&gt;</t>
  </si>
  <si>
    <t>GTY&lt;XNYS&gt;</t>
  </si>
  <si>
    <t>GEVO&lt;XNAS&gt;</t>
  </si>
  <si>
    <t>ROCK&lt;XNAS&gt;</t>
  </si>
  <si>
    <t>GILT&lt;XNAS&gt;</t>
  </si>
  <si>
    <t>GILD&lt;XNAS&gt;</t>
  </si>
  <si>
    <t>GBCI&lt;XNAS&gt;</t>
  </si>
  <si>
    <t>GOOD&lt;XNAS&gt;</t>
  </si>
  <si>
    <t>GKOS&lt;XNYS&gt;</t>
  </si>
  <si>
    <t>GLBZ&lt;XNAS&gt;</t>
  </si>
  <si>
    <t>VRAR&lt;XNAS&gt;</t>
  </si>
  <si>
    <t>GMRE&lt;XNYS&gt;</t>
  </si>
  <si>
    <t>GNL&lt;XNYS&gt;</t>
  </si>
  <si>
    <t>GPN&lt;XNYS&gt;</t>
  </si>
  <si>
    <t>SELF&lt;XNAS&gt;</t>
  </si>
  <si>
    <t>GWRS&lt;XNAS&gt;</t>
  </si>
  <si>
    <t>GSAT&lt;XASE&gt;</t>
  </si>
  <si>
    <t>GL&lt;XNYS&gt;</t>
  </si>
  <si>
    <t>GMED&lt;XNYS&gt;</t>
  </si>
  <si>
    <t>GLYC&lt;XNAS&gt;</t>
  </si>
  <si>
    <t>GMS&lt;XNYS&gt;</t>
  </si>
  <si>
    <t>GDDY&lt;XNYS&gt;</t>
  </si>
  <si>
    <t>GDDY-B&lt;UsaNa&gt;</t>
  </si>
  <si>
    <t>GOGO&lt;XNAS&gt;</t>
  </si>
  <si>
    <t>GOCO&lt;XNAS&gt;</t>
  </si>
  <si>
    <t>GORO&lt;XASE&gt;</t>
  </si>
  <si>
    <t>GDEN&lt;XNAS&gt;</t>
  </si>
  <si>
    <t>GTIM&lt;XNAS&gt;</t>
  </si>
  <si>
    <t>GDRX&lt;XNAS&gt;</t>
  </si>
  <si>
    <t>GSHD&lt;XNAS&gt;</t>
  </si>
  <si>
    <t>GSHD-B&lt;UsaNa&gt;</t>
  </si>
  <si>
    <t>GPRO&lt;XNAS&gt;</t>
  </si>
  <si>
    <t>GPRO-B&lt;UsaNa&gt;</t>
  </si>
  <si>
    <t>GRC&lt;XASE&gt;</t>
  </si>
  <si>
    <t>GOSS&lt;XNAS&gt;</t>
  </si>
  <si>
    <t>GGG&lt;XNYS&gt;</t>
  </si>
  <si>
    <t>EAF&lt;XNYS&gt;</t>
  </si>
  <si>
    <t>GHM&lt;XNYS&gt;</t>
  </si>
  <si>
    <t>GHC-A&lt;UsaNa&gt;</t>
  </si>
  <si>
    <t>GHC&lt;XNYS&gt;</t>
  </si>
  <si>
    <t>LOPE&lt;XNAS&gt;</t>
  </si>
  <si>
    <t>GVA&lt;XNYS&gt;</t>
  </si>
  <si>
    <t>GPMT&lt;XNYS&gt;</t>
  </si>
  <si>
    <t>GPK&lt;XNYS&gt;</t>
  </si>
  <si>
    <t>GRPH&lt;XNAS&gt;</t>
  </si>
  <si>
    <t>GTN&lt;XNYS&gt;</t>
  </si>
  <si>
    <t>GTN.A&lt;XNYS&gt;</t>
  </si>
  <si>
    <t>AJX&lt;XNYS&gt;</t>
  </si>
  <si>
    <t>GLDD&lt;XNAS&gt;</t>
  </si>
  <si>
    <t>GSBC&lt;XNAS&gt;</t>
  </si>
  <si>
    <t>GRBK&lt;XNAS&gt;</t>
  </si>
  <si>
    <t>GRBK-B&lt;UsaNa&gt;</t>
  </si>
  <si>
    <t>GDOT&lt;XNYS&gt;</t>
  </si>
  <si>
    <t>GPRE&lt;XNAS&gt;</t>
  </si>
  <si>
    <t>GCBC&lt;XNAS&gt;</t>
  </si>
  <si>
    <t>GNLN&lt;XNAS&gt;</t>
  </si>
  <si>
    <t>GNLN-B&lt;UsaNa&gt;</t>
  </si>
  <si>
    <t>GNLN-C&lt;UsaNa&gt;</t>
  </si>
  <si>
    <t>GSKY&lt;XNAS&gt;</t>
  </si>
  <si>
    <t>GSKY-B&lt;UsaNa&gt;</t>
  </si>
  <si>
    <t>GLSI&lt;XNAS&gt;</t>
  </si>
  <si>
    <t>GEF&lt;XNYS&gt;</t>
  </si>
  <si>
    <t>GEF.B&lt;XNYS&gt;</t>
  </si>
  <si>
    <t>GFF&lt;XNYS&gt;</t>
  </si>
  <si>
    <t>GO&lt;XNAS&gt;</t>
  </si>
  <si>
    <t>GPI&lt;XNYS&gt;</t>
  </si>
  <si>
    <t>GRPN&lt;XNAS&gt;</t>
  </si>
  <si>
    <t>GRVI&lt;XNAS&gt;</t>
  </si>
  <si>
    <t>GRWG&lt;XNAS&gt;</t>
  </si>
  <si>
    <t>GSIT&lt;XNAS&gt;</t>
  </si>
  <si>
    <t>GNTY&lt;XNAS&gt;</t>
  </si>
  <si>
    <t>GFED&lt;XNAS&gt;</t>
  </si>
  <si>
    <t>GH&lt;XNAS&gt;</t>
  </si>
  <si>
    <t>GES&lt;XNYS&gt;</t>
  </si>
  <si>
    <t>GWRE&lt;XNYS&gt;</t>
  </si>
  <si>
    <t>GHLD&lt;XNYS&gt;</t>
  </si>
  <si>
    <t>GIFI&lt;XNAS&gt;</t>
  </si>
  <si>
    <t>GWGH&lt;XNAS&gt;</t>
  </si>
  <si>
    <t>GYRO&lt;XNAS&gt;</t>
  </si>
  <si>
    <t>HEES&lt;XNAS&gt;</t>
  </si>
  <si>
    <t>HRB&lt;XNYS&gt;</t>
  </si>
  <si>
    <t>HCKT&lt;XNAS&gt;</t>
  </si>
  <si>
    <t>HAE&lt;XNYS&gt;</t>
  </si>
  <si>
    <t>HNRG&lt;XNAS&gt;</t>
  </si>
  <si>
    <t>HAL&lt;XNYS&gt;</t>
  </si>
  <si>
    <t>HALO&lt;XNAS&gt;</t>
  </si>
  <si>
    <t>HLNE&lt;XNAS&gt;</t>
  </si>
  <si>
    <t>HLNE-B&lt;UsaNa&gt;</t>
  </si>
  <si>
    <t>HWC&lt;XNAS&gt;</t>
  </si>
  <si>
    <t>HBI&lt;XNYS&gt;</t>
  </si>
  <si>
    <t>HAFC&lt;XNAS&gt;</t>
  </si>
  <si>
    <t>HASI&lt;XNYS&gt;</t>
  </si>
  <si>
    <t>THG&lt;XNYS&gt;</t>
  </si>
  <si>
    <t>HOG&lt;XNYS&gt;</t>
  </si>
  <si>
    <t>HLIT&lt;XNAS&gt;</t>
  </si>
  <si>
    <t>HRMY&lt;XNAS&gt;</t>
  </si>
  <si>
    <t>HARP&lt;XNAS&gt;</t>
  </si>
  <si>
    <t>HROW&lt;XNAS&gt;</t>
  </si>
  <si>
    <t>HIG&lt;XNYS&gt;</t>
  </si>
  <si>
    <t>HBIO&lt;XNAS&gt;</t>
  </si>
  <si>
    <t>HAS&lt;XNAS&gt;</t>
  </si>
  <si>
    <t>HVT&lt;XNYS&gt;</t>
  </si>
  <si>
    <t>HVT.A&lt;XNYS&gt;</t>
  </si>
  <si>
    <t>HE&lt;XNYS&gt;</t>
  </si>
  <si>
    <t>HWKN&lt;XNAS&gt;</t>
  </si>
  <si>
    <t>HWBK&lt;XNAS&gt;</t>
  </si>
  <si>
    <t>HAYW&lt;XNYS&gt;</t>
  </si>
  <si>
    <t>HBT&lt;XNAS&gt;</t>
  </si>
  <si>
    <t>HCA&lt;XNYS&gt;</t>
  </si>
  <si>
    <t>HCI&lt;XNYS&gt;</t>
  </si>
  <si>
    <t>HCAT&lt;XNAS&gt;</t>
  </si>
  <si>
    <t>HR&lt;XNYS&gt;</t>
  </si>
  <si>
    <t>HCSG&lt;XNAS&gt;</t>
  </si>
  <si>
    <t>HTA&lt;XNYS&gt;</t>
  </si>
  <si>
    <t>HQY&lt;XNAS&gt;</t>
  </si>
  <si>
    <t>HSTM&lt;XNAS&gt;</t>
  </si>
  <si>
    <t>HTLD&lt;XNAS&gt;</t>
  </si>
  <si>
    <t>HTLF&lt;XNAS&gt;</t>
  </si>
  <si>
    <t>HTBX&lt;XNAS&gt;</t>
  </si>
  <si>
    <t>HL&lt;XNYS&gt;</t>
  </si>
  <si>
    <t>HEI&lt;XNYS&gt;</t>
  </si>
  <si>
    <t>HEI.A&lt;XNYS&gt;</t>
  </si>
  <si>
    <t>HSII&lt;XNAS&gt;</t>
  </si>
  <si>
    <t>HLIO&lt;XNAS&gt;</t>
  </si>
  <si>
    <t>HLX&lt;XNYS&gt;</t>
  </si>
  <si>
    <t>HP&lt;XNYS&gt;</t>
  </si>
  <si>
    <t>HNNA&lt;XNAS&gt;</t>
  </si>
  <si>
    <t>JKHY&lt;XNAS&gt;</t>
  </si>
  <si>
    <t>HSIC&lt;XNAS&gt;</t>
  </si>
  <si>
    <t>HEPA&lt;XNAS&gt;</t>
  </si>
  <si>
    <t>HRI&lt;XNYS&gt;</t>
  </si>
  <si>
    <t>HTGC&lt;XNYS&gt;</t>
  </si>
  <si>
    <t>HTBK&lt;XNAS&gt;</t>
  </si>
  <si>
    <t>HFWA&lt;XNAS&gt;</t>
  </si>
  <si>
    <t>HRTG&lt;XNYS&gt;</t>
  </si>
  <si>
    <t>HRTX&lt;XNAS&gt;</t>
  </si>
  <si>
    <t>HSY&lt;XNYS&gt;</t>
  </si>
  <si>
    <t>HSY-B&lt;UsaNa&gt;</t>
  </si>
  <si>
    <t>HES&lt;XNYS&gt;</t>
  </si>
  <si>
    <t>HPE&lt;XNYS&gt;</t>
  </si>
  <si>
    <t>HXL&lt;XNYS&gt;</t>
  </si>
  <si>
    <t>HIW&lt;XNYS&gt;</t>
  </si>
  <si>
    <t>HI&lt;XNYS&gt;</t>
  </si>
  <si>
    <t>HTH&lt;XNYS&gt;</t>
  </si>
  <si>
    <t>HGV&lt;XNYS&gt;</t>
  </si>
  <si>
    <t>HLT&lt;XNYS&gt;</t>
  </si>
  <si>
    <t>HNI&lt;XNYS&gt;</t>
  </si>
  <si>
    <t>HOLX&lt;XNAS&gt;</t>
  </si>
  <si>
    <t>HBCP&lt;XNAS&gt;</t>
  </si>
  <si>
    <t>HOMB&lt;XNAS&gt;</t>
  </si>
  <si>
    <t>HD&lt;XNYS&gt;</t>
  </si>
  <si>
    <t>HFBL&lt;XNAS&gt;</t>
  </si>
  <si>
    <t>HMST&lt;XNAS&gt;</t>
  </si>
  <si>
    <t>HTBI&lt;XNAS&gt;</t>
  </si>
  <si>
    <t>FIXX&lt;XNAS&gt;</t>
  </si>
  <si>
    <t>HON&lt;XNYS&gt;</t>
  </si>
  <si>
    <t>HOFT&lt;XNAS&gt;</t>
  </si>
  <si>
    <t>HOOK&lt;XNAS&gt;</t>
  </si>
  <si>
    <t>HOOK-A&lt;UsaNa&gt;</t>
  </si>
  <si>
    <t>HOPE&lt;XNAS&gt;</t>
  </si>
  <si>
    <t>HMN&lt;XNYS&gt;</t>
  </si>
  <si>
    <t>HBNC&lt;XNAS&gt;</t>
  </si>
  <si>
    <t>HRL&lt;XNYS&gt;</t>
  </si>
  <si>
    <t>HST&lt;XNYS&gt;</t>
  </si>
  <si>
    <t>HOTH&lt;XNAS&gt;</t>
  </si>
  <si>
    <t>HMHC&lt;XNAS&gt;</t>
  </si>
  <si>
    <t>HLI&lt;XNYS&gt;</t>
  </si>
  <si>
    <t>HLI-B&lt;UsaNa&gt;</t>
  </si>
  <si>
    <t>HUSA&lt;XASE&gt;</t>
  </si>
  <si>
    <t>HOV&lt;XNYS&gt;</t>
  </si>
  <si>
    <t>HOV-B&lt;UsaNa&gt;</t>
  </si>
  <si>
    <t>HBMD&lt;XNAS&gt;</t>
  </si>
  <si>
    <t>HWM&lt;XNYS&gt;</t>
  </si>
  <si>
    <t>HPQ&lt;XNYS&gt;</t>
  </si>
  <si>
    <t>HUBG&lt;XNAS&gt;</t>
  </si>
  <si>
    <t>HUBG-B&lt;UsaNa&gt;</t>
  </si>
  <si>
    <t>HUBB&lt;XNYS&gt;</t>
  </si>
  <si>
    <t>HUBS&lt;XNYS&gt;</t>
  </si>
  <si>
    <t>HSON&lt;XNAS&gt;</t>
  </si>
  <si>
    <t>HPP&lt;XNYS&gt;</t>
  </si>
  <si>
    <t>HDSN&lt;XNAS&gt;</t>
  </si>
  <si>
    <t>HUM&lt;XNYS&gt;</t>
  </si>
  <si>
    <t>JBHT&lt;XNAS&gt;</t>
  </si>
  <si>
    <t>HBAN&lt;XNAS&gt;</t>
  </si>
  <si>
    <t>HII&lt;XNYS&gt;</t>
  </si>
  <si>
    <t>HUN&lt;XNYS&gt;</t>
  </si>
  <si>
    <t>HURC&lt;XNAS&gt;</t>
  </si>
  <si>
    <t>HURN&lt;XNAS&gt;</t>
  </si>
  <si>
    <t>HBP&lt;XNAS&gt;</t>
  </si>
  <si>
    <t>H&lt;XNYS&gt;</t>
  </si>
  <si>
    <t>H-B&lt;UsaNa&gt;</t>
  </si>
  <si>
    <t>HYFM&lt;XNAS&gt;</t>
  </si>
  <si>
    <t>HY&lt;XNYS&gt;</t>
  </si>
  <si>
    <t>HY-B&lt;UsaNa&gt;</t>
  </si>
  <si>
    <t>IIIV&lt;XNAS&gt;</t>
  </si>
  <si>
    <t>IIIV-B&lt;UsaNa&gt;</t>
  </si>
  <si>
    <t>IAC&lt;XNAS&gt;</t>
  </si>
  <si>
    <t>IAC-B&lt;UsaNa&gt;</t>
  </si>
  <si>
    <t>IBEX&lt;XNAS&gt;</t>
  </si>
  <si>
    <t>IBIO&lt;XASE&gt;</t>
  </si>
  <si>
    <t>ICAD&lt;XNAS&gt;</t>
  </si>
  <si>
    <t>ICFI&lt;XNAS&gt;</t>
  </si>
  <si>
    <t>ICHR&lt;XNAS&gt;</t>
  </si>
  <si>
    <t>ICUI&lt;XNAS&gt;</t>
  </si>
  <si>
    <t>IDA&lt;XNYS&gt;</t>
  </si>
  <si>
    <t>IPWR&lt;XNAS&gt;</t>
  </si>
  <si>
    <t>IDYA&lt;XNAS&gt;</t>
  </si>
  <si>
    <t>INVE&lt;XNAS&gt;</t>
  </si>
  <si>
    <t>IEX&lt;XNYS&gt;</t>
  </si>
  <si>
    <t>IDXX&lt;XNAS&gt;</t>
  </si>
  <si>
    <t>IDT-A&lt;UsaNa&gt;</t>
  </si>
  <si>
    <t>IDT&lt;XNYS&gt;</t>
  </si>
  <si>
    <t>IESC&lt;XNAS&gt;</t>
  </si>
  <si>
    <t>IROQ&lt;XNAS&gt;</t>
  </si>
  <si>
    <t>IGMS&lt;XNAS&gt;</t>
  </si>
  <si>
    <t>IHRT&lt;XNAS&gt;</t>
  </si>
  <si>
    <t>IHRT-B&lt;UsaNa&gt;</t>
  </si>
  <si>
    <t>IKNA&lt;XNAS&gt;</t>
  </si>
  <si>
    <t>ITW&lt;XNYS&gt;</t>
  </si>
  <si>
    <t>ILMN&lt;XNAS&gt;</t>
  </si>
  <si>
    <t>IMRA&lt;XNAS&gt;</t>
  </si>
  <si>
    <t>IMMR&lt;XNAS&gt;</t>
  </si>
  <si>
    <t>ICCC&lt;XNAS&gt;</t>
  </si>
  <si>
    <t>IMUX&lt;XNAS&gt;</t>
  </si>
  <si>
    <t>IBRX&lt;XNAS&gt;</t>
  </si>
  <si>
    <t>IMGN&lt;XNAS&gt;</t>
  </si>
  <si>
    <t>IMNM&lt;XNAS&gt;</t>
  </si>
  <si>
    <t>PI&lt;XNAS&gt;</t>
  </si>
  <si>
    <t>NARI&lt;XNAS&gt;</t>
  </si>
  <si>
    <t>IOR&lt;XASE&gt;</t>
  </si>
  <si>
    <t>INCY&lt;XNAS&gt;</t>
  </si>
  <si>
    <t>IRT&lt;XASE&gt;</t>
  </si>
  <si>
    <t>INDB&lt;XNAS&gt;</t>
  </si>
  <si>
    <t>IBCP&lt;XNAS&gt;</t>
  </si>
  <si>
    <t>IBTX&lt;XNAS&gt;</t>
  </si>
  <si>
    <t>ILPT&lt;XNAS&gt;</t>
  </si>
  <si>
    <t>INFN&lt;XNAS&gt;</t>
  </si>
  <si>
    <t>III&lt;XNAS&gt;</t>
  </si>
  <si>
    <t>INFU&lt;XASE&gt;</t>
  </si>
  <si>
    <t>IR&lt;XNYS&gt;</t>
  </si>
  <si>
    <t>NGVT&lt;XNYS&gt;</t>
  </si>
  <si>
    <t>IMKTA&lt;XNAS&gt;</t>
  </si>
  <si>
    <t>IMKTA-B&lt;UsaNa&gt;</t>
  </si>
  <si>
    <t>INGR&lt;XNYS&gt;</t>
  </si>
  <si>
    <t>IKT&lt;XNAS&gt;</t>
  </si>
  <si>
    <t>INBX&lt;XNAS&gt;</t>
  </si>
  <si>
    <t>INMB&lt;XNAS&gt;</t>
  </si>
  <si>
    <t>INOD&lt;XNAS&gt;</t>
  </si>
  <si>
    <t>IOSP&lt;XNAS&gt;</t>
  </si>
  <si>
    <t>INNV&lt;XNAS&gt;</t>
  </si>
  <si>
    <t>IIPR&lt;XNYS&gt;</t>
  </si>
  <si>
    <t>ISSC&lt;XNAS&gt;</t>
  </si>
  <si>
    <t>INVA&lt;XNAS&gt;</t>
  </si>
  <si>
    <t>IHT&lt;XASE&gt;</t>
  </si>
  <si>
    <t>INGN&lt;XNAS&gt;</t>
  </si>
  <si>
    <t>INO&lt;XNAS&gt;</t>
  </si>
  <si>
    <t>INZY&lt;XNAS&gt;</t>
  </si>
  <si>
    <t>INPX&lt;XNAS&gt;</t>
  </si>
  <si>
    <t>INSG&lt;XNAS&gt;</t>
  </si>
  <si>
    <t>NSIT&lt;XNAS&gt;</t>
  </si>
  <si>
    <t>INSM&lt;XNAS&gt;</t>
  </si>
  <si>
    <t>NSP&lt;XNYS&gt;</t>
  </si>
  <si>
    <t>INSP&lt;XNYS&gt;</t>
  </si>
  <si>
    <t>IBP&lt;XNYS&gt;</t>
  </si>
  <si>
    <t>IIIN&lt;XNAS&gt;</t>
  </si>
  <si>
    <t>TIL&lt;XNAS&gt;</t>
  </si>
  <si>
    <t>PODD&lt;XNAS&gt;</t>
  </si>
  <si>
    <t>ITGR&lt;XNYS&gt;</t>
  </si>
  <si>
    <t>IART&lt;XNAS&gt;</t>
  </si>
  <si>
    <t>INTC&lt;XNAS&gt;</t>
  </si>
  <si>
    <t>NTLA&lt;XNAS&gt;</t>
  </si>
  <si>
    <t>IDN&lt;XASE&gt;</t>
  </si>
  <si>
    <t>IPAR&lt;XNAS&gt;</t>
  </si>
  <si>
    <t>IBKR&lt;XNAS&gt;</t>
  </si>
  <si>
    <t>IBKR-B&lt;UsaNa&gt;</t>
  </si>
  <si>
    <t>ICE&lt;XNYS&gt;</t>
  </si>
  <si>
    <t>IDCC&lt;XNAS&gt;</t>
  </si>
  <si>
    <t>TILE&lt;XNAS&gt;</t>
  </si>
  <si>
    <t>TILE-B&lt;UsaNa&gt;</t>
  </si>
  <si>
    <t>INTG&lt;XNAS&gt;</t>
  </si>
  <si>
    <t>IPG&lt;XNYS&gt;</t>
  </si>
  <si>
    <t>XENT&lt;XNAS&gt;</t>
  </si>
  <si>
    <t>INTT&lt;XASE&gt;</t>
  </si>
  <si>
    <t>IVAC&lt;XNAS&gt;</t>
  </si>
  <si>
    <t>IBOC&lt;XNAS&gt;</t>
  </si>
  <si>
    <t>IBM&lt;XNYS&gt;</t>
  </si>
  <si>
    <t>IFF&lt;XNYS&gt;</t>
  </si>
  <si>
    <t>IP&lt;XNYS&gt;</t>
  </si>
  <si>
    <t>INSW&lt;XNYS&gt;</t>
  </si>
  <si>
    <t>ISCA-B&lt;UsaNa&gt;</t>
  </si>
  <si>
    <t>ITCI&lt;XNAS&gt;</t>
  </si>
  <si>
    <t>IPI&lt;XNYS&gt;</t>
  </si>
  <si>
    <t>INTU&lt;XNAS&gt;</t>
  </si>
  <si>
    <t>ISRG&lt;XNAS&gt;</t>
  </si>
  <si>
    <t>INUV&lt;XASE&gt;</t>
  </si>
  <si>
    <t>IVZ&lt;XNYS&gt;</t>
  </si>
  <si>
    <t>IVR&lt;XNYS&gt;</t>
  </si>
  <si>
    <t>VVR&lt;XNYS&gt;</t>
  </si>
  <si>
    <t>ISTR&lt;XNAS&gt;</t>
  </si>
  <si>
    <t>ISBC&lt;XNAS&gt;</t>
  </si>
  <si>
    <t>CSR&lt;XNYS&gt;</t>
  </si>
  <si>
    <t>ITIC&lt;XNAS&gt;</t>
  </si>
  <si>
    <t>NVTA&lt;XNYS&gt;</t>
  </si>
  <si>
    <t>INVH&lt;XNYS&gt;</t>
  </si>
  <si>
    <t>NVIV&lt;XNAS&gt;</t>
  </si>
  <si>
    <t>IO&lt;XNYS&gt;</t>
  </si>
  <si>
    <t>IONS&lt;XNAS&gt;</t>
  </si>
  <si>
    <t>IOVA&lt;XNAS&gt;</t>
  </si>
  <si>
    <t>IPGP&lt;XNAS&gt;</t>
  </si>
  <si>
    <t>IPW&lt;XNAS&gt;</t>
  </si>
  <si>
    <t>IQV&lt;XNYS&gt;</t>
  </si>
  <si>
    <t>IRMD&lt;XNAS&gt;</t>
  </si>
  <si>
    <t>IRTC&lt;XNAS&gt;</t>
  </si>
  <si>
    <t>IRIX&lt;XNAS&gt;</t>
  </si>
  <si>
    <t>IRDM&lt;XNAS&gt;</t>
  </si>
  <si>
    <t>IRBT&lt;XNAS&gt;</t>
  </si>
  <si>
    <t>IRM&lt;XNYS&gt;</t>
  </si>
  <si>
    <t>IRWD&lt;XNAS&gt;</t>
  </si>
  <si>
    <t>IRWD-B&lt;UsaNa&gt;</t>
  </si>
  <si>
    <t>ISR&lt;XASE&gt;</t>
  </si>
  <si>
    <t>ISPC&lt;XNAS&gt;</t>
  </si>
  <si>
    <t>ISDR&lt;XASE&gt;</t>
  </si>
  <si>
    <t>ITOS&lt;XNAS&gt;</t>
  </si>
  <si>
    <t>ITRI&lt;XNAS&gt;</t>
  </si>
  <si>
    <t>ITT&lt;XNYS&gt;</t>
  </si>
  <si>
    <t>IZEA&lt;XNAS&gt;</t>
  </si>
  <si>
    <t>JJSF&lt;XNAS&gt;</t>
  </si>
  <si>
    <t>JILL&lt;XNYS&gt;</t>
  </si>
  <si>
    <t>JBL&lt;XNYS&gt;</t>
  </si>
  <si>
    <t>JACK&lt;XNAS&gt;</t>
  </si>
  <si>
    <t>J&lt;XNYS&gt;</t>
  </si>
  <si>
    <t>JAGX&lt;XNAS&gt;</t>
  </si>
  <si>
    <t>JAKK&lt;XNAS&gt;</t>
  </si>
  <si>
    <t>JAMF&lt;XNAS&gt;</t>
  </si>
  <si>
    <t>JANX&lt;XNAS&gt;</t>
  </si>
  <si>
    <t>JBGS&lt;XNYS&gt;</t>
  </si>
  <si>
    <t>JEF&lt;XNYS&gt;</t>
  </si>
  <si>
    <t>JELD&lt;XNYS&gt;</t>
  </si>
  <si>
    <t>JBLU&lt;XNAS&gt;</t>
  </si>
  <si>
    <t>JCTCF&lt;XNAS&gt;</t>
  </si>
  <si>
    <t>FROG&lt;XNAS&gt;</t>
  </si>
  <si>
    <t>JOAN&lt;XNAS&gt;</t>
  </si>
  <si>
    <t>JBT&lt;XNYS&gt;</t>
  </si>
  <si>
    <t>JW.A&lt;XNYS&gt;</t>
  </si>
  <si>
    <t>JW.B&lt;XNYS&gt;</t>
  </si>
  <si>
    <t>JNJ&lt;XNYS&gt;</t>
  </si>
  <si>
    <t>JOUT&lt;XNAS&gt;</t>
  </si>
  <si>
    <t>JOUT-B&lt;UsaNa&gt;</t>
  </si>
  <si>
    <t>JYNT&lt;XNAS&gt;</t>
  </si>
  <si>
    <t>JONE-B&lt;UsaNa&gt;</t>
  </si>
  <si>
    <t>JLL&lt;XNYS&gt;</t>
  </si>
  <si>
    <t>JPM&lt;XNYS&gt;</t>
  </si>
  <si>
    <t>JNPR&lt;XNYS&gt;</t>
  </si>
  <si>
    <t>JUPW&lt;XNAS&gt;</t>
  </si>
  <si>
    <t>KAI&lt;XNYS&gt;</t>
  </si>
  <si>
    <t>KALU&lt;XNAS&gt;</t>
  </si>
  <si>
    <t>KALA&lt;XNAS&gt;</t>
  </si>
  <si>
    <t>KLDO&lt;XNAS&gt;</t>
  </si>
  <si>
    <t>KALV&lt;XNAS&gt;</t>
  </si>
  <si>
    <t>KAR&lt;XNYS&gt;</t>
  </si>
  <si>
    <t>KRT&lt;XNAS&gt;</t>
  </si>
  <si>
    <t>KRTX&lt;XNAS&gt;</t>
  </si>
  <si>
    <t>KPTI&lt;XNAS&gt;</t>
  </si>
  <si>
    <t>KYN&lt;XNYS&gt;</t>
  </si>
  <si>
    <t>KBH&lt;XNYS&gt;</t>
  </si>
  <si>
    <t>KBR&lt;XNYS&gt;</t>
  </si>
  <si>
    <t>KRNY&lt;XNAS&gt;</t>
  </si>
  <si>
    <t>K&lt;XNYS&gt;</t>
  </si>
  <si>
    <t>KELYA&lt;XNAS&gt;</t>
  </si>
  <si>
    <t>KELYA-B&lt;UsaNa&gt;</t>
  </si>
  <si>
    <t>KMPR&lt;XNYS&gt;</t>
  </si>
  <si>
    <t>KMT&lt;XNYS&gt;</t>
  </si>
  <si>
    <t>KW&lt;XNYS&gt;</t>
  </si>
  <si>
    <t>KFFB&lt;XNAS&gt;</t>
  </si>
  <si>
    <t>KROS&lt;XNAS&gt;</t>
  </si>
  <si>
    <t>KDP&lt;XNYS&gt;</t>
  </si>
  <si>
    <t>KEQU&lt;XNAS&gt;</t>
  </si>
  <si>
    <t>KTCC&lt;XNAS&gt;</t>
  </si>
  <si>
    <t>KEY&lt;XNYS&gt;</t>
  </si>
  <si>
    <t>KEYS&lt;XNYS&gt;</t>
  </si>
  <si>
    <t>KZR&lt;XNAS&gt;</t>
  </si>
  <si>
    <t>KFRC&lt;XNAS&gt;</t>
  </si>
  <si>
    <t>KRC&lt;XNYS&gt;</t>
  </si>
  <si>
    <t>KE&lt;XNAS&gt;</t>
  </si>
  <si>
    <t>KMB&lt;XNYS&gt;</t>
  </si>
  <si>
    <t>KIM&lt;XNYS&gt;</t>
  </si>
  <si>
    <t>KMI&lt;XNYS&gt;</t>
  </si>
  <si>
    <t>KINS&lt;XNAS&gt;</t>
  </si>
  <si>
    <t>KNTE&lt;XNAS&gt;</t>
  </si>
  <si>
    <t>KNSL&lt;XNAS&gt;</t>
  </si>
  <si>
    <t>KEX&lt;XNYS&gt;</t>
  </si>
  <si>
    <t>KIRK&lt;XNAS&gt;</t>
  </si>
  <si>
    <t>KRG&lt;XNYS&gt;</t>
  </si>
  <si>
    <t>KKR&lt;XNYS&gt;</t>
  </si>
  <si>
    <t>KREF&lt;XNYS&gt;</t>
  </si>
  <si>
    <t>KLAC&lt;XNAS&gt;</t>
  </si>
  <si>
    <t>KNX&lt;XNYS&gt;</t>
  </si>
  <si>
    <t>KN&lt;XNYS&gt;</t>
  </si>
  <si>
    <t>KOD&lt;XNAS&gt;</t>
  </si>
  <si>
    <t>KSS&lt;XNYS&gt;</t>
  </si>
  <si>
    <t>KTB&lt;XNYS&gt;</t>
  </si>
  <si>
    <t>KOPN&lt;XNAS&gt;</t>
  </si>
  <si>
    <t>KOP&lt;XNYS&gt;</t>
  </si>
  <si>
    <t>KFY&lt;XNYS&gt;</t>
  </si>
  <si>
    <t>KOSS&lt;XNAS&gt;</t>
  </si>
  <si>
    <t>KHC&lt;XNAS&gt;</t>
  </si>
  <si>
    <t>KTOS&lt;XNAS&gt;</t>
  </si>
  <si>
    <t>DNUT&lt;XNAS&gt;</t>
  </si>
  <si>
    <t>KRON&lt;XNAS&gt;</t>
  </si>
  <si>
    <t>KRO&lt;XNYS&gt;</t>
  </si>
  <si>
    <t>KRYS&lt;XNAS&gt;</t>
  </si>
  <si>
    <t>KURA&lt;XNAS&gt;</t>
  </si>
  <si>
    <t>KRUS&lt;XNAS&gt;</t>
  </si>
  <si>
    <t>KRUS-B&lt;UsaNa&gt;</t>
  </si>
  <si>
    <t>KVHI&lt;XNAS&gt;</t>
  </si>
  <si>
    <t>KYMR&lt;XNAS&gt;</t>
  </si>
  <si>
    <t>LHX&lt;XNYS&gt;</t>
  </si>
  <si>
    <t>LH&lt;XNYS&gt;</t>
  </si>
  <si>
    <t>LADR&lt;XNYS&gt;</t>
  </si>
  <si>
    <t>LADR-B&lt;UsaNa&gt;</t>
  </si>
  <si>
    <t>LSF&lt;XNYS&gt;</t>
  </si>
  <si>
    <t>LSBK&lt;XNAS&gt;</t>
  </si>
  <si>
    <t>LKFN&lt;XNAS&gt;</t>
  </si>
  <si>
    <t>LAKE&lt;XNAS&gt;</t>
  </si>
  <si>
    <t>LRCX&lt;XNAS&gt;</t>
  </si>
  <si>
    <t>LAMR&lt;XNAS&gt;</t>
  </si>
  <si>
    <t>LAMR-B&lt;UsaNa&gt;</t>
  </si>
  <si>
    <t>LW&lt;XNYS&gt;</t>
  </si>
  <si>
    <t>LANC&lt;XNAS&gt;</t>
  </si>
  <si>
    <t>LARK&lt;XNAS&gt;</t>
  </si>
  <si>
    <t>LE&lt;XNAS&gt;</t>
  </si>
  <si>
    <t>LSTR&lt;XNAS&gt;</t>
  </si>
  <si>
    <t>LTRN&lt;XNAS&gt;</t>
  </si>
  <si>
    <t>LNTH&lt;XNAS&gt;</t>
  </si>
  <si>
    <t>LTRX&lt;XNAS&gt;</t>
  </si>
  <si>
    <t>LRMR&lt;XNAS&gt;</t>
  </si>
  <si>
    <t>LVS&lt;XNYS&gt;</t>
  </si>
  <si>
    <t>SWIM&lt;XNAS&gt;</t>
  </si>
  <si>
    <t>LSCC&lt;XNAS&gt;</t>
  </si>
  <si>
    <t>LAUR&lt;XNAS&gt;</t>
  </si>
  <si>
    <t>LAUR-B&lt;UsaNa&gt;</t>
  </si>
  <si>
    <t>LAWS&lt;XNAS&gt;</t>
  </si>
  <si>
    <t>LZB&lt;XNYS&gt;</t>
  </si>
  <si>
    <t>LCII&lt;XNYS&gt;</t>
  </si>
  <si>
    <t>LCNB&lt;XNAS&gt;</t>
  </si>
  <si>
    <t>LEA&lt;XNYS&gt;</t>
  </si>
  <si>
    <t>LEE&lt;XNYS&gt;</t>
  </si>
  <si>
    <t>LEGH&lt;XNAS&gt;</t>
  </si>
  <si>
    <t>LEGN&lt;XNAS&gt;</t>
  </si>
  <si>
    <t>LEG&lt;XNYS&gt;</t>
  </si>
  <si>
    <t>LDOS&lt;XNYS&gt;</t>
  </si>
  <si>
    <t>LMAT&lt;XNAS&gt;</t>
  </si>
  <si>
    <t>LMND&lt;XNYS&gt;</t>
  </si>
  <si>
    <t>LC&lt;XNYS&gt;</t>
  </si>
  <si>
    <t>TREE&lt;XNAS&gt;</t>
  </si>
  <si>
    <t>LEN&lt;XNYS&gt;</t>
  </si>
  <si>
    <t>LEN.B&lt;XNYS&gt;</t>
  </si>
  <si>
    <t>LII&lt;XNYS&gt;</t>
  </si>
  <si>
    <t>LESL&lt;XNAS&gt;</t>
  </si>
  <si>
    <t>LEVL&lt;XNAS&gt;</t>
  </si>
  <si>
    <t>LEVI&lt;XNYS&gt;</t>
  </si>
  <si>
    <t>LEVI-B&lt;UsaNa&gt;</t>
  </si>
  <si>
    <t>LXRX&lt;XNAS&gt;</t>
  </si>
  <si>
    <t>LXP&lt;XNYS&gt;</t>
  </si>
  <si>
    <t>LGIH&lt;XNAS&gt;</t>
  </si>
  <si>
    <t>LGL&lt;XASE&gt;</t>
  </si>
  <si>
    <t>LBRDA&lt;XNAS&gt;</t>
  </si>
  <si>
    <t>LBRDB&lt;UsaNa&gt;</t>
  </si>
  <si>
    <t>LBRDK&lt;XNAS&gt;</t>
  </si>
  <si>
    <t>LSXMA&lt;XNAS&gt;</t>
  </si>
  <si>
    <t>LSXMB&lt;XNAS&gt;</t>
  </si>
  <si>
    <t>LSXMK&lt;XNAS&gt;</t>
  </si>
  <si>
    <t>LFST&lt;XNAS&gt;</t>
  </si>
  <si>
    <t>LCUT&lt;XNAS&gt;</t>
  </si>
  <si>
    <t>LFVN&lt;XNAS&gt;</t>
  </si>
  <si>
    <t>LWAY&lt;XNAS&gt;</t>
  </si>
  <si>
    <t>LGND&lt;XNAS&gt;</t>
  </si>
  <si>
    <t>LTBR&lt;XNAS&gt;</t>
  </si>
  <si>
    <t>LPTH&lt;XNAS&gt;</t>
  </si>
  <si>
    <t>LMB&lt;XNAS&gt;</t>
  </si>
  <si>
    <t>LMNR&lt;XNAS&gt;</t>
  </si>
  <si>
    <t>LINC&lt;XNAS&gt;</t>
  </si>
  <si>
    <t>LECO&lt;XNAS&gt;</t>
  </si>
  <si>
    <t>LNC&lt;XNYS&gt;</t>
  </si>
  <si>
    <t>LIND&lt;XNAS&gt;</t>
  </si>
  <si>
    <t>LNN&lt;XNYS&gt;</t>
  </si>
  <si>
    <t>LCTX&lt;XASE&gt;</t>
  </si>
  <si>
    <t>LGF.A&lt;XNYS&gt;</t>
  </si>
  <si>
    <t>LGF.B&lt;XNYS&gt;</t>
  </si>
  <si>
    <t>LPCN&lt;XNAS&gt;</t>
  </si>
  <si>
    <t>LQDA&lt;XNAS&gt;</t>
  </si>
  <si>
    <t>LQDT&lt;XNAS&gt;</t>
  </si>
  <si>
    <t>LAD&lt;XNYS&gt;</t>
  </si>
  <si>
    <t>LAD-B&lt;UsaNa&gt;</t>
  </si>
  <si>
    <t>LFUS&lt;XNAS&gt;</t>
  </si>
  <si>
    <t>LYV&lt;XNYS&gt;</t>
  </si>
  <si>
    <t>LOB&lt;XNAS&gt;</t>
  </si>
  <si>
    <t>LIVE&lt;XNAS&gt;</t>
  </si>
  <si>
    <t>LPSN&lt;XNAS&gt;</t>
  </si>
  <si>
    <t>RAMP&lt;XNYS&gt;</t>
  </si>
  <si>
    <t>LIXT&lt;XNAS&gt;</t>
  </si>
  <si>
    <t>LKQ&lt;XNAS&gt;</t>
  </si>
  <si>
    <t>LMT&lt;XNYS&gt;</t>
  </si>
  <si>
    <t>L&lt;XNYS&gt;</t>
  </si>
  <si>
    <t>LOGI&lt;XNAS&gt;</t>
  </si>
  <si>
    <t>LPX&lt;XNYS&gt;</t>
  </si>
  <si>
    <t>LOVE&lt;XNAS&gt;</t>
  </si>
  <si>
    <t>LOW&lt;XNYS&gt;</t>
  </si>
  <si>
    <t>LPLA&lt;XNAS&gt;</t>
  </si>
  <si>
    <t>LXU&lt;XNYS&gt;</t>
  </si>
  <si>
    <t>LYTS&lt;XNAS&gt;</t>
  </si>
  <si>
    <t>LTC&lt;XNYS&gt;</t>
  </si>
  <si>
    <t>LUMN&lt;XNYS&gt;</t>
  </si>
  <si>
    <t>LFT&lt;XNYS&gt;</t>
  </si>
  <si>
    <t>LITE&lt;XNAS&gt;</t>
  </si>
  <si>
    <t>LAZR&lt;XNAS&gt;</t>
  </si>
  <si>
    <t>LUNA&lt;XNAS&gt;</t>
  </si>
  <si>
    <t>LBC&lt;XNAS&gt;</t>
  </si>
  <si>
    <t>LYEL&lt;XNAS&gt;</t>
  </si>
  <si>
    <t>LYFT&lt;XNAS&gt;</t>
  </si>
  <si>
    <t>LYFT-B&lt;UsaNa&gt;</t>
  </si>
  <si>
    <t>LYB&lt;XNYS&gt;</t>
  </si>
  <si>
    <t>LYRA&lt;XNAS&gt;</t>
  </si>
  <si>
    <t>MTB&lt;XNYS&gt;</t>
  </si>
  <si>
    <t>MHO&lt;XNYS&gt;</t>
  </si>
  <si>
    <t>MAC&lt;XNYS&gt;</t>
  </si>
  <si>
    <t>MTSI&lt;XNAS&gt;</t>
  </si>
  <si>
    <t>MGNX&lt;XNAS&gt;</t>
  </si>
  <si>
    <t>M&lt;XNYS&gt;</t>
  </si>
  <si>
    <t>MSGS&lt;XNYS&gt;</t>
  </si>
  <si>
    <t>MSGS-B&lt;UsaNa&gt;</t>
  </si>
  <si>
    <t>MDGL&lt;XNAS&gt;</t>
  </si>
  <si>
    <t>MGLN&lt;XNAS&gt;</t>
  </si>
  <si>
    <t>MGNI&lt;XNAS&gt;</t>
  </si>
  <si>
    <t>MGY&lt;XNYS&gt;</t>
  </si>
  <si>
    <t>MGY-B&lt;UsaNa&gt;</t>
  </si>
  <si>
    <t>MGYR&lt;XNAS&gt;</t>
  </si>
  <si>
    <t>MAIN&lt;XNYS&gt;</t>
  </si>
  <si>
    <t>MBUU&lt;XNAS&gt;</t>
  </si>
  <si>
    <t>MBUU-B&lt;UsaNa&gt;</t>
  </si>
  <si>
    <t>TUSK&lt;XNAS&gt;</t>
  </si>
  <si>
    <t>MANH&lt;XNAS&gt;</t>
  </si>
  <si>
    <t>LOAN&lt;XNAS&gt;</t>
  </si>
  <si>
    <t>MNTX&lt;XNAS&gt;</t>
  </si>
  <si>
    <t>MTEX&lt;XNAS&gt;</t>
  </si>
  <si>
    <t>MNKD&lt;XNAS&gt;</t>
  </si>
  <si>
    <t>MAN&lt;XNYS&gt;</t>
  </si>
  <si>
    <t>MARA&lt;XNAS&gt;</t>
  </si>
  <si>
    <t>MPC&lt;XNYS&gt;</t>
  </si>
  <si>
    <t>MRVI&lt;XNAS&gt;</t>
  </si>
  <si>
    <t>MCHX-A&lt;UsaNa&gt;</t>
  </si>
  <si>
    <t>MCHX&lt;XNAS&gt;</t>
  </si>
  <si>
    <t>MMI&lt;XNYS&gt;</t>
  </si>
  <si>
    <t>MCS&lt;XNYS&gt;</t>
  </si>
  <si>
    <t>MCS-B&lt;UsaNa&gt;</t>
  </si>
  <si>
    <t>MRIN&lt;XNYS&gt;</t>
  </si>
  <si>
    <t>MPX&lt;XNYS&gt;</t>
  </si>
  <si>
    <t>HZO&lt;XNYS&gt;</t>
  </si>
  <si>
    <t>MRNS&lt;XNAS&gt;</t>
  </si>
  <si>
    <t>MKL&lt;XNYS&gt;</t>
  </si>
  <si>
    <t>MKTX&lt;XNAS&gt;</t>
  </si>
  <si>
    <t>MRLN&lt;XNAS&gt;</t>
  </si>
  <si>
    <t>MQ&lt;XNAS&gt;</t>
  </si>
  <si>
    <t>MAR&lt;XNAS&gt;</t>
  </si>
  <si>
    <t>VAC&lt;XNYS&gt;</t>
  </si>
  <si>
    <t>MMC&lt;XNYS&gt;</t>
  </si>
  <si>
    <t>MRTN&lt;XNAS&gt;</t>
  </si>
  <si>
    <t>MLM&lt;XNYS&gt;</t>
  </si>
  <si>
    <t>MAS&lt;XNYS&gt;</t>
  </si>
  <si>
    <t>MASI&lt;XNAS&gt;</t>
  </si>
  <si>
    <t>MTZ&lt;XNYS&gt;</t>
  </si>
  <si>
    <t>MHH&lt;XASE&gt;</t>
  </si>
  <si>
    <t>MA&lt;XNYS&gt;</t>
  </si>
  <si>
    <t>MA-B&lt;UsaNa&gt;</t>
  </si>
  <si>
    <t>MCFT&lt;XNAS&gt;</t>
  </si>
  <si>
    <t>MTDR&lt;XNYS&gt;</t>
  </si>
  <si>
    <t>MTCH&lt;XNAS&gt;</t>
  </si>
  <si>
    <t>MTRN&lt;XNYS&gt;</t>
  </si>
  <si>
    <t>MTRX&lt;XNAS&gt;</t>
  </si>
  <si>
    <t>MATX&lt;XNYS&gt;</t>
  </si>
  <si>
    <t>MAT&lt;XNAS&gt;</t>
  </si>
  <si>
    <t>MATW&lt;XNAS&gt;</t>
  </si>
  <si>
    <t>MLP&lt;XNYS&gt;</t>
  </si>
  <si>
    <t>MMS&lt;XNYS&gt;</t>
  </si>
  <si>
    <t>MXL&lt;XNYS&gt;</t>
  </si>
  <si>
    <t>MAYS&lt;XNAS&gt;</t>
  </si>
  <si>
    <t>MEC&lt;XNYS&gt;</t>
  </si>
  <si>
    <t>MBI&lt;XNYS&gt;</t>
  </si>
  <si>
    <t>MKC&lt;XNYS&gt;</t>
  </si>
  <si>
    <t>MCD&lt;XNYS&gt;</t>
  </si>
  <si>
    <t>MGRC&lt;XNAS&gt;</t>
  </si>
  <si>
    <t>MCK&lt;XNYS&gt;</t>
  </si>
  <si>
    <t>MDU&lt;XNYS&gt;</t>
  </si>
  <si>
    <t>MDRR&lt;XNAS&gt;</t>
  </si>
  <si>
    <t>MDVL&lt;XNAS&gt;</t>
  </si>
  <si>
    <t>MAX&lt;XNYS&gt;</t>
  </si>
  <si>
    <t>MPW&lt;XNYS&gt;</t>
  </si>
  <si>
    <t>MNOV&lt;XNAS&gt;</t>
  </si>
  <si>
    <t>MED&lt;XNYS&gt;</t>
  </si>
  <si>
    <t>MD&lt;XNYS&gt;</t>
  </si>
  <si>
    <t>MEDP&lt;XNAS&gt;</t>
  </si>
  <si>
    <t>MDT&lt;XNYS&gt;</t>
  </si>
  <si>
    <t>MEIP&lt;XNAS&gt;</t>
  </si>
  <si>
    <t>MGTX&lt;XNAS&gt;</t>
  </si>
  <si>
    <t>MBWM&lt;XNAS&gt;</t>
  </si>
  <si>
    <t>MBIN&lt;XNAS&gt;</t>
  </si>
  <si>
    <t>MRK&lt;XNYS&gt;</t>
  </si>
  <si>
    <t>MCY&lt;XNYS&gt;</t>
  </si>
  <si>
    <t>MRCY&lt;XNAS&gt;</t>
  </si>
  <si>
    <t>MMSI&lt;XNAS&gt;</t>
  </si>
  <si>
    <t>MTH&lt;XNYS&gt;</t>
  </si>
  <si>
    <t>MRSN&lt;XNAS&gt;</t>
  </si>
  <si>
    <t>MESA&lt;XNAS&gt;</t>
  </si>
  <si>
    <t>MLAB&lt;XNAS&gt;</t>
  </si>
  <si>
    <t>CASH&lt;XNAS&gt;</t>
  </si>
  <si>
    <t>MEI&lt;XNYS&gt;</t>
  </si>
  <si>
    <t>MET&lt;XNYS&gt;</t>
  </si>
  <si>
    <t>MCBS&lt;XNAS&gt;</t>
  </si>
  <si>
    <t>MCB&lt;XNYS&gt;</t>
  </si>
  <si>
    <t>MTD&lt;XNYS&gt;</t>
  </si>
  <si>
    <t>MXC&lt;XASE&gt;</t>
  </si>
  <si>
    <t>MFA&lt;XNYS&gt;</t>
  </si>
  <si>
    <t>MGEE&lt;XNAS&gt;</t>
  </si>
  <si>
    <t>MTG&lt;XNYS&gt;</t>
  </si>
  <si>
    <t>MGP&lt;XNYS&gt;</t>
  </si>
  <si>
    <t>MGP-B&lt;UsaNa&gt;</t>
  </si>
  <si>
    <t>MGM&lt;XNYS&gt;</t>
  </si>
  <si>
    <t>MGPI&lt;XNAS&gt;</t>
  </si>
  <si>
    <t>MBOT&lt;XNAS&gt;</t>
  </si>
  <si>
    <t>MCHP&lt;XNAS&gt;</t>
  </si>
  <si>
    <t>MU&lt;XNAS&gt;</t>
  </si>
  <si>
    <t>MSFT&lt;XNAS&gt;</t>
  </si>
  <si>
    <t>MSTR&lt;XNAS&gt;</t>
  </si>
  <si>
    <t>MSTR-B&lt;UsaNa&gt;</t>
  </si>
  <si>
    <t>MVIS&lt;XNAS&gt;</t>
  </si>
  <si>
    <t>MICT&lt;XNAS&gt;</t>
  </si>
  <si>
    <t>MAA&lt;XNYS&gt;</t>
  </si>
  <si>
    <t>MPB&lt;XNAS&gt;</t>
  </si>
  <si>
    <t>MBCN&lt;XNAS&gt;</t>
  </si>
  <si>
    <t>MSEX&lt;XNAS&gt;</t>
  </si>
  <si>
    <t>MOFG&lt;XNAS&gt;</t>
  </si>
  <si>
    <t>MLSS&lt;XASE&gt;</t>
  </si>
  <si>
    <t>MLR&lt;XNYS&gt;</t>
  </si>
  <si>
    <t>MIND&lt;XNAS&gt;</t>
  </si>
  <si>
    <t>MB-B&lt;UsaNa&gt;</t>
  </si>
  <si>
    <t>MTX&lt;XNYS&gt;</t>
  </si>
  <si>
    <t>NERV&lt;XNAS&gt;</t>
  </si>
  <si>
    <t>MRTX&lt;XNAS&gt;</t>
  </si>
  <si>
    <t>MIRM&lt;XNAS&gt;</t>
  </si>
  <si>
    <t>AVO&lt;XNAS&gt;</t>
  </si>
  <si>
    <t>MCW&lt;XNYS&gt;</t>
  </si>
  <si>
    <t>MG&lt;XNYS&gt;</t>
  </si>
  <si>
    <t>MITK&lt;XNAS&gt;</t>
  </si>
  <si>
    <t>MKSI&lt;XNAS&gt;</t>
  </si>
  <si>
    <t>MRNA&lt;XNAS&gt;</t>
  </si>
  <si>
    <t>MOD&lt;XNYS&gt;</t>
  </si>
  <si>
    <t>MODV&lt;XNAS&gt;</t>
  </si>
  <si>
    <t>MC&lt;XNYS&gt;</t>
  </si>
  <si>
    <t>MC-B&lt;UsaNa&gt;</t>
  </si>
  <si>
    <t>MHK&lt;XNYS&gt;</t>
  </si>
  <si>
    <t>MTEM&lt;XNAS&gt;</t>
  </si>
  <si>
    <t>MBRX&lt;XNAS&gt;</t>
  </si>
  <si>
    <t>MOH&lt;XNYS&gt;</t>
  </si>
  <si>
    <t>TAP.A&lt;XNYS&gt;</t>
  </si>
  <si>
    <t>TAP&lt;XNYS&gt;</t>
  </si>
  <si>
    <t>MCRI&lt;XNAS&gt;</t>
  </si>
  <si>
    <t>MDLZ&lt;XNAS&gt;</t>
  </si>
  <si>
    <t>MDB&lt;XNAS&gt;</t>
  </si>
  <si>
    <t>MDB-B&lt;UsaNa&gt;</t>
  </si>
  <si>
    <t>MPWR&lt;XNAS&gt;</t>
  </si>
  <si>
    <t>MNPR&lt;XNAS&gt;</t>
  </si>
  <si>
    <t>MNRO&lt;XNAS&gt;</t>
  </si>
  <si>
    <t>MNST&lt;XNAS&gt;</t>
  </si>
  <si>
    <t>MNTK&lt;XNAS&gt;</t>
  </si>
  <si>
    <t>GLUE&lt;XNAS&gt;</t>
  </si>
  <si>
    <t>MEG&lt;XNYS&gt;</t>
  </si>
  <si>
    <t>MCO&lt;XNYS&gt;</t>
  </si>
  <si>
    <t>MOG.A&lt;XNYS&gt;</t>
  </si>
  <si>
    <t>MOG.B&lt;XNYS&gt;</t>
  </si>
  <si>
    <t>MS&lt;XNYS&gt;</t>
  </si>
  <si>
    <t>MORN&lt;XNAS&gt;</t>
  </si>
  <si>
    <t>MOS&lt;XNYS&gt;</t>
  </si>
  <si>
    <t>MPAA&lt;XNAS&gt;</t>
  </si>
  <si>
    <t>MSI&lt;XNYS&gt;</t>
  </si>
  <si>
    <t>MSGM&lt;XNAS&gt;</t>
  </si>
  <si>
    <t>MOV&lt;XNYS&gt;</t>
  </si>
  <si>
    <t>MOV-A&lt;UsaNa&gt;</t>
  </si>
  <si>
    <t>MOVE&lt;XNAS&gt;</t>
  </si>
  <si>
    <t>COOP&lt;XNAS&gt;</t>
  </si>
  <si>
    <t>MRC&lt;XNYS&gt;</t>
  </si>
  <si>
    <t>MSA&lt;XNYS&gt;</t>
  </si>
  <si>
    <t>MSM&lt;XNYS&gt;</t>
  </si>
  <si>
    <t>MSM-B&lt;UsaNa&gt;</t>
  </si>
  <si>
    <t>MSCI&lt;XNYS&gt;</t>
  </si>
  <si>
    <t>MLI&lt;XNYS&gt;</t>
  </si>
  <si>
    <t>MWA&lt;XNYS&gt;</t>
  </si>
  <si>
    <t>MUR&lt;XNYS&gt;</t>
  </si>
  <si>
    <t>MUSA&lt;XNYS&gt;</t>
  </si>
  <si>
    <t>MYE&lt;XNYS&gt;</t>
  </si>
  <si>
    <t>MYRG&lt;XNAS&gt;</t>
  </si>
  <si>
    <t>MYGN&lt;XNAS&gt;</t>
  </si>
  <si>
    <t>NC&lt;XNYS&gt;</t>
  </si>
  <si>
    <t>NC-B&lt;UsaNa&gt;</t>
  </si>
  <si>
    <t>NSTG&lt;XNAS&gt;</t>
  </si>
  <si>
    <t>NNVC&lt;XASE&gt;</t>
  </si>
  <si>
    <t>NSSC&lt;XNAS&gt;</t>
  </si>
  <si>
    <t>NDAQ&lt;XNAS&gt;</t>
  </si>
  <si>
    <t>NTRA&lt;XNAS&gt;</t>
  </si>
  <si>
    <t>NATH&lt;XNAS&gt;</t>
  </si>
  <si>
    <t>NBHC&lt;XNYS&gt;</t>
  </si>
  <si>
    <t>NBHC-B&lt;UsaNa&gt;</t>
  </si>
  <si>
    <t>NKSH&lt;XNAS&gt;</t>
  </si>
  <si>
    <t>FIZZ&lt;XNAS&gt;</t>
  </si>
  <si>
    <t>NCMI&lt;XNAS&gt;</t>
  </si>
  <si>
    <t>NFG&lt;XNYS&gt;</t>
  </si>
  <si>
    <t>NHI&lt;XNYS&gt;</t>
  </si>
  <si>
    <t>NHC&lt;XASE&gt;</t>
  </si>
  <si>
    <t>NPK&lt;XNYS&gt;</t>
  </si>
  <si>
    <t>NRC&lt;XNAS&gt;</t>
  </si>
  <si>
    <t>NNN&lt;XNYS&gt;</t>
  </si>
  <si>
    <t>NSA&lt;XNYS&gt;</t>
  </si>
  <si>
    <t>EYE&lt;XNAS&gt;</t>
  </si>
  <si>
    <t>NAII&lt;XNAS&gt;</t>
  </si>
  <si>
    <t>NGS&lt;XNYS&gt;</t>
  </si>
  <si>
    <t>NGVC&lt;XNYS&gt;</t>
  </si>
  <si>
    <t>NHTC&lt;XNAS&gt;</t>
  </si>
  <si>
    <t>NATR&lt;XNAS&gt;</t>
  </si>
  <si>
    <t>NAVI&lt;XNAS&gt;</t>
  </si>
  <si>
    <t>NBTB&lt;XNAS&gt;</t>
  </si>
  <si>
    <t>NCNO&lt;XNAS&gt;</t>
  </si>
  <si>
    <t>NCSM&lt;XNAS&gt;</t>
  </si>
  <si>
    <t>NKTR&lt;XNAS&gt;</t>
  </si>
  <si>
    <t>NNI&lt;XNYS&gt;</t>
  </si>
  <si>
    <t>NNI-B&lt;UsaNa&gt;</t>
  </si>
  <si>
    <t>NEOG&lt;XNAS&gt;</t>
  </si>
  <si>
    <t>NEO&lt;XNAS&gt;</t>
  </si>
  <si>
    <t>NTAP&lt;XNAS&gt;</t>
  </si>
  <si>
    <t>NFLX&lt;XNAS&gt;</t>
  </si>
  <si>
    <t>NTGR&lt;XNAS&gt;</t>
  </si>
  <si>
    <t>NTCT&lt;XNAS&gt;</t>
  </si>
  <si>
    <t>NTWK&lt;XNAS&gt;</t>
  </si>
  <si>
    <t>NTST&lt;XNYS&gt;</t>
  </si>
  <si>
    <t>NTIP&lt;XASE&gt;</t>
  </si>
  <si>
    <t>NBIX&lt;XNAS&gt;</t>
  </si>
  <si>
    <t>NURO&lt;XNAS&gt;</t>
  </si>
  <si>
    <t>STIM&lt;XNAS&gt;</t>
  </si>
  <si>
    <t>NPCE&lt;XNAS&gt;</t>
  </si>
  <si>
    <t>NVRO&lt;XNYS&gt;</t>
  </si>
  <si>
    <t>GBR&lt;XASE&gt;</t>
  </si>
  <si>
    <t>NFE&lt;XNAS&gt;</t>
  </si>
  <si>
    <t>NFE-B&lt;UsaNa&gt;</t>
  </si>
  <si>
    <t>NJR&lt;XNYS&gt;</t>
  </si>
  <si>
    <t>NMFC&lt;XNYS&gt;</t>
  </si>
  <si>
    <t>NYMT&lt;XNAS&gt;</t>
  </si>
  <si>
    <t>NWL&lt;XNYS&gt;</t>
  </si>
  <si>
    <t>NMRK&lt;XNAS&gt;</t>
  </si>
  <si>
    <t>NMRK-B&lt;UsaNa&gt;</t>
  </si>
  <si>
    <t>NEU&lt;XNYS&gt;</t>
  </si>
  <si>
    <t>NEM&lt;XNYS&gt;</t>
  </si>
  <si>
    <t>NR&lt;XNYS&gt;</t>
  </si>
  <si>
    <t>NWSA&lt;XNAS&gt;</t>
  </si>
  <si>
    <t>NWS&lt;XNAS&gt;</t>
  </si>
  <si>
    <t>NREF&lt;XNYS&gt;</t>
  </si>
  <si>
    <t>NXRT&lt;XNYS&gt;</t>
  </si>
  <si>
    <t>NXST&lt;XNAS&gt;</t>
  </si>
  <si>
    <t>NXST-B&lt;UsaNa&gt;</t>
  </si>
  <si>
    <t>NXTC&lt;XNAS&gt;</t>
  </si>
  <si>
    <t>NEXT&lt;XNAS&gt;</t>
  </si>
  <si>
    <t>NEE&lt;XNYS&gt;</t>
  </si>
  <si>
    <t>NGM&lt;XNAS&gt;</t>
  </si>
  <si>
    <t>NKE-A&lt;UsaNa&gt;</t>
  </si>
  <si>
    <t>NKE&lt;XNYS&gt;</t>
  </si>
  <si>
    <t>NKLA&lt;XNAS&gt;</t>
  </si>
  <si>
    <t>NI&lt;XNYS&gt;</t>
  </si>
  <si>
    <t>NKTX&lt;XNAS&gt;</t>
  </si>
  <si>
    <t>NL&lt;XNYS&gt;</t>
  </si>
  <si>
    <t>LASR&lt;XNAS&gt;</t>
  </si>
  <si>
    <t>NMIH&lt;XNAS&gt;</t>
  </si>
  <si>
    <t>NNBR&lt;XNAS&gt;</t>
  </si>
  <si>
    <t>NDLS&lt;XNAS&gt;</t>
  </si>
  <si>
    <t>NDLS-B&lt;UsaNa&gt;</t>
  </si>
  <si>
    <t>NDSN&lt;XNAS&gt;</t>
  </si>
  <si>
    <t>JWN&lt;XNYS&gt;</t>
  </si>
  <si>
    <t>NSC&lt;XNYS&gt;</t>
  </si>
  <si>
    <t>NSYS&lt;XNAS&gt;</t>
  </si>
  <si>
    <t>NRT&lt;XNYS&gt;</t>
  </si>
  <si>
    <t>NBN&lt;XNAS&gt;</t>
  </si>
  <si>
    <t>NOG&lt;XASE&gt;</t>
  </si>
  <si>
    <t>NTIC&lt;XNAS&gt;</t>
  </si>
  <si>
    <t>NTRS&lt;XNAS&gt;</t>
  </si>
  <si>
    <t>NFBK&lt;XNAS&gt;</t>
  </si>
  <si>
    <t>NRIM&lt;XNAS&gt;</t>
  </si>
  <si>
    <t>NOC&lt;XNYS&gt;</t>
  </si>
  <si>
    <t>NWBI&lt;XNAS&gt;</t>
  </si>
  <si>
    <t>NWN&lt;XNYS&gt;</t>
  </si>
  <si>
    <t>NWPX&lt;XNAS&gt;</t>
  </si>
  <si>
    <t>NWE&lt;XNYS&gt;</t>
  </si>
  <si>
    <t>NCLH&lt;XNAS&gt;</t>
  </si>
  <si>
    <t>NWFL&lt;XNAS&gt;</t>
  </si>
  <si>
    <t>NOV&lt;XNYS&gt;</t>
  </si>
  <si>
    <t>NVFY&lt;XNAS&gt;</t>
  </si>
  <si>
    <t>NBY&lt;XASE&gt;</t>
  </si>
  <si>
    <t>NOVT&lt;XNAS&gt;</t>
  </si>
  <si>
    <t>NVAX&lt;XNAS&gt;</t>
  </si>
  <si>
    <t>DNOW&lt;XNYS&gt;</t>
  </si>
  <si>
    <t>NRG&lt;XNYS&gt;</t>
  </si>
  <si>
    <t>NUS&lt;XNYS&gt;</t>
  </si>
  <si>
    <t>NUE&lt;XNYS&gt;</t>
  </si>
  <si>
    <t>NRIX&lt;XNAS&gt;</t>
  </si>
  <si>
    <t>NTNX&lt;XNAS&gt;</t>
  </si>
  <si>
    <t>NTNX-B&lt;UsaNa&gt;</t>
  </si>
  <si>
    <t>NAC&lt;XNYS&gt;</t>
  </si>
  <si>
    <t>JQC&lt;XNYS&gt;</t>
  </si>
  <si>
    <t>NZF&lt;XNYS&gt;</t>
  </si>
  <si>
    <t>BXMX&lt;XNYS&gt;</t>
  </si>
  <si>
    <t>NVEE&lt;XNAS&gt;</t>
  </si>
  <si>
    <t>NVEC&lt;XNAS&gt;</t>
  </si>
  <si>
    <t>NVDA&lt;XNAS&gt;</t>
  </si>
  <si>
    <t>NVR&lt;XNYS&gt;</t>
  </si>
  <si>
    <t>ORLY&lt;XNAS&gt;</t>
  </si>
  <si>
    <t>OVLY&lt;XNAS&gt;</t>
  </si>
  <si>
    <t>OBLG&lt;XASE&gt;</t>
  </si>
  <si>
    <t>OXY&lt;XNYS&gt;</t>
  </si>
  <si>
    <t>OPTT&lt;XNAS&gt;</t>
  </si>
  <si>
    <t>OII&lt;XNYS&gt;</t>
  </si>
  <si>
    <t>OCFC&lt;XNAS&gt;</t>
  </si>
  <si>
    <t>OCGN&lt;XNAS&gt;</t>
  </si>
  <si>
    <t>OCUL&lt;XNAS&gt;</t>
  </si>
  <si>
    <t>ODT&lt;XNAS&gt;</t>
  </si>
  <si>
    <t>OMEX&lt;XNAS&gt;</t>
  </si>
  <si>
    <t>OPI&lt;XNAS&gt;</t>
  </si>
  <si>
    <t>OGE&lt;XNYS&gt;</t>
  </si>
  <si>
    <t>OVBC&lt;XNAS&gt;</t>
  </si>
  <si>
    <t>OI&lt;XNYS&gt;</t>
  </si>
  <si>
    <t>OIS&lt;XNYS&gt;</t>
  </si>
  <si>
    <t>ODC&lt;XNYS&gt;</t>
  </si>
  <si>
    <t>ODC-B&lt;UsaNa&gt;</t>
  </si>
  <si>
    <t>OKTA&lt;XNAS&gt;</t>
  </si>
  <si>
    <t>OKTA-B&lt;UsaNa&gt;</t>
  </si>
  <si>
    <t>ODFL&lt;XNAS&gt;</t>
  </si>
  <si>
    <t>ONB&lt;XNAS&gt;</t>
  </si>
  <si>
    <t>OPOF&lt;XNAS&gt;</t>
  </si>
  <si>
    <t>ORI&lt;XNYS&gt;</t>
  </si>
  <si>
    <t>OSBC&lt;XNAS&gt;</t>
  </si>
  <si>
    <t>OLMA&lt;XNAS&gt;</t>
  </si>
  <si>
    <t>OLN&lt;XNYS&gt;</t>
  </si>
  <si>
    <t>OLLI&lt;XNAS&gt;</t>
  </si>
  <si>
    <t>OLO&lt;XNYS&gt;</t>
  </si>
  <si>
    <t>ZEUS&lt;XNAS&gt;</t>
  </si>
  <si>
    <t>OFLX&lt;XNAS&gt;</t>
  </si>
  <si>
    <t>OHI&lt;XNYS&gt;</t>
  </si>
  <si>
    <t>OMER&lt;XNAS&gt;</t>
  </si>
  <si>
    <t>OMCL&lt;XNAS&gt;</t>
  </si>
  <si>
    <t>OMC&lt;XNYS&gt;</t>
  </si>
  <si>
    <t>ON&lt;XNAS&gt;</t>
  </si>
  <si>
    <t>ONTF&lt;XNYS&gt;</t>
  </si>
  <si>
    <t>OCX&lt;XASE&gt;</t>
  </si>
  <si>
    <t>ONTX&lt;XNAS&gt;</t>
  </si>
  <si>
    <t>OGS&lt;XNYS&gt;</t>
  </si>
  <si>
    <t>STKS&lt;XNAS&gt;</t>
  </si>
  <si>
    <t>OLP&lt;XNYS&gt;</t>
  </si>
  <si>
    <t>OSS&lt;XNAS&gt;</t>
  </si>
  <si>
    <t>OMF&lt;XNYS&gt;</t>
  </si>
  <si>
    <t>OKE&lt;XNYS&gt;</t>
  </si>
  <si>
    <t>OSPN&lt;XNAS&gt;</t>
  </si>
  <si>
    <t>ONEW&lt;XNAS&gt;</t>
  </si>
  <si>
    <t>ONEW-B&lt;UsaNa&gt;</t>
  </si>
  <si>
    <t>ONTO&lt;XNYS&gt;</t>
  </si>
  <si>
    <t>OTRK&lt;XNAS&gt;</t>
  </si>
  <si>
    <t>OOMA&lt;XNYS&gt;</t>
  </si>
  <si>
    <t>OPBK&lt;XNAS&gt;</t>
  </si>
  <si>
    <t>OPEN&lt;XNAS&gt;</t>
  </si>
  <si>
    <t>OPK&lt;XNAS&gt;</t>
  </si>
  <si>
    <t>OPRT&lt;XNAS&gt;</t>
  </si>
  <si>
    <t>OPY&lt;XNYS&gt;</t>
  </si>
  <si>
    <t>OPY-B&lt;UsaNa&gt;</t>
  </si>
  <si>
    <t>OCC&lt;XNAS&gt;</t>
  </si>
  <si>
    <t>OPHC&lt;XNAS&gt;</t>
  </si>
  <si>
    <t>OPTN&lt;XNAS&gt;</t>
  </si>
  <si>
    <t>OPCH&lt;XNAS&gt;</t>
  </si>
  <si>
    <t>ORCL&lt;XNYS&gt;</t>
  </si>
  <si>
    <t>OGEN&lt;XASE&gt;</t>
  </si>
  <si>
    <t>ORMP&lt;XNAS&gt;</t>
  </si>
  <si>
    <t>OSUR&lt;XNAS&gt;</t>
  </si>
  <si>
    <t>ORC&lt;XNYS&gt;</t>
  </si>
  <si>
    <t>OGN&lt;XNYS&gt;</t>
  </si>
  <si>
    <t>ONVO&lt;XASE&gt;</t>
  </si>
  <si>
    <t>ORIC&lt;XNAS&gt;</t>
  </si>
  <si>
    <t>OESX&lt;XNAS&gt;</t>
  </si>
  <si>
    <t>ORN&lt;XNYS&gt;</t>
  </si>
  <si>
    <t>ORA&lt;XNYS&gt;</t>
  </si>
  <si>
    <t>ORRF&lt;XNAS&gt;</t>
  </si>
  <si>
    <t>OFIX&lt;XNAS&gt;</t>
  </si>
  <si>
    <t>KIDS&lt;XNAS&gt;</t>
  </si>
  <si>
    <t>OSCR&lt;XNYS&gt;</t>
  </si>
  <si>
    <t>OSK&lt;XNYS&gt;</t>
  </si>
  <si>
    <t>OSIS&lt;XNAS&gt;</t>
  </si>
  <si>
    <t>OSMT&lt;XNAS&gt;</t>
  </si>
  <si>
    <t>OTIS&lt;XNYS&gt;</t>
  </si>
  <si>
    <t>OTTR&lt;XNAS&gt;</t>
  </si>
  <si>
    <t>OUT&lt;XNYS&gt;</t>
  </si>
  <si>
    <t>OM&lt;XNAS&gt;</t>
  </si>
  <si>
    <t>OVID&lt;XNAS&gt;</t>
  </si>
  <si>
    <t>OVV&lt;XNYS&gt;</t>
  </si>
  <si>
    <t>OMI&lt;XNYS&gt;</t>
  </si>
  <si>
    <t>OC&lt;XNYS&gt;</t>
  </si>
  <si>
    <t>OXM&lt;XNYS&gt;</t>
  </si>
  <si>
    <t>OXLC&lt;XNAS&gt;</t>
  </si>
  <si>
    <t>PCAR&lt;XNAS&gt;</t>
  </si>
  <si>
    <t>PACB&lt;XNAS&gt;</t>
  </si>
  <si>
    <t>PPBI&lt;XNAS&gt;</t>
  </si>
  <si>
    <t>PCRX&lt;XNAS&gt;</t>
  </si>
  <si>
    <t>PKG&lt;XNYS&gt;</t>
  </si>
  <si>
    <t>PD&lt;XNYS&gt;</t>
  </si>
  <si>
    <t>PLTR&lt;XNYS&gt;</t>
  </si>
  <si>
    <t>PTN&lt;XASE&gt;</t>
  </si>
  <si>
    <t>PANW&lt;XNYS&gt;</t>
  </si>
  <si>
    <t>PLMR&lt;XNAS&gt;</t>
  </si>
  <si>
    <t>PTSI&lt;XNAS&gt;</t>
  </si>
  <si>
    <t>PBLA&lt;XNAS&gt;</t>
  </si>
  <si>
    <t>PZZA&lt;XNAS&gt;</t>
  </si>
  <si>
    <t>PARR&lt;XASE&gt;</t>
  </si>
  <si>
    <t>PAR&lt;XNYS&gt;</t>
  </si>
  <si>
    <t>PZG&lt;XASE&gt;</t>
  </si>
  <si>
    <t>PGRE&lt;XNYS&gt;</t>
  </si>
  <si>
    <t>PKE&lt;XNYS&gt;</t>
  </si>
  <si>
    <t>PK&lt;XNYS&gt;</t>
  </si>
  <si>
    <t>PRK&lt;XASE&gt;</t>
  </si>
  <si>
    <t>PKBK&lt;XNAS&gt;</t>
  </si>
  <si>
    <t>PH&lt;XNYS&gt;</t>
  </si>
  <si>
    <t>PKOH&lt;XNAS&gt;</t>
  </si>
  <si>
    <t>PSN&lt;XNYS&gt;</t>
  </si>
  <si>
    <t>PASG&lt;XNAS&gt;</t>
  </si>
  <si>
    <t>PBHC&lt;XNAS&gt;</t>
  </si>
  <si>
    <t>PATK&lt;XNAS&gt;</t>
  </si>
  <si>
    <t>PNBK&lt;XNAS&gt;</t>
  </si>
  <si>
    <t>PDCO&lt;XNAS&gt;</t>
  </si>
  <si>
    <t>PTEN&lt;XNAS&gt;</t>
  </si>
  <si>
    <t>PAYX&lt;XNAS&gt;</t>
  </si>
  <si>
    <t>PAYC&lt;XNYS&gt;</t>
  </si>
  <si>
    <t>PCTY&lt;XNAS&gt;</t>
  </si>
  <si>
    <t>PAY&lt;XNAS&gt;</t>
  </si>
  <si>
    <t>PYPL&lt;XNAS&gt;</t>
  </si>
  <si>
    <t>PAYS&lt;XNAS&gt;</t>
  </si>
  <si>
    <t>PBF&lt;XNYS&gt;</t>
  </si>
  <si>
    <t>PBF-B&lt;UsaNa&gt;</t>
  </si>
  <si>
    <t>CNXN&lt;XNAS&gt;</t>
  </si>
  <si>
    <t>PCB&lt;XNAS&gt;</t>
  </si>
  <si>
    <t>PDFS&lt;XNAS&gt;</t>
  </si>
  <si>
    <t>PDSB&lt;XNAS&gt;</t>
  </si>
  <si>
    <t>PGC&lt;XNAS&gt;</t>
  </si>
  <si>
    <t>PEB&lt;XNYS&gt;</t>
  </si>
  <si>
    <t>PED&lt;XASE&gt;</t>
  </si>
  <si>
    <t>PEGA&lt;XNAS&gt;</t>
  </si>
  <si>
    <t>PTON&lt;XNAS&gt;</t>
  </si>
  <si>
    <t>PTON-B&lt;UsaNa&gt;</t>
  </si>
  <si>
    <t>PENN&lt;XNAS&gt;</t>
  </si>
  <si>
    <t>PWOD&lt;XNAS&gt;</t>
  </si>
  <si>
    <t>PFSI&lt;XNYS&gt;</t>
  </si>
  <si>
    <t>PFSI-B&lt;UsaNa&gt;</t>
  </si>
  <si>
    <t>PMT&lt;XNYS&gt;</t>
  </si>
  <si>
    <t>PAG&lt;XNYS&gt;</t>
  </si>
  <si>
    <t>PEN&lt;XNYS&gt;</t>
  </si>
  <si>
    <t>PEBO&lt;XNAS&gt;</t>
  </si>
  <si>
    <t>PEBK&lt;XNAS&gt;</t>
  </si>
  <si>
    <t>PFIS&lt;XNAS&gt;</t>
  </si>
  <si>
    <t>PBCT&lt;XNAS&gt;</t>
  </si>
  <si>
    <t>PEP&lt;XNYS&gt;</t>
  </si>
  <si>
    <t>PRDO&lt;XNAS&gt;</t>
  </si>
  <si>
    <t>PFGC&lt;XNYS&gt;</t>
  </si>
  <si>
    <t>PFMT&lt;XNAS&gt;</t>
  </si>
  <si>
    <t>PESI&lt;XNAS&gt;</t>
  </si>
  <si>
    <t>PPIH&lt;XNAS&gt;</t>
  </si>
  <si>
    <t>PBT&lt;XNYS&gt;</t>
  </si>
  <si>
    <t>PRGO&lt;XNYS&gt;</t>
  </si>
  <si>
    <t>PSNL&lt;XNAS&gt;</t>
  </si>
  <si>
    <t>WOOF&lt;XNAS&gt;</t>
  </si>
  <si>
    <t>PETS&lt;XNAS&gt;</t>
  </si>
  <si>
    <t>PFE&lt;XNYS&gt;</t>
  </si>
  <si>
    <t>PCG&lt;XNYS&gt;</t>
  </si>
  <si>
    <t>PGTI&lt;XNYS&gt;</t>
  </si>
  <si>
    <t>PHAT&lt;XNAS&gt;</t>
  </si>
  <si>
    <t>PAHC&lt;XNAS&gt;</t>
  </si>
  <si>
    <t>PAHC-B&lt;UsaNa&gt;</t>
  </si>
  <si>
    <t>PM&lt;XNYS&gt;</t>
  </si>
  <si>
    <t>PSX&lt;XNYS&gt;</t>
  </si>
  <si>
    <t>PHIO&lt;XNAS&gt;</t>
  </si>
  <si>
    <t>PLAB&lt;XNAS&gt;</t>
  </si>
  <si>
    <t>PHR&lt;XNYS&gt;</t>
  </si>
  <si>
    <t>PHX&lt;XNYS&gt;</t>
  </si>
  <si>
    <t>DOC&lt;XNYS&gt;</t>
  </si>
  <si>
    <t>PDM&lt;XNYS&gt;</t>
  </si>
  <si>
    <t>PIRS&lt;XNAS&gt;</t>
  </si>
  <si>
    <t>PPC&lt;XNAS&gt;</t>
  </si>
  <si>
    <t>PTY&lt;XNYS&gt;</t>
  </si>
  <si>
    <t>PNFP&lt;XNAS&gt;</t>
  </si>
  <si>
    <t>PNW&lt;XNYS&gt;</t>
  </si>
  <si>
    <t>PINS&lt;XNYS&gt;</t>
  </si>
  <si>
    <t>PINS-B&lt;UsaNa&gt;</t>
  </si>
  <si>
    <t>PPSI&lt;XNAS&gt;</t>
  </si>
  <si>
    <t>PIPR&lt;XNYS&gt;</t>
  </si>
  <si>
    <t>PBI&lt;XNYS&gt;</t>
  </si>
  <si>
    <t>PVTL-B&lt;UsaNa&gt;</t>
  </si>
  <si>
    <t>PXLW&lt;XNAS&gt;</t>
  </si>
  <si>
    <t>PJT&lt;XNYS&gt;</t>
  </si>
  <si>
    <t>PJT-B&lt;UsaNa&gt;</t>
  </si>
  <si>
    <t>PAGP&lt;XNYS&gt;</t>
  </si>
  <si>
    <t>PLNT&lt;XNYS&gt;</t>
  </si>
  <si>
    <t>PLNT-B&lt;UsaNa&gt;</t>
  </si>
  <si>
    <t>PLXS&lt;XNAS&gt;</t>
  </si>
  <si>
    <t>PLRX&lt;XNAS&gt;</t>
  </si>
  <si>
    <t>PLUG&lt;XNAS&gt;</t>
  </si>
  <si>
    <t>PLBC&lt;XNAS&gt;</t>
  </si>
  <si>
    <t>PSTV&lt;XNAS&gt;</t>
  </si>
  <si>
    <t>PLYM&lt;XASE&gt;</t>
  </si>
  <si>
    <t>PMVP&lt;XNAS&gt;</t>
  </si>
  <si>
    <t>PNC&lt;XNYS&gt;</t>
  </si>
  <si>
    <t>POLA&lt;XNAS&gt;</t>
  </si>
  <si>
    <t>PII&lt;XNYS&gt;</t>
  </si>
  <si>
    <t>POOL&lt;XNAS&gt;</t>
  </si>
  <si>
    <t>POR&lt;XNYS&gt;</t>
  </si>
  <si>
    <t>PSTX&lt;XNAS&gt;</t>
  </si>
  <si>
    <t>POST&lt;XNYS&gt;</t>
  </si>
  <si>
    <t>PSTL&lt;XNYS&gt;</t>
  </si>
  <si>
    <t>PBPB&lt;XNAS&gt;</t>
  </si>
  <si>
    <t>PCH&lt;XNAS&gt;</t>
  </si>
  <si>
    <t>POWL&lt;XNAS&gt;</t>
  </si>
  <si>
    <t>POWI&lt;XNAS&gt;</t>
  </si>
  <si>
    <t>PW&lt;XASE&gt;</t>
  </si>
  <si>
    <t>PPG&lt;XNYS&gt;</t>
  </si>
  <si>
    <t>PPL&lt;XNYS&gt;</t>
  </si>
  <si>
    <t>PRAA&lt;XNAS&gt;</t>
  </si>
  <si>
    <t>PRAX&lt;XNAS&gt;</t>
  </si>
  <si>
    <t>PGEN&lt;XNAS&gt;</t>
  </si>
  <si>
    <t>PRPO&lt;XNAS&gt;</t>
  </si>
  <si>
    <t>DTIL&lt;XNAS&gt;</t>
  </si>
  <si>
    <t>POAI&lt;XNAS&gt;</t>
  </si>
  <si>
    <t>PLPC&lt;XNAS&gt;</t>
  </si>
  <si>
    <t>PRLD&lt;XNAS&gt;</t>
  </si>
  <si>
    <t>PFC&lt;XNAS&gt;</t>
  </si>
  <si>
    <t>PINC&lt;XNAS&gt;</t>
  </si>
  <si>
    <t>PINC-B&lt;UsaNa&gt;</t>
  </si>
  <si>
    <t>SQFT&lt;XNAS&gt;</t>
  </si>
  <si>
    <t>PBH&lt;XNYS&gt;</t>
  </si>
  <si>
    <t>TROW&lt;XNAS&gt;</t>
  </si>
  <si>
    <t>PSMT&lt;XNAS&gt;</t>
  </si>
  <si>
    <t>PNRG&lt;XNAS&gt;</t>
  </si>
  <si>
    <t>PRI&lt;XNYS&gt;</t>
  </si>
  <si>
    <t>PRIM&lt;XNAS&gt;</t>
  </si>
  <si>
    <t>PFG&lt;XNYS&gt;</t>
  </si>
  <si>
    <t>PRVA&lt;XNAS&gt;</t>
  </si>
  <si>
    <t>PDEX&lt;XNAS&gt;</t>
  </si>
  <si>
    <t>PRA&lt;XNYS&gt;</t>
  </si>
  <si>
    <t>PCOR&lt;XNYS&gt;</t>
  </si>
  <si>
    <t>PG&lt;XNYS&gt;</t>
  </si>
  <si>
    <t>PFIE&lt;XNAS&gt;</t>
  </si>
  <si>
    <t>PRG&lt;XNYS&gt;</t>
  </si>
  <si>
    <t>PROG&lt;XNAS&gt;</t>
  </si>
  <si>
    <t>PRGS&lt;XNAS&gt;</t>
  </si>
  <si>
    <t>PGR&lt;XNYS&gt;</t>
  </si>
  <si>
    <t>PGNY&lt;XNAS&gt;</t>
  </si>
  <si>
    <t>PLD&lt;XNYS&gt;</t>
  </si>
  <si>
    <t>PUMP&lt;XNYS&gt;</t>
  </si>
  <si>
    <t>PRPH&lt;XNAS&gt;</t>
  </si>
  <si>
    <t>PRO&lt;XNYS&gt;</t>
  </si>
  <si>
    <t>PB&lt;XNYS&gt;</t>
  </si>
  <si>
    <t>TARA&lt;XNAS&gt;</t>
  </si>
  <si>
    <t>PTVCA&lt;XNAS&gt;</t>
  </si>
  <si>
    <t>PTVCB&lt;XNAS&gt;</t>
  </si>
  <si>
    <t>PRLB&lt;XNYS&gt;</t>
  </si>
  <si>
    <t>PROV&lt;XNAS&gt;</t>
  </si>
  <si>
    <t>PFS&lt;XNYS&gt;</t>
  </si>
  <si>
    <t>PRU&lt;XNYS&gt;</t>
  </si>
  <si>
    <t>PMD&lt;XNAS&gt;</t>
  </si>
  <si>
    <t>PTC&lt;XNAS&gt;</t>
  </si>
  <si>
    <t>PTCT&lt;XNAS&gt;</t>
  </si>
  <si>
    <t>PEG&lt;XNYS&gt;</t>
  </si>
  <si>
    <t>PSA&lt;XNYS&gt;</t>
  </si>
  <si>
    <t>PUBM&lt;XNAS&gt;</t>
  </si>
  <si>
    <t>PULM&lt;XNAS&gt;</t>
  </si>
  <si>
    <t>LUNG&lt;XNAS&gt;</t>
  </si>
  <si>
    <t>PHM&lt;XNYS&gt;</t>
  </si>
  <si>
    <t>PBYI&lt;XNAS&gt;</t>
  </si>
  <si>
    <t>PCYO&lt;XNAS&gt;</t>
  </si>
  <si>
    <t>PSTG&lt;XNYS&gt;</t>
  </si>
  <si>
    <t>PSTG-B&lt;UsaNa&gt;</t>
  </si>
  <si>
    <t>PVH&lt;XNYS&gt;</t>
  </si>
  <si>
    <t>QTWO&lt;XNYS&gt;</t>
  </si>
  <si>
    <t>QCRH&lt;XNAS&gt;</t>
  </si>
  <si>
    <t>QRVO&lt;XNAS&gt;</t>
  </si>
  <si>
    <t>QUAD&lt;XNYS&gt;</t>
  </si>
  <si>
    <t>QUAD-B&lt;UsaNa&gt;</t>
  </si>
  <si>
    <t>KWR&lt;XNYS&gt;</t>
  </si>
  <si>
    <t>QCOM&lt;XNAS&gt;</t>
  </si>
  <si>
    <t>QLGN&lt;XNAS&gt;</t>
  </si>
  <si>
    <t>QLYS&lt;XNAS&gt;</t>
  </si>
  <si>
    <t>NX&lt;XNYS&gt;</t>
  </si>
  <si>
    <t>PWR&lt;XNYS&gt;</t>
  </si>
  <si>
    <t>QTRX&lt;XNAS&gt;</t>
  </si>
  <si>
    <t>QMCO&lt;XNAS&gt;</t>
  </si>
  <si>
    <t>QS&lt;XNYS&gt;</t>
  </si>
  <si>
    <t>QS-B&lt;UsaNa&gt;</t>
  </si>
  <si>
    <t>DGX&lt;XNYS&gt;</t>
  </si>
  <si>
    <t>QRHC&lt;XNAS&gt;</t>
  </si>
  <si>
    <t>QUIK&lt;XNAS&gt;</t>
  </si>
  <si>
    <t>QDEL&lt;XNAS&gt;</t>
  </si>
  <si>
    <t>QNST&lt;XNAS&gt;</t>
  </si>
  <si>
    <t>QRTEA&lt;XNAS&gt;</t>
  </si>
  <si>
    <t>QRTEB&lt;XNAS&gt;</t>
  </si>
  <si>
    <t>RFIL&lt;XNAS&gt;</t>
  </si>
  <si>
    <t>RXT&lt;XNAS&gt;</t>
  </si>
  <si>
    <t>RDN&lt;XNYS&gt;</t>
  </si>
  <si>
    <t>RLGT&lt;XASE&gt;</t>
  </si>
  <si>
    <t>RDNT&lt;XNAS&gt;</t>
  </si>
  <si>
    <t>RAIN&lt;XNAS&gt;</t>
  </si>
  <si>
    <t>RL&lt;XNYS&gt;</t>
  </si>
  <si>
    <t>RL-B&lt;UsaNa&gt;</t>
  </si>
  <si>
    <t>METC&lt;XNAS&gt;</t>
  </si>
  <si>
    <t>RMBS&lt;XNAS&gt;</t>
  </si>
  <si>
    <t>RRC&lt;XNYS&gt;</t>
  </si>
  <si>
    <t>RNGR&lt;XNYS&gt;</t>
  </si>
  <si>
    <t>RNGR-B&lt;UsaNa&gt;</t>
  </si>
  <si>
    <t>RPD&lt;XNAS&gt;</t>
  </si>
  <si>
    <t>RAVE&lt;XNAS&gt;</t>
  </si>
  <si>
    <t>RJF&lt;XNYS&gt;</t>
  </si>
  <si>
    <t>RYAM&lt;XNYS&gt;</t>
  </si>
  <si>
    <t>RYN&lt;XNYS&gt;</t>
  </si>
  <si>
    <t>RTX&lt;XNYS&gt;</t>
  </si>
  <si>
    <t>RBB&lt;XNAS&gt;</t>
  </si>
  <si>
    <t>RICK&lt;XNAS&gt;</t>
  </si>
  <si>
    <t>RCMT&lt;XNAS&gt;</t>
  </si>
  <si>
    <t>RMAX&lt;XNYS&gt;</t>
  </si>
  <si>
    <t>RMAX-B&lt;UsaNa&gt;</t>
  </si>
  <si>
    <t>RDI&lt;XNAS&gt;</t>
  </si>
  <si>
    <t>RDI-B&lt;UsaNa&gt;</t>
  </si>
  <si>
    <t>RC&lt;XNYS&gt;</t>
  </si>
  <si>
    <t>RGSE-B&lt;UsaNa&gt;</t>
  </si>
  <si>
    <t>O&lt;XNYS&gt;</t>
  </si>
  <si>
    <t>UTG&lt;XASE&gt;</t>
  </si>
  <si>
    <t>RXRX&lt;XNAS&gt;</t>
  </si>
  <si>
    <t>RRBI&lt;XNAS&gt;</t>
  </si>
  <si>
    <t>RRGB&lt;XNAS&gt;</t>
  </si>
  <si>
    <t>RRR&lt;XNAS&gt;</t>
  </si>
  <si>
    <t>RRR-B&lt;UsaNa&gt;</t>
  </si>
  <si>
    <t>RDFN&lt;XNAS&gt;</t>
  </si>
  <si>
    <t>RWT&lt;XNYS&gt;</t>
  </si>
  <si>
    <t>REG&lt;XNYS&gt;</t>
  </si>
  <si>
    <t>REGN&lt;XNAS&gt;</t>
  </si>
  <si>
    <t>REGN-A&lt;UsaNa&gt;</t>
  </si>
  <si>
    <t>RGNX&lt;XNAS&gt;</t>
  </si>
  <si>
    <t>RM&lt;XNYS&gt;</t>
  </si>
  <si>
    <t>RF&lt;XNYS&gt;</t>
  </si>
  <si>
    <t>RGS&lt;XNYS&gt;</t>
  </si>
  <si>
    <t>RGLS&lt;XNAS&gt;</t>
  </si>
  <si>
    <t>RGA&lt;XNYS&gt;</t>
  </si>
  <si>
    <t>RLAY&lt;XNAS&gt;</t>
  </si>
  <si>
    <t>RS&lt;XNYS&gt;</t>
  </si>
  <si>
    <t>RBNC&lt;XNAS&gt;</t>
  </si>
  <si>
    <t>MARK&lt;XNAS&gt;</t>
  </si>
  <si>
    <t>RNST&lt;XNAS&gt;</t>
  </si>
  <si>
    <t>RPAY&lt;XNAS&gt;</t>
  </si>
  <si>
    <t>RGEN&lt;XNAS&gt;</t>
  </si>
  <si>
    <t>REPL&lt;XNAS&gt;</t>
  </si>
  <si>
    <t>RBCAA&lt;XNAS&gt;</t>
  </si>
  <si>
    <t>RBCA-B&lt;UsaNa&gt;</t>
  </si>
  <si>
    <t>RSG&lt;XNYS&gt;</t>
  </si>
  <si>
    <t>REFR&lt;XNAS&gt;</t>
  </si>
  <si>
    <t>REZI&lt;XNYS&gt;</t>
  </si>
  <si>
    <t>RMD&lt;XNYS&gt;</t>
  </si>
  <si>
    <t>RGP&lt;XNAS&gt;</t>
  </si>
  <si>
    <t>ROIC&lt;XNAS&gt;</t>
  </si>
  <si>
    <t>RVP&lt;XASE&gt;</t>
  </si>
  <si>
    <t>REVG&lt;XNYS&gt;</t>
  </si>
  <si>
    <t>RVNC&lt;XNAS&gt;</t>
  </si>
  <si>
    <t>RVMD&lt;XNAS&gt;</t>
  </si>
  <si>
    <t>RVLV&lt;XNYS&gt;</t>
  </si>
  <si>
    <t>RVLV-B&lt;UsaNa&gt;</t>
  </si>
  <si>
    <t>REX&lt;XNYS&gt;</t>
  </si>
  <si>
    <t>REXR&lt;XNYS&gt;</t>
  </si>
  <si>
    <t>REYN&lt;XNAS&gt;</t>
  </si>
  <si>
    <t>RGCO&lt;XNAS&gt;</t>
  </si>
  <si>
    <t>RH&lt;XNYS&gt;</t>
  </si>
  <si>
    <t>RYTM&lt;XNAS&gt;</t>
  </si>
  <si>
    <t>RBBN&lt;XNAS&gt;</t>
  </si>
  <si>
    <t>RELL&lt;XNAS&gt;</t>
  </si>
  <si>
    <t>RELL-B&lt;UsaNa&gt;</t>
  </si>
  <si>
    <t>RIGL&lt;XNAS&gt;</t>
  </si>
  <si>
    <t>REPX&lt;XASE&gt;</t>
  </si>
  <si>
    <t>RMNI&lt;XNAS&gt;</t>
  </si>
  <si>
    <t>REI&lt;XASE&gt;</t>
  </si>
  <si>
    <t>RNG&lt;XNYS&gt;</t>
  </si>
  <si>
    <t>RNG-B&lt;UsaNa&gt;</t>
  </si>
  <si>
    <t>RIOT&lt;XNAS&gt;</t>
  </si>
  <si>
    <t>RVSB&lt;XNAS&gt;</t>
  </si>
  <si>
    <t>RLI&lt;XNYS&gt;</t>
  </si>
  <si>
    <t>RLJ&lt;XNYS&gt;</t>
  </si>
  <si>
    <t>RMR&lt;XNAS&gt;</t>
  </si>
  <si>
    <t>RMR-B1&lt;UsaNa&gt;</t>
  </si>
  <si>
    <t>RMR-B2&lt;UsaNa&gt;</t>
  </si>
  <si>
    <t>RHI&lt;XNYS&gt;</t>
  </si>
  <si>
    <t>RBLX&lt;XNYS&gt;</t>
  </si>
  <si>
    <t>RBLX-B&lt;UsaNa&gt;</t>
  </si>
  <si>
    <t>RKT&lt;XNYS&gt;</t>
  </si>
  <si>
    <t>RCKT&lt;XNAS&gt;</t>
  </si>
  <si>
    <t>ROK&lt;XNYS&gt;</t>
  </si>
  <si>
    <t>RMTI&lt;XNAS&gt;</t>
  </si>
  <si>
    <t>RCKY&lt;XNAS&gt;</t>
  </si>
  <si>
    <t>RCKY-A&lt;UsaNa&gt;</t>
  </si>
  <si>
    <t>RMCF&lt;XNAS&gt;</t>
  </si>
  <si>
    <t>ROG&lt;XNYS&gt;</t>
  </si>
  <si>
    <t>ROKU&lt;XNAS&gt;</t>
  </si>
  <si>
    <t>ROKU-B&lt;UsaNa&gt;</t>
  </si>
  <si>
    <t>ROL&lt;XNYS&gt;</t>
  </si>
  <si>
    <t>ROOT&lt;XNAS&gt;</t>
  </si>
  <si>
    <t>ROP&lt;XNYS&gt;</t>
  </si>
  <si>
    <t>ROST&lt;XNAS&gt;</t>
  </si>
  <si>
    <t>RCL&lt;XNYS&gt;</t>
  </si>
  <si>
    <t>RGLD&lt;XNAS&gt;</t>
  </si>
  <si>
    <t>RPRX&lt;XNAS&gt;</t>
  </si>
  <si>
    <t>RES&lt;XNYS&gt;</t>
  </si>
  <si>
    <t>RPM&lt;XNYS&gt;</t>
  </si>
  <si>
    <t>RMBL-A&lt;UsaNa&gt;</t>
  </si>
  <si>
    <t>RMBL&lt;XNAS&gt;</t>
  </si>
  <si>
    <t>RUSHA&lt;XNAS&gt;</t>
  </si>
  <si>
    <t>RUSHB&lt;XNAS&gt;</t>
  </si>
  <si>
    <t>R&lt;XNYS&gt;</t>
  </si>
  <si>
    <t>RYI&lt;XNYS&gt;</t>
  </si>
  <si>
    <t>RHP&lt;XNYS&gt;</t>
  </si>
  <si>
    <t>SPGI&lt;XNYS&gt;</t>
  </si>
  <si>
    <t>STBA&lt;XNAS&gt;</t>
  </si>
  <si>
    <t>SANW&lt;XNAS&gt;</t>
  </si>
  <si>
    <t>SBRA&lt;XNAS&gt;</t>
  </si>
  <si>
    <t>SABR&lt;XNAS&gt;</t>
  </si>
  <si>
    <t>SACH&lt;XASE&gt;</t>
  </si>
  <si>
    <t>SFE&lt;XNYS&gt;</t>
  </si>
  <si>
    <t>SAFE&lt;XNYS&gt;</t>
  </si>
  <si>
    <t>SAFT&lt;XNAS&gt;</t>
  </si>
  <si>
    <t>SGA&lt;XASE&gt;</t>
  </si>
  <si>
    <t>SGA-B&lt;UsaNa&gt;</t>
  </si>
  <si>
    <t>SAGE&lt;XNAS&gt;</t>
  </si>
  <si>
    <t>SAIA&lt;XNAS&gt;</t>
  </si>
  <si>
    <t>SLRX&lt;XNAS&gt;</t>
  </si>
  <si>
    <t>CRM&lt;XNYS&gt;</t>
  </si>
  <si>
    <t>SBH&lt;XNYS&gt;</t>
  </si>
  <si>
    <t>SANA&lt;XNAS&gt;</t>
  </si>
  <si>
    <t>SAFM&lt;XNAS&gt;</t>
  </si>
  <si>
    <t>SD&lt;XNYS&gt;</t>
  </si>
  <si>
    <t>SASR&lt;XNAS&gt;</t>
  </si>
  <si>
    <t>JBSS&lt;XNAS&gt;</t>
  </si>
  <si>
    <t>JBSS-A&lt;UsaNa&gt;</t>
  </si>
  <si>
    <t>SGMO&lt;XNAS&gt;</t>
  </si>
  <si>
    <t>SANM&lt;XNAS&gt;</t>
  </si>
  <si>
    <t>SRPT&lt;XNAS&gt;</t>
  </si>
  <si>
    <t>BFS&lt;XNYS&gt;</t>
  </si>
  <si>
    <t>SVRA&lt;XNAS&gt;</t>
  </si>
  <si>
    <t>SBFG&lt;XNAS&gt;</t>
  </si>
  <si>
    <t>SBAC&lt;XNAS&gt;</t>
  </si>
  <si>
    <t>SCSC&lt;XNAS&gt;</t>
  </si>
  <si>
    <t>SLB&lt;XNYS&gt;</t>
  </si>
  <si>
    <t>SNDR-A&lt;UsaNa&gt;</t>
  </si>
  <si>
    <t>SNDR&lt;XNYS&gt;</t>
  </si>
  <si>
    <t>SRRK&lt;XNAS&gt;</t>
  </si>
  <si>
    <t>SCHL&lt;XNAS&gt;</t>
  </si>
  <si>
    <t>SCHL-A&lt;UsaNa&gt;</t>
  </si>
  <si>
    <t>SDGR&lt;XNAS&gt;</t>
  </si>
  <si>
    <t>SCHW&lt;XNYS&gt;</t>
  </si>
  <si>
    <t>SAIC&lt;XNYS&gt;</t>
  </si>
  <si>
    <t>SMG&lt;XNYS&gt;</t>
  </si>
  <si>
    <t>SCPH&lt;XNAS&gt;</t>
  </si>
  <si>
    <t>WORX&lt;XNAS&gt;</t>
  </si>
  <si>
    <t>SCYX&lt;XNAS&gt;</t>
  </si>
  <si>
    <t>SEB&lt;XASE&gt;</t>
  </si>
  <si>
    <t>SBCF&lt;XNAS&gt;</t>
  </si>
  <si>
    <t>SMHI&lt;XNYS&gt;</t>
  </si>
  <si>
    <t>SEE&lt;XNYS&gt;</t>
  </si>
  <si>
    <t>SEAS&lt;XNYS&gt;</t>
  </si>
  <si>
    <t>SCWX&lt;XNAS&gt;</t>
  </si>
  <si>
    <t>SCWX-B&lt;UsaNa&gt;</t>
  </si>
  <si>
    <t>SNFCA&lt;XNAS&gt;</t>
  </si>
  <si>
    <t>SNFCA-C&lt;UsaNa&gt;</t>
  </si>
  <si>
    <t>SEER&lt;XNAS&gt;</t>
  </si>
  <si>
    <t>SEIC&lt;XNAS&gt;</t>
  </si>
  <si>
    <t>WTTR&lt;XNYS&gt;</t>
  </si>
  <si>
    <t>WTTR-A1&lt;UsaNa&gt;</t>
  </si>
  <si>
    <t>WTTR-B&lt;UsaNa&gt;</t>
  </si>
  <si>
    <t>SEM&lt;XNYS&gt;</t>
  </si>
  <si>
    <t>SIGI&lt;XNAS&gt;</t>
  </si>
  <si>
    <t>SLQT&lt;XNYS&gt;</t>
  </si>
  <si>
    <t>SLS&lt;XNAS&gt;</t>
  </si>
  <si>
    <t>SRE&lt;XNYS&gt;</t>
  </si>
  <si>
    <t>SEMR&lt;XNYS&gt;</t>
  </si>
  <si>
    <t>SMTC&lt;XNAS&gt;</t>
  </si>
  <si>
    <t>SENEA&lt;XNAS&gt;</t>
  </si>
  <si>
    <t>SENEB&lt;XNAS&gt;</t>
  </si>
  <si>
    <t>SNES&lt;XNAS&gt;</t>
  </si>
  <si>
    <t>SNSE&lt;XNAS&gt;</t>
  </si>
  <si>
    <t>SENS&lt;XASE&gt;</t>
  </si>
  <si>
    <t>SXT&lt;XNYS&gt;</t>
  </si>
  <si>
    <t>MCRB&lt;XNAS&gt;</t>
  </si>
  <si>
    <t>SRG&lt;XNYS&gt;</t>
  </si>
  <si>
    <t>SRG-B&lt;UsaNa&gt;</t>
  </si>
  <si>
    <t>SRG-C&lt;UsaNa&gt;</t>
  </si>
  <si>
    <t>SCI&lt;XNYS&gt;</t>
  </si>
  <si>
    <t>SVC&lt;XNAS&gt;</t>
  </si>
  <si>
    <t>NOW&lt;XNYS&gt;</t>
  </si>
  <si>
    <t>SFBS&lt;XNAS&gt;</t>
  </si>
  <si>
    <t>SVT&lt;XASE&gt;</t>
  </si>
  <si>
    <t>SGBX&lt;XNAS&gt;</t>
  </si>
  <si>
    <t>SHAK&lt;XNYS&gt;</t>
  </si>
  <si>
    <t>SHAK-B&lt;UsaNa&gt;</t>
  </si>
  <si>
    <t>STTK&lt;XNAS&gt;</t>
  </si>
  <si>
    <t>SHEN&lt;XNAS&gt;</t>
  </si>
  <si>
    <t>FOUR&lt;XNYS&gt;</t>
  </si>
  <si>
    <t>SHLS&lt;XNAS&gt;</t>
  </si>
  <si>
    <t>SCVL&lt;XNAS&gt;</t>
  </si>
  <si>
    <t>SHBI&lt;XNAS&gt;</t>
  </si>
  <si>
    <t>SSTI&lt;XNAS&gt;</t>
  </si>
  <si>
    <t>SSTK&lt;XNYS&gt;</t>
  </si>
  <si>
    <t>SHYF&lt;XNAS&gt;</t>
  </si>
  <si>
    <t>SIBN&lt;XNAS&gt;</t>
  </si>
  <si>
    <t>SIEB&lt;XNAS&gt;</t>
  </si>
  <si>
    <t>SIEN&lt;XNAS&gt;</t>
  </si>
  <si>
    <t>BSRR&lt;XNAS&gt;</t>
  </si>
  <si>
    <t>SIF&lt;XASE&gt;</t>
  </si>
  <si>
    <t>SGLB&lt;XNAS&gt;</t>
  </si>
  <si>
    <t>SGMA&lt;XNAS&gt;</t>
  </si>
  <si>
    <t>SLGN&lt;XNAS&gt;</t>
  </si>
  <si>
    <t>SLAB&lt;XNAS&gt;</t>
  </si>
  <si>
    <t>SAMG&lt;XNAS&gt;</t>
  </si>
  <si>
    <t>SAMG-B&lt;UsaNa&gt;</t>
  </si>
  <si>
    <t>SFNC&lt;XNAS&gt;</t>
  </si>
  <si>
    <t>SPG&lt;XNYS&gt;</t>
  </si>
  <si>
    <t>SPG-B&lt;UsaNa&gt;</t>
  </si>
  <si>
    <t>SSD&lt;XNYS&gt;</t>
  </si>
  <si>
    <t>SLP&lt;XNAS&gt;</t>
  </si>
  <si>
    <t>SBGI&lt;XNAS&gt;</t>
  </si>
  <si>
    <t>SBGI-B&lt;UsaNa&gt;</t>
  </si>
  <si>
    <t>OMIC&lt;XNAS&gt;</t>
  </si>
  <si>
    <t>SINO&lt;XNAS&gt;</t>
  </si>
  <si>
    <t>SINT&lt;XNAS&gt;</t>
  </si>
  <si>
    <t>SIRI&lt;XNAS&gt;</t>
  </si>
  <si>
    <t>SITC&lt;XNYS&gt;</t>
  </si>
  <si>
    <t>SITE&lt;XNYS&gt;</t>
  </si>
  <si>
    <t>SITM&lt;XNAS&gt;</t>
  </si>
  <si>
    <t>TSLX&lt;XNYS&gt;</t>
  </si>
  <si>
    <t>SJW&lt;XNYS&gt;</t>
  </si>
  <si>
    <t>SKX&lt;XNYS&gt;</t>
  </si>
  <si>
    <t>SKX-B&lt;UsaNa&gt;</t>
  </si>
  <si>
    <t>SKLZ&lt;XNYS&gt;</t>
  </si>
  <si>
    <t>SKY&lt;XASE&gt;</t>
  </si>
  <si>
    <t>SKYT&lt;XNAS&gt;</t>
  </si>
  <si>
    <t>SKYW&lt;XNAS&gt;</t>
  </si>
  <si>
    <t>SWKS&lt;XNAS&gt;</t>
  </si>
  <si>
    <t>SLG&lt;XNYS&gt;</t>
  </si>
  <si>
    <t>SNBR&lt;XNAS&gt;</t>
  </si>
  <si>
    <t>SLM&lt;XNAS&gt;</t>
  </si>
  <si>
    <t>SM&lt;XNYS&gt;</t>
  </si>
  <si>
    <t>SND&lt;XNAS&gt;</t>
  </si>
  <si>
    <t>SMBK&lt;XNAS&gt;</t>
  </si>
  <si>
    <t>SMAR&lt;XNYS&gt;</t>
  </si>
  <si>
    <t>SWBI&lt;XNAS&gt;</t>
  </si>
  <si>
    <t>SMSI&lt;XNAS&gt;</t>
  </si>
  <si>
    <t>SNAP&lt;XNYS&gt;</t>
  </si>
  <si>
    <t>SNAP-B&lt;UsaNa&gt;</t>
  </si>
  <si>
    <t>SNAP-C&lt;UsaNa&gt;</t>
  </si>
  <si>
    <t>SNA&lt;XNYS&gt;</t>
  </si>
  <si>
    <t>SNOW&lt;XNYS&gt;</t>
  </si>
  <si>
    <t>SNOW-B&lt;UsaNa&gt;</t>
  </si>
  <si>
    <t>SWI&lt;XNYS&gt;</t>
  </si>
  <si>
    <t>SLNO&lt;XNAS&gt;</t>
  </si>
  <si>
    <t>XPL&lt;XASE&gt;</t>
  </si>
  <si>
    <t>SAH&lt;XNYS&gt;</t>
  </si>
  <si>
    <t>SAH-B&lt;UsaNa&gt;</t>
  </si>
  <si>
    <t>SONM&lt;XNAS&gt;</t>
  </si>
  <si>
    <t>SONN&lt;XNAS&gt;</t>
  </si>
  <si>
    <t>SON&lt;XNYS&gt;</t>
  </si>
  <si>
    <t>SNOA&lt;XNAS&gt;</t>
  </si>
  <si>
    <t>SONO&lt;XNAS&gt;</t>
  </si>
  <si>
    <t>SHC&lt;XNAS&gt;</t>
  </si>
  <si>
    <t>SOHO&lt;XNAS&gt;</t>
  </si>
  <si>
    <t>SFBC&lt;XNAS&gt;</t>
  </si>
  <si>
    <t>SPFI&lt;XNAS&gt;</t>
  </si>
  <si>
    <t>SSB&lt;XNAS&gt;</t>
  </si>
  <si>
    <t>SCCO&lt;XNYS&gt;</t>
  </si>
  <si>
    <t>SFST&lt;XNAS&gt;</t>
  </si>
  <si>
    <t>SMBC&lt;XNAS&gt;</t>
  </si>
  <si>
    <t>SBSI&lt;XNAS&gt;</t>
  </si>
  <si>
    <t>LUV&lt;XNYS&gt;</t>
  </si>
  <si>
    <t>SWX&lt;XNYS&gt;</t>
  </si>
  <si>
    <t>SGRP&lt;XNAS&gt;</t>
  </si>
  <si>
    <t>SPTN&lt;XNAS&gt;</t>
  </si>
  <si>
    <t>SPB&lt;XNYS&gt;</t>
  </si>
  <si>
    <t>SPRO&lt;XNAS&gt;</t>
  </si>
  <si>
    <t>SR&lt;XNYS&gt;</t>
  </si>
  <si>
    <t>SPR&lt;XNYS&gt;</t>
  </si>
  <si>
    <t>SPR-B&lt;UsaNa&gt;</t>
  </si>
  <si>
    <t>STXB&lt;XNAS&gt;</t>
  </si>
  <si>
    <t>SRC&lt;XNYS&gt;</t>
  </si>
  <si>
    <t>SBEV&lt;XNYS&gt;</t>
  </si>
  <si>
    <t>SPLK&lt;XNAS&gt;</t>
  </si>
  <si>
    <t>SPOK&lt;XNAS&gt;</t>
  </si>
  <si>
    <t>SPWH&lt;XNAS&gt;</t>
  </si>
  <si>
    <t>SWTX&lt;XNAS&gt;</t>
  </si>
  <si>
    <t>CXM&lt;XNYS&gt;</t>
  </si>
  <si>
    <t>SPT&lt;XNAS&gt;</t>
  </si>
  <si>
    <t>SPT-B&lt;UsaNa&gt;</t>
  </si>
  <si>
    <t>SFM&lt;XNAS&gt;</t>
  </si>
  <si>
    <t>SPRB&lt;XNAS&gt;</t>
  </si>
  <si>
    <t>SPSC&lt;XNAS&gt;</t>
  </si>
  <si>
    <t>SPXC&lt;XNYS&gt;</t>
  </si>
  <si>
    <t>SSNC&lt;XNAS&gt;</t>
  </si>
  <si>
    <t>STAA&lt;XNAS&gt;</t>
  </si>
  <si>
    <t>STAF&lt;XNAS&gt;</t>
  </si>
  <si>
    <t>STAG&lt;XNYS&gt;</t>
  </si>
  <si>
    <t>SMP&lt;XNYS&gt;</t>
  </si>
  <si>
    <t>SXI&lt;XNYS&gt;</t>
  </si>
  <si>
    <t>SWK&lt;XNYS&gt;</t>
  </si>
  <si>
    <t>STRR&lt;XNAS&gt;</t>
  </si>
  <si>
    <t>SBUX&lt;XNAS&gt;</t>
  </si>
  <si>
    <t>STWD&lt;XNYS&gt;</t>
  </si>
  <si>
    <t>STT&lt;XNYS&gt;</t>
  </si>
  <si>
    <t>STCN&lt;XNAS&gt;</t>
  </si>
  <si>
    <t>STLD&lt;XNAS&gt;</t>
  </si>
  <si>
    <t>SCS&lt;XNYS&gt;</t>
  </si>
  <si>
    <t>SCS-B&lt;UsaNa&gt;</t>
  </si>
  <si>
    <t>SCL&lt;XNYS&gt;</t>
  </si>
  <si>
    <t>STEP&lt;XNAS&gt;</t>
  </si>
  <si>
    <t>STEP-B&lt;UsaNa&gt;</t>
  </si>
  <si>
    <t>SBT&lt;XNAS&gt;</t>
  </si>
  <si>
    <t>STRL&lt;XNAS&gt;</t>
  </si>
  <si>
    <t>SHOO&lt;XNAS&gt;</t>
  </si>
  <si>
    <t>STC&lt;XNYS&gt;</t>
  </si>
  <si>
    <t>STC-B&lt;UsaNa&gt;</t>
  </si>
  <si>
    <t>SF&lt;XNYS&gt;</t>
  </si>
  <si>
    <t>SFIX&lt;XNAS&gt;</t>
  </si>
  <si>
    <t>SFIX-B&lt;UsaNa&gt;</t>
  </si>
  <si>
    <t>SYBT&lt;XNAS&gt;</t>
  </si>
  <si>
    <t>STOK&lt;XNAS&gt;</t>
  </si>
  <si>
    <t>SRI&lt;XNYS&gt;</t>
  </si>
  <si>
    <t>SNEX&lt;XNAS&gt;</t>
  </si>
  <si>
    <t>SSKN&lt;XNAS&gt;</t>
  </si>
  <si>
    <t>SSYS&lt;XNAS&gt;</t>
  </si>
  <si>
    <t>STRA&lt;XNAS&gt;</t>
  </si>
  <si>
    <t>STRT&lt;XNAS&gt;</t>
  </si>
  <si>
    <t>STRS&lt;XNAS&gt;</t>
  </si>
  <si>
    <t>STRM&lt;XNAS&gt;</t>
  </si>
  <si>
    <t>LRN&lt;XNYS&gt;</t>
  </si>
  <si>
    <t>SYK&lt;XNYS&gt;</t>
  </si>
  <si>
    <t>RGR&lt;XNYS&gt;</t>
  </si>
  <si>
    <t>SPH&lt;XNYS&gt;</t>
  </si>
  <si>
    <t>INN&lt;XNYS&gt;</t>
  </si>
  <si>
    <t>SUM&lt;XNYS&gt;</t>
  </si>
  <si>
    <t>SUM-B&lt;UsaNa&gt;</t>
  </si>
  <si>
    <t>WISA&lt;XNAS&gt;</t>
  </si>
  <si>
    <t>SUI&lt;XNYS&gt;</t>
  </si>
  <si>
    <t>SNCY&lt;XNAS&gt;</t>
  </si>
  <si>
    <t>SXC&lt;XNYS&gt;</t>
  </si>
  <si>
    <t>SSY&lt;XASE&gt;</t>
  </si>
  <si>
    <t>NOVA&lt;XNYS&gt;</t>
  </si>
  <si>
    <t>RUN&lt;XNAS&gt;</t>
  </si>
  <si>
    <t>SHO&lt;XNYS&gt;</t>
  </si>
  <si>
    <t>SUNW&lt;XNAS&gt;</t>
  </si>
  <si>
    <t>SGC&lt;XNAS&gt;</t>
  </si>
  <si>
    <t>SUP&lt;XNYS&gt;</t>
  </si>
  <si>
    <t>SUPN&lt;XNAS&gt;</t>
  </si>
  <si>
    <t>SGRY&lt;XNAS&gt;</t>
  </si>
  <si>
    <t>SRDX&lt;XNAS&gt;</t>
  </si>
  <si>
    <t>STRO&lt;XNAS&gt;</t>
  </si>
  <si>
    <t>SYNA&lt;XNAS&gt;</t>
  </si>
  <si>
    <t>SYF&lt;XNYS&gt;</t>
  </si>
  <si>
    <t>SNDX&lt;XNAS&gt;</t>
  </si>
  <si>
    <t>SYBX&lt;XNAS&gt;</t>
  </si>
  <si>
    <t>SNX&lt;XNYS&gt;</t>
  </si>
  <si>
    <t>SNPS&lt;XNAS&gt;</t>
  </si>
  <si>
    <t>SNV&lt;XNYS&gt;</t>
  </si>
  <si>
    <t>SYPR&lt;XNAS&gt;</t>
  </si>
  <si>
    <t>SYRS&lt;XNAS&gt;</t>
  </si>
  <si>
    <t>SYY&lt;XNYS&gt;</t>
  </si>
  <si>
    <t>TTOO&lt;XNAS&gt;</t>
  </si>
  <si>
    <t>TCMD&lt;XNAS&gt;</t>
  </si>
  <si>
    <t>TAIT&lt;XNAS&gt;</t>
  </si>
  <si>
    <t>TAIT-B&lt;UsaNa&gt;</t>
  </si>
  <si>
    <t>TTWO&lt;XNAS&gt;</t>
  </si>
  <si>
    <t>TNDM&lt;XNAS&gt;</t>
  </si>
  <si>
    <t>SKT&lt;XNYS&gt;</t>
  </si>
  <si>
    <t>TPR&lt;XNYS&gt;</t>
  </si>
  <si>
    <t>TRGP&lt;XNYS&gt;</t>
  </si>
  <si>
    <t>TGT&lt;XNYS&gt;</t>
  </si>
  <si>
    <t>TARS&lt;XNAS&gt;</t>
  </si>
  <si>
    <t>TASK&lt;XNAS&gt;</t>
  </si>
  <si>
    <t>TAYD&lt;XNAS&gt;</t>
  </si>
  <si>
    <t>TMHC&lt;XNYS&gt;</t>
  </si>
  <si>
    <t>TSHA&lt;XNAS&gt;</t>
  </si>
  <si>
    <t>TISI&lt;XNYS&gt;</t>
  </si>
  <si>
    <t>TTGT&lt;XNAS&gt;</t>
  </si>
  <si>
    <t>TGNA&lt;XNYS&gt;</t>
  </si>
  <si>
    <t>TRC&lt;XNYS&gt;</t>
  </si>
  <si>
    <t>HQH&lt;XNYS&gt;</t>
  </si>
  <si>
    <t>TELA&lt;XNAS&gt;</t>
  </si>
  <si>
    <t>TDOC&lt;XNYS&gt;</t>
  </si>
  <si>
    <t>TDY&lt;XNYS&gt;</t>
  </si>
  <si>
    <t>TFX&lt;XNYS&gt;</t>
  </si>
  <si>
    <t>TDS&lt;XNYS&gt;</t>
  </si>
  <si>
    <t>TDS-A&lt;UsaNa&gt;</t>
  </si>
  <si>
    <t>TLS&lt;XNAS&gt;</t>
  </si>
  <si>
    <t>GIM&lt;XNYS&gt;</t>
  </si>
  <si>
    <t>TENB&lt;XNAS&gt;</t>
  </si>
  <si>
    <t>TENX&lt;XNAS&gt;</t>
  </si>
  <si>
    <t>THC&lt;XNYS&gt;</t>
  </si>
  <si>
    <t>TNC&lt;XNYS&gt;</t>
  </si>
  <si>
    <t>TDC&lt;XNYS&gt;</t>
  </si>
  <si>
    <t>TER&lt;XNYS&gt;</t>
  </si>
  <si>
    <t>TEX&lt;XNYS&gt;</t>
  </si>
  <si>
    <t>TERN&lt;XNAS&gt;</t>
  </si>
  <si>
    <t>TRNO&lt;XNYS&gt;</t>
  </si>
  <si>
    <t>TBNK&lt;XNAS&gt;</t>
  </si>
  <si>
    <t>TSLA&lt;XNAS&gt;</t>
  </si>
  <si>
    <t>TTEK&lt;XNAS&gt;</t>
  </si>
  <si>
    <t>TTI&lt;XNYS&gt;</t>
  </si>
  <si>
    <t>TCBI&lt;XNAS&gt;</t>
  </si>
  <si>
    <t>TXN&lt;XNAS&gt;</t>
  </si>
  <si>
    <t>TPL&lt;XNYS&gt;</t>
  </si>
  <si>
    <t>TXRH&lt;XNAS&gt;</t>
  </si>
  <si>
    <t>TXT&lt;XNYS&gt;</t>
  </si>
  <si>
    <t>TFSL&lt;XNAS&gt;</t>
  </si>
  <si>
    <t>TGTX&lt;XNAS&gt;</t>
  </si>
  <si>
    <t>TBBK&lt;XNAS&gt;</t>
  </si>
  <si>
    <t>BK&lt;XNYS&gt;</t>
  </si>
  <si>
    <t>BX&lt;XNYS&gt;</t>
  </si>
  <si>
    <t>BX-B&lt;UsaNa&gt;</t>
  </si>
  <si>
    <t>BX-C&lt;UsaNa&gt;</t>
  </si>
  <si>
    <t>SAM&lt;XNYS&gt;</t>
  </si>
  <si>
    <t>SAM-B&lt;UsaNa&gt;</t>
  </si>
  <si>
    <t>CATO&lt;XNYS&gt;</t>
  </si>
  <si>
    <t>CATO-B&lt;UsaNa&gt;</t>
  </si>
  <si>
    <t>CAKE&lt;XNAS&gt;</t>
  </si>
  <si>
    <t>CC&lt;XNYS&gt;</t>
  </si>
  <si>
    <t>CLX&lt;XNYS&gt;</t>
  </si>
  <si>
    <t>COO&lt;XNYS&gt;</t>
  </si>
  <si>
    <t>NAPA&lt;XNYS&gt;</t>
  </si>
  <si>
    <t>SSP-Com&lt;UsaNa&gt;</t>
  </si>
  <si>
    <t>SSP&lt;XNYS&gt;</t>
  </si>
  <si>
    <t>EML&lt;XNAS&gt;</t>
  </si>
  <si>
    <t>FLIC&lt;XNAS&gt;</t>
  </si>
  <si>
    <t>GEO&lt;XNYS&gt;</t>
  </si>
  <si>
    <t>GS&lt;XNYS&gt;</t>
  </si>
  <si>
    <t>GT&lt;XNAS&gt;</t>
  </si>
  <si>
    <t>GBX&lt;XNYS&gt;</t>
  </si>
  <si>
    <t>HAIN&lt;XNAS&gt;</t>
  </si>
  <si>
    <t>HNST&lt;XNAS&gt;</t>
  </si>
  <si>
    <t>SJM&lt;XNYS&gt;</t>
  </si>
  <si>
    <t>KR&lt;XNYS&gt;</t>
  </si>
  <si>
    <t>MTW&lt;XNYS&gt;</t>
  </si>
  <si>
    <t>MIDD&lt;XNAS&gt;</t>
  </si>
  <si>
    <t>NYT&lt;XNYS&gt;</t>
  </si>
  <si>
    <t>NYT-B&lt;UsaNa&gt;</t>
  </si>
  <si>
    <t>ODP&lt;XNAS&gt;</t>
  </si>
  <si>
    <t>SHW&lt;XNYS&gt;</t>
  </si>
  <si>
    <t>SMPL&lt;XNAS&gt;</t>
  </si>
  <si>
    <t>SO&lt;XNYS&gt;</t>
  </si>
  <si>
    <t>JOE&lt;XNYS&gt;</t>
  </si>
  <si>
    <t>TJX&lt;XNYS&gt;</t>
  </si>
  <si>
    <t>TTC&lt;XNYS&gt;</t>
  </si>
  <si>
    <t>WEN&lt;XNAS&gt;</t>
  </si>
  <si>
    <t>TXMD&lt;XASE&gt;</t>
  </si>
  <si>
    <t>REAL&lt;XNAS&gt;</t>
  </si>
  <si>
    <t>TMO&lt;XNYS&gt;</t>
  </si>
  <si>
    <t>THR&lt;XNYS&gt;</t>
  </si>
  <si>
    <t>THO&lt;XNYS&gt;</t>
  </si>
  <si>
    <t>TDUP&lt;XNAS&gt;</t>
  </si>
  <si>
    <t>TDW&lt;XNYS&gt;</t>
  </si>
  <si>
    <t>TLYS&lt;XNYS&gt;</t>
  </si>
  <si>
    <t>TLYS-B&lt;UsaNa&gt;</t>
  </si>
  <si>
    <t>TSBK&lt;XNAS&gt;</t>
  </si>
  <si>
    <t>TKR&lt;XNYS&gt;</t>
  </si>
  <si>
    <t>TMST&lt;XNYS&gt;</t>
  </si>
  <si>
    <t>TIPT&lt;XNAS&gt;</t>
  </si>
  <si>
    <t>TWI&lt;XNYS&gt;</t>
  </si>
  <si>
    <t>TITN&lt;XNAS&gt;</t>
  </si>
  <si>
    <t>TTNP&lt;XNAS&gt;</t>
  </si>
  <si>
    <t>TMUS&lt;XNYS&gt;</t>
  </si>
  <si>
    <t>TOL&lt;XNYS&gt;</t>
  </si>
  <si>
    <t>TMP&lt;XASE&gt;</t>
  </si>
  <si>
    <t>TNXP&lt;XNAS&gt;</t>
  </si>
  <si>
    <t>TR&lt;XNYS&gt;</t>
  </si>
  <si>
    <t>TR-B&lt;UsaNa&gt;</t>
  </si>
  <si>
    <t>BLD&lt;XNYS&gt;</t>
  </si>
  <si>
    <t>CURV&lt;XNYS&gt;</t>
  </si>
  <si>
    <t>TSQ&lt;XNYS&gt;</t>
  </si>
  <si>
    <t>TSQ-B&lt;UsaNa&gt;</t>
  </si>
  <si>
    <t>TSQ-C&lt;UsaNa&gt;</t>
  </si>
  <si>
    <t>TRTX&lt;XNYS&gt;</t>
  </si>
  <si>
    <t>TRTX-A&lt;UsaNa&gt;</t>
  </si>
  <si>
    <t>TPIC&lt;XNAS&gt;</t>
  </si>
  <si>
    <t>TSCO&lt;XNAS&gt;</t>
  </si>
  <si>
    <t>TTD&lt;XNAS&gt;</t>
  </si>
  <si>
    <t>TTD-B&lt;UsaNa&gt;</t>
  </si>
  <si>
    <t>TW&lt;XNAS&gt;</t>
  </si>
  <si>
    <t>TW-B&lt;UsaNa&gt;</t>
  </si>
  <si>
    <t>TW-C&lt;UsaNa&gt;</t>
  </si>
  <si>
    <t>TW-D&lt;UsaNa&gt;</t>
  </si>
  <si>
    <t>TACT&lt;XNAS&gt;</t>
  </si>
  <si>
    <t>TRNS&lt;XNAS&gt;</t>
  </si>
  <si>
    <t>TCI&lt;XNYS&gt;</t>
  </si>
  <si>
    <t>TDG&lt;XNYS&gt;</t>
  </si>
  <si>
    <t>TMDX&lt;XNAS&gt;</t>
  </si>
  <si>
    <t>TRU&lt;XNYS&gt;</t>
  </si>
  <si>
    <t>TNL&lt;XNYS&gt;</t>
  </si>
  <si>
    <t>TRV&lt;XNYS&gt;</t>
  </si>
  <si>
    <t>TZOO&lt;XNAS&gt;</t>
  </si>
  <si>
    <t>TVTX&lt;XNAS&gt;</t>
  </si>
  <si>
    <t>TMCI&lt;XNAS&gt;</t>
  </si>
  <si>
    <t>TG&lt;XNYS&gt;</t>
  </si>
  <si>
    <t>THS&lt;XNYS&gt;</t>
  </si>
  <si>
    <t>TRVI&lt;XNAS&gt;</t>
  </si>
  <si>
    <t>TREX&lt;XNYS&gt;</t>
  </si>
  <si>
    <t>TPH&lt;XNYS&gt;</t>
  </si>
  <si>
    <t>TRCO-B&lt;UsaNa&gt;</t>
  </si>
  <si>
    <t>TCBK&lt;XNAS&gt;</t>
  </si>
  <si>
    <t>TRS&lt;XNAS&gt;</t>
  </si>
  <si>
    <t>TRMB&lt;XNAS&gt;</t>
  </si>
  <si>
    <t>TNET&lt;XNYS&gt;</t>
  </si>
  <si>
    <t>TRN&lt;XNYS&gt;</t>
  </si>
  <si>
    <t>TSE&lt;XNYS&gt;</t>
  </si>
  <si>
    <t>TRT&lt;XASE&gt;</t>
  </si>
  <si>
    <t>TRIP&lt;XNAS&gt;</t>
  </si>
  <si>
    <t>TRIP-B&lt;UsaNa&gt;</t>
  </si>
  <si>
    <t>TGI&lt;XNYS&gt;</t>
  </si>
  <si>
    <t>TBI&lt;XNYS&gt;</t>
  </si>
  <si>
    <t>TRUE&lt;XNAS&gt;</t>
  </si>
  <si>
    <t>TFC&lt;XNYS&gt;</t>
  </si>
  <si>
    <t>TRUP&lt;XNYS&gt;</t>
  </si>
  <si>
    <t>TRST&lt;XNAS&gt;</t>
  </si>
  <si>
    <t>TRMK&lt;XNAS&gt;</t>
  </si>
  <si>
    <t>TTEC&lt;XNAS&gt;</t>
  </si>
  <si>
    <t>TTMI&lt;XNAS&gt;</t>
  </si>
  <si>
    <t>HEAR&lt;XNAS&gt;</t>
  </si>
  <si>
    <t>TSP&lt;XNAS&gt;</t>
  </si>
  <si>
    <t>TPC&lt;XNYS&gt;</t>
  </si>
  <si>
    <t>TWLO&lt;XNYS&gt;</t>
  </si>
  <si>
    <t>TWLO-B&lt;UsaNa&gt;</t>
  </si>
  <si>
    <t>TWIN&lt;XNAS&gt;</t>
  </si>
  <si>
    <t>TWST&lt;XNAS&gt;</t>
  </si>
  <si>
    <t>TWO&lt;XNYS&gt;</t>
  </si>
  <si>
    <t>TYL&lt;XNYS&gt;</t>
  </si>
  <si>
    <t>TSN&lt;XNYS&gt;</t>
  </si>
  <si>
    <t>TSN-B&lt;UsaNa&gt;</t>
  </si>
  <si>
    <t>GROW&lt;XNAS&gt;</t>
  </si>
  <si>
    <t>GROW-C&lt;UsaNa&gt;</t>
  </si>
  <si>
    <t>USPH&lt;XNYS&gt;</t>
  </si>
  <si>
    <t>USAU&lt;XNAS&gt;</t>
  </si>
  <si>
    <t>UBER&lt;XNYS&gt;</t>
  </si>
  <si>
    <t>UI&lt;XNYS&gt;</t>
  </si>
  <si>
    <t>UDR&lt;XNYS&gt;</t>
  </si>
  <si>
    <t>UFPI&lt;XNAS&gt;</t>
  </si>
  <si>
    <t>UFPT&lt;XNAS&gt;</t>
  </si>
  <si>
    <t>UGI&lt;XNYS&gt;</t>
  </si>
  <si>
    <t>PATH&lt;XNYS&gt;</t>
  </si>
  <si>
    <t>ULTA&lt;XNAS&gt;</t>
  </si>
  <si>
    <t>UCTT&lt;XNAS&gt;</t>
  </si>
  <si>
    <t>RARE&lt;XNAS&gt;</t>
  </si>
  <si>
    <t>ULBI&lt;XNAS&gt;</t>
  </si>
  <si>
    <t>UMBF&lt;XNAS&gt;</t>
  </si>
  <si>
    <t>UMH&lt;XNYS&gt;</t>
  </si>
  <si>
    <t>UAA&lt;XNYS&gt;</t>
  </si>
  <si>
    <t>UA-B&lt;UsaNa&gt;</t>
  </si>
  <si>
    <t>UA&lt;XNYS&gt;</t>
  </si>
  <si>
    <t>UFI&lt;XNYS&gt;</t>
  </si>
  <si>
    <t>UNF&lt;XNYS&gt;</t>
  </si>
  <si>
    <t>UNF-B&lt;UsaNa&gt;</t>
  </si>
  <si>
    <t>UNB&lt;XNAS&gt;</t>
  </si>
  <si>
    <t>UNP&lt;XNYS&gt;</t>
  </si>
  <si>
    <t>UIS&lt;XNYS&gt;</t>
  </si>
  <si>
    <t>UAL&lt;XNYS&gt;</t>
  </si>
  <si>
    <t>UBCP&lt;XNAS&gt;</t>
  </si>
  <si>
    <t>UBSI&lt;XNAS&gt;</t>
  </si>
  <si>
    <t>UFCS&lt;XNAS&gt;</t>
  </si>
  <si>
    <t>UG&lt;XNAS&gt;</t>
  </si>
  <si>
    <t>UNFI&lt;XNAS&gt;</t>
  </si>
  <si>
    <t>UPS-A&lt;UsaNa&gt;</t>
  </si>
  <si>
    <t>UPS&lt;XNYS&gt;</t>
  </si>
  <si>
    <t>URI&lt;XNYS&gt;</t>
  </si>
  <si>
    <t>UBFO&lt;XNAS&gt;</t>
  </si>
  <si>
    <t>UAMY&lt;XASE&gt;</t>
  </si>
  <si>
    <t>USM&lt;XNYS&gt;</t>
  </si>
  <si>
    <t>USM-A&lt;UsaNa&gt;</t>
  </si>
  <si>
    <t>USLM&lt;XNAS&gt;</t>
  </si>
  <si>
    <t>X&lt;XNYS&gt;</t>
  </si>
  <si>
    <t>UTHR&lt;XNAS&gt;</t>
  </si>
  <si>
    <t>UNH&lt;XNYS&gt;</t>
  </si>
  <si>
    <t>UNIT&lt;XNAS&gt;</t>
  </si>
  <si>
    <t>UTL&lt;XNYS&gt;</t>
  </si>
  <si>
    <t>UNTY&lt;XNAS&gt;</t>
  </si>
  <si>
    <t>UBX&lt;XNAS&gt;</t>
  </si>
  <si>
    <t>U&lt;XNYS&gt;</t>
  </si>
  <si>
    <t>UVV&lt;XNYS&gt;</t>
  </si>
  <si>
    <t>OLED&lt;XNAS&gt;</t>
  </si>
  <si>
    <t>UEIC&lt;XNAS&gt;</t>
  </si>
  <si>
    <t>UHT&lt;XNYS&gt;</t>
  </si>
  <si>
    <t>UHS-A&lt;UsaNa&gt;</t>
  </si>
  <si>
    <t>UHS&lt;XNYS&gt;</t>
  </si>
  <si>
    <t>UHS-C&lt;UsaNa&gt;</t>
  </si>
  <si>
    <t>UHS-D&lt;UsaNa&gt;</t>
  </si>
  <si>
    <t>UVE&lt;XNYS&gt;</t>
  </si>
  <si>
    <t>ULH&lt;XNAS&gt;</t>
  </si>
  <si>
    <t>UUU&lt;XASE&gt;</t>
  </si>
  <si>
    <t>USAP&lt;XNAS&gt;</t>
  </si>
  <si>
    <t>UTI&lt;XNYS&gt;</t>
  </si>
  <si>
    <t>UVSP&lt;XNAS&gt;</t>
  </si>
  <si>
    <t>UNM&lt;XNYS&gt;</t>
  </si>
  <si>
    <t>UPLD&lt;XNAS&gt;</t>
  </si>
  <si>
    <t>UPST&lt;XNAS&gt;</t>
  </si>
  <si>
    <t>UPWK&lt;XNAS&gt;</t>
  </si>
  <si>
    <t>UE&lt;XNYS&gt;</t>
  </si>
  <si>
    <t>UONE&lt;XNAS&gt;</t>
  </si>
  <si>
    <t>UONE-B&lt;UsaNa&gt;</t>
  </si>
  <si>
    <t>UONE-C&lt;UsaNa&gt;</t>
  </si>
  <si>
    <t>UONEK&lt;XNAS&gt;</t>
  </si>
  <si>
    <t>URBN&lt;XNAS&gt;</t>
  </si>
  <si>
    <t>URG&lt;XASE&gt;</t>
  </si>
  <si>
    <t>USB&lt;XNYS&gt;</t>
  </si>
  <si>
    <t>ECOL&lt;XNAS&gt;</t>
  </si>
  <si>
    <t>USEG&lt;XNAS&gt;</t>
  </si>
  <si>
    <t>USFD&lt;XNYS&gt;</t>
  </si>
  <si>
    <t>USNA&lt;XNYS&gt;</t>
  </si>
  <si>
    <t>USIO&lt;XNAS&gt;</t>
  </si>
  <si>
    <t>UTMD&lt;XNAS&gt;</t>
  </si>
  <si>
    <t>VFC&lt;XNYS&gt;</t>
  </si>
  <si>
    <t>EGY&lt;XNYS&gt;</t>
  </si>
  <si>
    <t>MTN&lt;XNYS&gt;</t>
  </si>
  <si>
    <t>VLO&lt;XNYS&gt;</t>
  </si>
  <si>
    <t>VHI&lt;XNYS&gt;</t>
  </si>
  <si>
    <t>VLY&lt;XNYS&gt;</t>
  </si>
  <si>
    <t>VMI&lt;XNYS&gt;</t>
  </si>
  <si>
    <t>VALU&lt;XNAS&gt;</t>
  </si>
  <si>
    <t>VVV&lt;XNYS&gt;</t>
  </si>
  <si>
    <t>VNDA&lt;XNAS&gt;</t>
  </si>
  <si>
    <t>VREX&lt;XNAS&gt;</t>
  </si>
  <si>
    <t>VRNS&lt;XNAS&gt;</t>
  </si>
  <si>
    <t>VXRT&lt;XNAS&gt;</t>
  </si>
  <si>
    <t>PCVX&lt;XNAS&gt;</t>
  </si>
  <si>
    <t>VECO&lt;XNAS&gt;</t>
  </si>
  <si>
    <t>VEEV&lt;XNYS&gt;</t>
  </si>
  <si>
    <t>VEEV-B&lt;UsaNa&gt;</t>
  </si>
  <si>
    <t>VEL&lt;XNYS&gt;</t>
  </si>
  <si>
    <t>VTR&lt;XNYS&gt;</t>
  </si>
  <si>
    <t>VERO&lt;XNAS&gt;</t>
  </si>
  <si>
    <t>VRA&lt;XNAS&gt;</t>
  </si>
  <si>
    <t>VERA&lt;XNAS&gt;</t>
  </si>
  <si>
    <t>VCYT&lt;XNAS&gt;</t>
  </si>
  <si>
    <t>VSTM&lt;XNAS&gt;</t>
  </si>
  <si>
    <t>VCEL&lt;XNAS&gt;</t>
  </si>
  <si>
    <t>VRNT&lt;XNAS&gt;</t>
  </si>
  <si>
    <t>VRSN&lt;XNAS&gt;</t>
  </si>
  <si>
    <t>VRSK&lt;XNAS&gt;</t>
  </si>
  <si>
    <t>VBTX&lt;XNAS&gt;</t>
  </si>
  <si>
    <t>VERI&lt;XNAS&gt;</t>
  </si>
  <si>
    <t>VZ&lt;XNYS&gt;</t>
  </si>
  <si>
    <t>VRRM&lt;XNAS&gt;</t>
  </si>
  <si>
    <t>VRCA&lt;XNAS&gt;</t>
  </si>
  <si>
    <t>VRTX&lt;XNAS&gt;</t>
  </si>
  <si>
    <t>VERX&lt;XNAS&gt;</t>
  </si>
  <si>
    <t>VRT&lt;XNYS&gt;</t>
  </si>
  <si>
    <t>VRT-B&lt;UsaNa&gt;</t>
  </si>
  <si>
    <t>VERU&lt;XNAS&gt;</t>
  </si>
  <si>
    <t>VERV&lt;XNAS&gt;</t>
  </si>
  <si>
    <t>VVI&lt;XNYS&gt;</t>
  </si>
  <si>
    <t>DSP&lt;XNAS&gt;</t>
  </si>
  <si>
    <t>VSAT&lt;XNAS&gt;</t>
  </si>
  <si>
    <t>VTRS&lt;XNAS&gt;</t>
  </si>
  <si>
    <t>VIAV&lt;XNAS&gt;</t>
  </si>
  <si>
    <t>VICI&lt;XNYS&gt;</t>
  </si>
  <si>
    <t>VICR&lt;XNAS&gt;</t>
  </si>
  <si>
    <t>VICR-B&lt;UsaNa&gt;</t>
  </si>
  <si>
    <t>VCTR&lt;XNAS&gt;</t>
  </si>
  <si>
    <t>VCTR-B&lt;UsaNa&gt;</t>
  </si>
  <si>
    <t>VKTX&lt;XNAS&gt;</t>
  </si>
  <si>
    <t>VBFC&lt;XNAS&gt;</t>
  </si>
  <si>
    <t>VLGEA&lt;XNAS&gt;</t>
  </si>
  <si>
    <t>VLGEA-B&lt;UsaNa&gt;</t>
  </si>
  <si>
    <t>VMEO&lt;XNAS&gt;</t>
  </si>
  <si>
    <t>VNCE&lt;XNYS&gt;</t>
  </si>
  <si>
    <t>VIR&lt;XNAS&gt;</t>
  </si>
  <si>
    <t>VIRX&lt;XNAS&gt;</t>
  </si>
  <si>
    <t>VIRC&lt;XNAS&gt;</t>
  </si>
  <si>
    <t>SPCE&lt;XNYS&gt;</t>
  </si>
  <si>
    <t>VRDN&lt;XNAS&gt;</t>
  </si>
  <si>
    <t>VHC&lt;XASE&gt;</t>
  </si>
  <si>
    <t>VIRT&lt;XNAS&gt;</t>
  </si>
  <si>
    <t>VIRT-C&lt;UsaNa&gt;</t>
  </si>
  <si>
    <t>VIRT-D&lt;UsaNa&gt;</t>
  </si>
  <si>
    <t>VRTS&lt;XNAS&gt;</t>
  </si>
  <si>
    <t>V&lt;XNYS&gt;</t>
  </si>
  <si>
    <t>V-B&lt;UsaNa&gt;</t>
  </si>
  <si>
    <t>V-C&lt;UsaNa&gt;</t>
  </si>
  <si>
    <t>VSH&lt;XNYS&gt;</t>
  </si>
  <si>
    <t>VSH-B&lt;UsaNa&gt;</t>
  </si>
  <si>
    <t>VPG&lt;XNYS&gt;</t>
  </si>
  <si>
    <t>VPG-B&lt;UsaNa&gt;</t>
  </si>
  <si>
    <t>VISL&lt;XNAS&gt;</t>
  </si>
  <si>
    <t>VGZ&lt;XASE&gt;</t>
  </si>
  <si>
    <t>VTGN&lt;XNAS&gt;</t>
  </si>
  <si>
    <t>VC&lt;XNYS&gt;</t>
  </si>
  <si>
    <t>VST&lt;XNYS&gt;</t>
  </si>
  <si>
    <t>VITL&lt;XNAS&gt;</t>
  </si>
  <si>
    <t>VVOS&lt;XNAS&gt;</t>
  </si>
  <si>
    <t>VZIO&lt;XNYS&gt;</t>
  </si>
  <si>
    <t>VOLT&lt;XASE&gt;</t>
  </si>
  <si>
    <t>VNT&lt;XNYS&gt;</t>
  </si>
  <si>
    <t>VOR&lt;XNAS&gt;</t>
  </si>
  <si>
    <t>VNO&lt;XNYS&gt;</t>
  </si>
  <si>
    <t>VOXX&lt;XNAS&gt;</t>
  </si>
  <si>
    <t>VOXX-B&lt;UsaNa&gt;</t>
  </si>
  <si>
    <t>VOYA&lt;XNYS&gt;</t>
  </si>
  <si>
    <t>VYGR&lt;XNAS&gt;</t>
  </si>
  <si>
    <t>VSEC&lt;XNAS&gt;</t>
  </si>
  <si>
    <t>VTVT&lt;XNAS&gt;</t>
  </si>
  <si>
    <t>VTVT-B&lt;UsaNa&gt;</t>
  </si>
  <si>
    <t>VMC&lt;XNYS&gt;</t>
  </si>
  <si>
    <t>VUZI&lt;XNAS&gt;</t>
  </si>
  <si>
    <t>WTI&lt;XNYS&gt;</t>
  </si>
  <si>
    <t>WPC&lt;XNYS&gt;</t>
  </si>
  <si>
    <t>WRB&lt;XNYS&gt;</t>
  </si>
  <si>
    <t>GWW&lt;XNYS&gt;</t>
  </si>
  <si>
    <t>WNC&lt;XNYS&gt;</t>
  </si>
  <si>
    <t>WBA&lt;XNAS&gt;</t>
  </si>
  <si>
    <t>WD&lt;XNYS&gt;</t>
  </si>
  <si>
    <t>WMT&lt;XNYS&gt;</t>
  </si>
  <si>
    <t>DIS&lt;XNYS&gt;</t>
  </si>
  <si>
    <t>WMG&lt;XNAS&gt;</t>
  </si>
  <si>
    <t>WMG-B&lt;UsaNa&gt;</t>
  </si>
  <si>
    <t>HCC&lt;XNYS&gt;</t>
  </si>
  <si>
    <t>WAFD&lt;XNAS&gt;</t>
  </si>
  <si>
    <t>WASH&lt;XNAS&gt;</t>
  </si>
  <si>
    <t>WM&lt;XNYS&gt;</t>
  </si>
  <si>
    <t>WAT&lt;XNYS&gt;</t>
  </si>
  <si>
    <t>WSO&lt;XNYS&gt;</t>
  </si>
  <si>
    <t>WSO.B&lt;XNYS&gt;</t>
  </si>
  <si>
    <t>WTS&lt;XNYS&gt;</t>
  </si>
  <si>
    <t>WTS-B&lt;UsaNa&gt;</t>
  </si>
  <si>
    <t>W&lt;XNYS&gt;</t>
  </si>
  <si>
    <t>W-B&lt;UsaNa&gt;</t>
  </si>
  <si>
    <t>WDFC&lt;XNAS&gt;</t>
  </si>
  <si>
    <t>WBS&lt;XNYS&gt;</t>
  </si>
  <si>
    <t>WEC&lt;XNYS&gt;</t>
  </si>
  <si>
    <t>WMK&lt;XNYS&gt;</t>
  </si>
  <si>
    <t>WFC&lt;XNYS&gt;</t>
  </si>
  <si>
    <t>WELL&lt;XNYS&gt;</t>
  </si>
  <si>
    <t>HOWL&lt;XNAS&gt;</t>
  </si>
  <si>
    <t>WERN&lt;XNAS&gt;</t>
  </si>
  <si>
    <t>WSBC&lt;XNAS&gt;</t>
  </si>
  <si>
    <t>WCC&lt;XNYS&gt;</t>
  </si>
  <si>
    <t>WTBA&lt;XNAS&gt;</t>
  </si>
  <si>
    <t>WST&lt;XNYS&gt;</t>
  </si>
  <si>
    <t>WABC&lt;XNAS&gt;</t>
  </si>
  <si>
    <t>WAL&lt;XNYS&gt;</t>
  </si>
  <si>
    <t>EMD&lt;XNYS&gt;</t>
  </si>
  <si>
    <t>WDC&lt;XNAS&gt;</t>
  </si>
  <si>
    <t>WNEB&lt;XNAS&gt;</t>
  </si>
  <si>
    <t>WU&lt;XNYS&gt;</t>
  </si>
  <si>
    <t>WAB&lt;XNYS&gt;</t>
  </si>
  <si>
    <t>WLK&lt;XNYS&gt;</t>
  </si>
  <si>
    <t>WWR&lt;XNAS&gt;</t>
  </si>
  <si>
    <t>WHG&lt;XNYS&gt;</t>
  </si>
  <si>
    <t>WEX&lt;XNYS&gt;</t>
  </si>
  <si>
    <t>WEYS&lt;XNAS&gt;</t>
  </si>
  <si>
    <t>WY&lt;XNYS&gt;</t>
  </si>
  <si>
    <t>WHLR&lt;XNAS&gt;</t>
  </si>
  <si>
    <t>WHR&lt;XNYS&gt;</t>
  </si>
  <si>
    <t>WTM&lt;XNYS&gt;</t>
  </si>
  <si>
    <t>WSR&lt;XNYS&gt;</t>
  </si>
  <si>
    <t>WSR-A&lt;UsaNa&gt;</t>
  </si>
  <si>
    <t>WOW&lt;XNYS&gt;</t>
  </si>
  <si>
    <t>WYY&lt;XASE&gt;</t>
  </si>
  <si>
    <t>WHLM&lt;XNAS&gt;</t>
  </si>
  <si>
    <t>WVVI&lt;XNAS&gt;</t>
  </si>
  <si>
    <t>WLDN&lt;XNAS&gt;</t>
  </si>
  <si>
    <t>WLH-B&lt;UsaNa&gt;</t>
  </si>
  <si>
    <t>WLH-C&lt;UsaNa&gt;</t>
  </si>
  <si>
    <t>WLH-D&lt;UsaNa&gt;</t>
  </si>
  <si>
    <t>WMB&lt;XNYS&gt;</t>
  </si>
  <si>
    <t>WSM&lt;XNYS&gt;</t>
  </si>
  <si>
    <t>WLFC&lt;XNAS&gt;</t>
  </si>
  <si>
    <t>WSC&lt;XNAS&gt;</t>
  </si>
  <si>
    <t>WIMI-A&lt;UsaNa&gt;</t>
  </si>
  <si>
    <t>WIMI&lt;XNAS&gt;</t>
  </si>
  <si>
    <t>WING&lt;XNAS&gt;</t>
  </si>
  <si>
    <t>WINA&lt;XNAS&gt;</t>
  </si>
  <si>
    <t>WGO&lt;XNYS&gt;</t>
  </si>
  <si>
    <t>WTFC&lt;XNAS&gt;</t>
  </si>
  <si>
    <t>WWW&lt;XNYS&gt;</t>
  </si>
  <si>
    <t>WWD&lt;XNAS&gt;</t>
  </si>
  <si>
    <t>WDAY&lt;XNYS&gt;</t>
  </si>
  <si>
    <t>WDAY-B&lt;UsaNa&gt;</t>
  </si>
  <si>
    <t>WKHS&lt;XNAS&gt;</t>
  </si>
  <si>
    <t>WK&lt;XNYS&gt;</t>
  </si>
  <si>
    <t>WK-B&lt;UsaNa&gt;</t>
  </si>
  <si>
    <t>WRLD&lt;XNAS&gt;</t>
  </si>
  <si>
    <t>WOR&lt;XNYS&gt;</t>
  </si>
  <si>
    <t>WSFS&lt;XNAS&gt;</t>
  </si>
  <si>
    <t>WW&lt;XNAS&gt;</t>
  </si>
  <si>
    <t>WH&lt;XNYS&gt;</t>
  </si>
  <si>
    <t>WYNN&lt;XNAS&gt;</t>
  </si>
  <si>
    <t>XFOR&lt;XNAS&gt;</t>
  </si>
  <si>
    <t>XBIT&lt;XNAS&gt;</t>
  </si>
  <si>
    <t>XELB&lt;XNAS&gt;</t>
  </si>
  <si>
    <t>XEL&lt;XNYS&gt;</t>
  </si>
  <si>
    <t>XNCR&lt;XNAS&gt;</t>
  </si>
  <si>
    <t>XHR&lt;XNYS&gt;</t>
  </si>
  <si>
    <t>XERS&lt;XNAS&gt;</t>
  </si>
  <si>
    <t>XRX&lt;XNYS&gt;</t>
  </si>
  <si>
    <t>XOMA&lt;XNAS&gt;</t>
  </si>
  <si>
    <t>XPER&lt;XNAS&gt;</t>
  </si>
  <si>
    <t>XPO&lt;XNYS&gt;</t>
  </si>
  <si>
    <t>XTNT&lt;XASE&gt;</t>
  </si>
  <si>
    <t>XYL&lt;XNYS&gt;</t>
  </si>
  <si>
    <t>YELP&lt;XNYS&gt;</t>
  </si>
  <si>
    <t>YETI&lt;XNYS&gt;</t>
  </si>
  <si>
    <t>YEXT&lt;XNYS&gt;</t>
  </si>
  <si>
    <t>YMAB&lt;XNAS&gt;</t>
  </si>
  <si>
    <t>YORW&lt;XNAS&gt;</t>
  </si>
  <si>
    <t>YUM&lt;XNYS&gt;</t>
  </si>
  <si>
    <t>YUMC&lt;XNYS&gt;</t>
  </si>
  <si>
    <t>ZAIS-B&lt;UsaNa&gt;</t>
  </si>
  <si>
    <t>ZBRA&lt;XNAS&gt;</t>
  </si>
  <si>
    <t>ZNTL&lt;XNAS&gt;</t>
  </si>
  <si>
    <t>ZG&lt;XNAS&gt;</t>
  </si>
  <si>
    <t>ZG-B&lt;UsaNa&gt;</t>
  </si>
  <si>
    <t>Z&lt;XNAS&gt;</t>
  </si>
  <si>
    <t>ZBH&lt;XNYS&gt;</t>
  </si>
  <si>
    <t>ZION&lt;XNAS&gt;</t>
  </si>
  <si>
    <t>ZIOP&lt;XNAS&gt;</t>
  </si>
  <si>
    <t>ZIP&lt;XNYS&gt;</t>
  </si>
  <si>
    <t>ZTS&lt;XNYS&gt;</t>
  </si>
  <si>
    <t>ZM&lt;XNAS&gt;</t>
  </si>
  <si>
    <t>ZM-B&lt;UsaNa&gt;</t>
  </si>
  <si>
    <t>ZI&lt;XNAS&gt;</t>
  </si>
  <si>
    <t>ZS&lt;XNAS&gt;</t>
  </si>
  <si>
    <t>ZUMZ&lt;XNAS&gt;</t>
  </si>
  <si>
    <t>ZUO&lt;XNYS&gt;</t>
  </si>
  <si>
    <t>ZUO-B&lt;UsaNa&gt;</t>
  </si>
  <si>
    <t>1 800 Flowers Com Inc</t>
  </si>
  <si>
    <t>10x Genomics, Inc</t>
  </si>
  <si>
    <t>1st Source Corp</t>
  </si>
  <si>
    <t>1stdibs.Com, Inc</t>
  </si>
  <si>
    <t>22nd Century Group, Inc</t>
  </si>
  <si>
    <t>3d Systems Corp</t>
  </si>
  <si>
    <t>3M Company</t>
  </si>
  <si>
    <t>4d Molecular Therapeutics, Inc</t>
  </si>
  <si>
    <t>89bio, Inc</t>
  </si>
  <si>
    <t>8x8, Inc</t>
  </si>
  <si>
    <t>908 Devices Inc</t>
  </si>
  <si>
    <t>A. O. Smith Corp</t>
  </si>
  <si>
    <t>A10 Networks, Inc</t>
  </si>
  <si>
    <t>Aaon, Inc</t>
  </si>
  <si>
    <t>Aar Corp</t>
  </si>
  <si>
    <t>Abbott Laboratories</t>
  </si>
  <si>
    <t>Abbvie Inc</t>
  </si>
  <si>
    <t>Abeona Therapeutics Inc</t>
  </si>
  <si>
    <t>Abm Industries Inc</t>
  </si>
  <si>
    <t>Acacia Research Corp</t>
  </si>
  <si>
    <t>Acadia Healthcare Company, Inc</t>
  </si>
  <si>
    <t>Acadia Pharmaceuticals Inc</t>
  </si>
  <si>
    <t>Acadia Realty Trust</t>
  </si>
  <si>
    <t>Accelerate Diagnostics, Inc</t>
  </si>
  <si>
    <t>Acco Brands Corp</t>
  </si>
  <si>
    <t>Accolade, Inc</t>
  </si>
  <si>
    <t>Accuray Inc</t>
  </si>
  <si>
    <t>Achieve Life Sciences, Inc</t>
  </si>
  <si>
    <t>ACI Worldwide, Inc</t>
  </si>
  <si>
    <t>Aclaris Therapeutics, Inc</t>
  </si>
  <si>
    <t>Acm Research, Inc</t>
  </si>
  <si>
    <t>Acme United Corp</t>
  </si>
  <si>
    <t>Acnb Corp</t>
  </si>
  <si>
    <t>Actinium Pharmaceuticals, Inc</t>
  </si>
  <si>
    <t>Acumen Pharmaceuticals, Inc</t>
  </si>
  <si>
    <t>Acurx Pharmaceuticals, Inc</t>
  </si>
  <si>
    <t>Acushnet Hldg Corp</t>
  </si>
  <si>
    <t>Acv Auctions Inc</t>
  </si>
  <si>
    <t>Adams Resources &amp; Energy, Inc</t>
  </si>
  <si>
    <t>Adaptive Biotechnologies Corp</t>
  </si>
  <si>
    <t>Addus Homecare Corp</t>
  </si>
  <si>
    <t>Addvantage Technologies Group, Inc</t>
  </si>
  <si>
    <t>Adma Biologics, Inc</t>
  </si>
  <si>
    <t>Adobe Inc</t>
  </si>
  <si>
    <t>ADT Inc</t>
  </si>
  <si>
    <t>Adtalem Global Education Inc</t>
  </si>
  <si>
    <t>Advanced Drainage Systems, Inc</t>
  </si>
  <si>
    <t>Advansix Inc</t>
  </si>
  <si>
    <t>Adverum Biotechnologies, Inc</t>
  </si>
  <si>
    <t>Aecom</t>
  </si>
  <si>
    <t>Aehr Test Systems</t>
  </si>
  <si>
    <t>Aemetis, Inc</t>
  </si>
  <si>
    <t>AES Corp</t>
  </si>
  <si>
    <t>Affiliated Managers Group, Inc</t>
  </si>
  <si>
    <t>Affirm Hldg Inc</t>
  </si>
  <si>
    <t>Aflac Inc</t>
  </si>
  <si>
    <t>Ag Mortgage Investment Trust, Inc</t>
  </si>
  <si>
    <t>Agco Corp</t>
  </si>
  <si>
    <t>Ageagle Aerial Systems Inc</t>
  </si>
  <si>
    <t>Agenus Inc</t>
  </si>
  <si>
    <t>Agile Therapeutics Inc</t>
  </si>
  <si>
    <t>Agilent Technologies, Inc</t>
  </si>
  <si>
    <t>Agilon Health, Inc</t>
  </si>
  <si>
    <t>Agios Pharmaceuticals, Inc</t>
  </si>
  <si>
    <t>Agnc Investment Corp</t>
  </si>
  <si>
    <t>Agora Inc</t>
  </si>
  <si>
    <t>Agree Realty Corp</t>
  </si>
  <si>
    <t>Aim Immunotech Inc</t>
  </si>
  <si>
    <t>Air Industries Group</t>
  </si>
  <si>
    <t>Air Lease Corp</t>
  </si>
  <si>
    <t>Air Products And Chemicals, Inc</t>
  </si>
  <si>
    <t>Air T, Inc</t>
  </si>
  <si>
    <t>Air Transport Services Group, Inc</t>
  </si>
  <si>
    <t>Airbnb, Inc</t>
  </si>
  <si>
    <t>Akamai Technologies, Inc</t>
  </si>
  <si>
    <t>Akebia Therapeutics, Inc</t>
  </si>
  <si>
    <t>Akero Therapeutics, Inc</t>
  </si>
  <si>
    <t>Akoya Biosciences, Inc</t>
  </si>
  <si>
    <t>Alamo Group Inc</t>
  </si>
  <si>
    <t>Alarm.Com Hldg Inc</t>
  </si>
  <si>
    <t>Alaska Air Group, Inc</t>
  </si>
  <si>
    <t>Albany Intl Corp</t>
  </si>
  <si>
    <t>Albemarle Corp</t>
  </si>
  <si>
    <t>Albertsons Companies, Inc</t>
  </si>
  <si>
    <t>Alcoa Corp</t>
  </si>
  <si>
    <t>Aldeyra Therapeutics, Inc</t>
  </si>
  <si>
    <t>Alector, Inc</t>
  </si>
  <si>
    <t>Alerus Financial Corp</t>
  </si>
  <si>
    <t>Alexander &amp; Baldwin, Inc</t>
  </si>
  <si>
    <t>Alexanders Inc</t>
  </si>
  <si>
    <t>Alexandria Real Estate Equities, Inc</t>
  </si>
  <si>
    <t>Alico, Inc</t>
  </si>
  <si>
    <t>Align Technology, Inc</t>
  </si>
  <si>
    <t>Alignment Healthcare, Inc</t>
  </si>
  <si>
    <t>Aligos Therapeutics, Inc</t>
  </si>
  <si>
    <t>Alkami Technology, Inc</t>
  </si>
  <si>
    <t>Allakos Inc</t>
  </si>
  <si>
    <t>Allegiant Travel Co</t>
  </si>
  <si>
    <t>Allegro Microsystems, Inc</t>
  </si>
  <si>
    <t>Allete, Inc</t>
  </si>
  <si>
    <t>Alliant Energy Corp</t>
  </si>
  <si>
    <t>Allison Transmission Hldg Inc</t>
  </si>
  <si>
    <t>Allogene Therapeutics, Inc</t>
  </si>
  <si>
    <t>Allstate Corp</t>
  </si>
  <si>
    <t>Ally Financial Inc</t>
  </si>
  <si>
    <t>Alnylam Pharmaceuticals, Inc</t>
  </si>
  <si>
    <t>Alpha Teknova, Inc</t>
  </si>
  <si>
    <t>Alphabet Inc</t>
  </si>
  <si>
    <t>Alphatec Hldg Inc</t>
  </si>
  <si>
    <t>Alpine Income Property Trust, Inc</t>
  </si>
  <si>
    <t>Altair Engineering Inc</t>
  </si>
  <si>
    <t>Alteryx, Inc</t>
  </si>
  <si>
    <t>Altice USA, Inc</t>
  </si>
  <si>
    <t>Alto Ingredients, Inc</t>
  </si>
  <si>
    <t>Altria Group, Inc</t>
  </si>
  <si>
    <t>Ambac Financial Group Inc</t>
  </si>
  <si>
    <t>Ambrx Biopharma Inc</t>
  </si>
  <si>
    <t>AMC Entertainment Hldg Inc</t>
  </si>
  <si>
    <t>AMC Networks Inc</t>
  </si>
  <si>
    <t>Amcon Distributing Co</t>
  </si>
  <si>
    <t>Amerant Bancorp Inc</t>
  </si>
  <si>
    <t>Ameren Corp</t>
  </si>
  <si>
    <t>Ameresco, Inc</t>
  </si>
  <si>
    <t>American Airlines Group Inc</t>
  </si>
  <si>
    <t>American Assets Trust, Inc</t>
  </si>
  <si>
    <t>American Axle &amp; Manufacturing Hldg Inc</t>
  </si>
  <si>
    <t>American Electric Power Co Inc</t>
  </si>
  <si>
    <t>American Financial Group, Inc</t>
  </si>
  <si>
    <t>American Homes 4 Rent</t>
  </si>
  <si>
    <t>American Intl Group, Inc</t>
  </si>
  <si>
    <t>American National Bankshares Inc</t>
  </si>
  <si>
    <t>American Public Education, Inc</t>
  </si>
  <si>
    <t>American Realty Investors, Inc</t>
  </si>
  <si>
    <t>American Shared Hospital Services</t>
  </si>
  <si>
    <t>American States Water Co</t>
  </si>
  <si>
    <t>American Superconductor Corp</t>
  </si>
  <si>
    <t>American Tower Corp</t>
  </si>
  <si>
    <t>American Vanguard Corp</t>
  </si>
  <si>
    <t>American Water Works Company, Inc</t>
  </si>
  <si>
    <t>American Well Corp</t>
  </si>
  <si>
    <t>American Woodmark Corp</t>
  </si>
  <si>
    <t>Ameriprise Financial Inc</t>
  </si>
  <si>
    <t>Ameris Bancorp</t>
  </si>
  <si>
    <t>Ameriserv Financial Inc</t>
  </si>
  <si>
    <t>Ames National Corp</t>
  </si>
  <si>
    <t>Amesite Inc</t>
  </si>
  <si>
    <t>Ametek, Inc</t>
  </si>
  <si>
    <t>Amgen Inc</t>
  </si>
  <si>
    <t>Amicus Therapeutics, Inc</t>
  </si>
  <si>
    <t>Amkor Technology, Inc</t>
  </si>
  <si>
    <t>AMN Healthcare Services, Inc</t>
  </si>
  <si>
    <t>Amneal Pharmaceuticals, Inc</t>
  </si>
  <si>
    <t>Amphastar Pharmaceuticals, Inc</t>
  </si>
  <si>
    <t>Amphenol Corp</t>
  </si>
  <si>
    <t>Amrep Corp</t>
  </si>
  <si>
    <t>Analog Devices, Inc</t>
  </si>
  <si>
    <t>Anaptysbio, Inc</t>
  </si>
  <si>
    <t>Anavex Life Sciences Corp</t>
  </si>
  <si>
    <t>Anebulo Pharmaceuticals, Inc</t>
  </si>
  <si>
    <t>Angi Inc</t>
  </si>
  <si>
    <t>Anika Therapeutics, Inc</t>
  </si>
  <si>
    <t>Annaly Capital Mngmt Inc</t>
  </si>
  <si>
    <t>Annexon, Inc</t>
  </si>
  <si>
    <t>Annovis Bio, Inc</t>
  </si>
  <si>
    <t>Ansys, Inc</t>
  </si>
  <si>
    <t>Anterix Inc</t>
  </si>
  <si>
    <t>Antero Midstream Corp</t>
  </si>
  <si>
    <t>Antero Resources Corp</t>
  </si>
  <si>
    <t>Apache Corp</t>
  </si>
  <si>
    <t>Apartment Investment &amp; Mngmt Co</t>
  </si>
  <si>
    <t>Apellis Pharmaceuticals, Inc</t>
  </si>
  <si>
    <t>Apogee Enterprises, Inc</t>
  </si>
  <si>
    <t>Apollo Commercial Real Estate Finance, Inc</t>
  </si>
  <si>
    <t>Appian Corp</t>
  </si>
  <si>
    <t>Apple Hospitality Reit, Inc</t>
  </si>
  <si>
    <t>Apple Inc</t>
  </si>
  <si>
    <t>Applied Materials Inc</t>
  </si>
  <si>
    <t>Applied Optoelectronics, Inc</t>
  </si>
  <si>
    <t>Applovin Corp</t>
  </si>
  <si>
    <t>Apptio Inc</t>
  </si>
  <si>
    <t>Aprea Therapeutics, Inc</t>
  </si>
  <si>
    <t>Aptargroup, Inc</t>
  </si>
  <si>
    <t>Apyx Medical Corp</t>
  </si>
  <si>
    <t>Aqua Metals, Inc</t>
  </si>
  <si>
    <t>Aquestive Therapeutics, Inc</t>
  </si>
  <si>
    <t>Aramark</t>
  </si>
  <si>
    <t>Aravive, Inc</t>
  </si>
  <si>
    <t>Arbor Realty Trust, Inc</t>
  </si>
  <si>
    <t>Arcadia Biosciences, Inc</t>
  </si>
  <si>
    <t>Arcbest Corp</t>
  </si>
  <si>
    <t>Arch Resources, Inc</t>
  </si>
  <si>
    <t>Archer-Daniels-Midland Co</t>
  </si>
  <si>
    <t>Archrock, Inc</t>
  </si>
  <si>
    <t>Arcosa, Inc</t>
  </si>
  <si>
    <t>Arcus Biosciences, Inc</t>
  </si>
  <si>
    <t>Arcutis Biotherapeutics, Inc</t>
  </si>
  <si>
    <t>Ardelyx, Inc</t>
  </si>
  <si>
    <t>Ares Capital Corp</t>
  </si>
  <si>
    <t>Ares Commercial Real Estate Corp</t>
  </si>
  <si>
    <t>Ares Mngmt Corp</t>
  </si>
  <si>
    <t>Argan Inc</t>
  </si>
  <si>
    <t>Arista Networks, Inc</t>
  </si>
  <si>
    <t>Ark Restaurants Corp</t>
  </si>
  <si>
    <t>Arlo Technologies, Inc</t>
  </si>
  <si>
    <t>Armada Hoffler Properties, Inc</t>
  </si>
  <si>
    <t>Armata Pharmaceuticals, Inc</t>
  </si>
  <si>
    <t>Armour Residential Reit, Inc</t>
  </si>
  <si>
    <t>Armstrong Flooring, Inc</t>
  </si>
  <si>
    <t>Array Technologies, Inc</t>
  </si>
  <si>
    <t>Arrow Financial Corp</t>
  </si>
  <si>
    <t>Arrowhead Pharmaceuticals, Inc</t>
  </si>
  <si>
    <t>Artesian Resources Corp</t>
  </si>
  <si>
    <t>Arthur J. Gallagher &amp; Co.</t>
  </si>
  <si>
    <t>Artisan Partners Asset Mngmt Inc</t>
  </si>
  <si>
    <t>Arvinas, Inc</t>
  </si>
  <si>
    <t>Asana, Inc</t>
  </si>
  <si>
    <t>Asbury Automotive Group, Inc</t>
  </si>
  <si>
    <t>Asgn Inc</t>
  </si>
  <si>
    <t>Aspen Technology Inc</t>
  </si>
  <si>
    <t>Assembly Biosciences, Inc</t>
  </si>
  <si>
    <t>Associated Banc-Corp</t>
  </si>
  <si>
    <t>Associated Capital Group, Inc</t>
  </si>
  <si>
    <t>Assurant, Inc</t>
  </si>
  <si>
    <t>Astec Industries, Inc</t>
  </si>
  <si>
    <t>Astronics Corp</t>
  </si>
  <si>
    <t>Astronova, Inc</t>
  </si>
  <si>
    <t>Astrotech Corp</t>
  </si>
  <si>
    <t>AT&amp;T Inc</t>
  </si>
  <si>
    <t>Atara Biotherapeutics, Inc</t>
  </si>
  <si>
    <t>Atea Pharmaceuticals, Inc</t>
  </si>
  <si>
    <t>Aterian, Inc</t>
  </si>
  <si>
    <t>Athira Pharma, Inc</t>
  </si>
  <si>
    <t>Atkore Inc</t>
  </si>
  <si>
    <t>Atlantic American Corp</t>
  </si>
  <si>
    <t>Atlantic Union Bankshares Corp</t>
  </si>
  <si>
    <t>Atlanticus Hldg Corp</t>
  </si>
  <si>
    <t>Atmos Energy Corp</t>
  </si>
  <si>
    <t>ATN Intl, Inc</t>
  </si>
  <si>
    <t>Atossa Therapeutics, Inc</t>
  </si>
  <si>
    <t>Atreca, Inc</t>
  </si>
  <si>
    <t>Atricure, Inc</t>
  </si>
  <si>
    <t>Auburn National Bancorporation, Inc</t>
  </si>
  <si>
    <t>Auddia Inc</t>
  </si>
  <si>
    <t>Autodesk, Inc</t>
  </si>
  <si>
    <t>Autonation, Inc</t>
  </si>
  <si>
    <t>Avalon Hldg Corp</t>
  </si>
  <si>
    <t>Avalonbay Communities, Inc</t>
  </si>
  <si>
    <t>Avanos Medical, Inc</t>
  </si>
  <si>
    <t>Avantor, Inc</t>
  </si>
  <si>
    <t>Aveanna Healthcare Hldg Inc</t>
  </si>
  <si>
    <t>Avenue Therapeutics, Inc</t>
  </si>
  <si>
    <t>Avery Dennison Corp</t>
  </si>
  <si>
    <t>Aviat Networks, Inc</t>
  </si>
  <si>
    <t>Avid Bioservices, Inc</t>
  </si>
  <si>
    <t>Avidity Biosciences, Inc</t>
  </si>
  <si>
    <t>Avient Corp</t>
  </si>
  <si>
    <t>Avis Budget Group, Inc</t>
  </si>
  <si>
    <t>Avista Corp</t>
  </si>
  <si>
    <t>Axalta Coating Systems Ltd.</t>
  </si>
  <si>
    <t>Axcelis Technologies Inc</t>
  </si>
  <si>
    <t>Axogen, Inc</t>
  </si>
  <si>
    <t>Axon Enterprise, Inc</t>
  </si>
  <si>
    <t>Axos Financial, Inc</t>
  </si>
  <si>
    <t>Axsome Therapeutics, Inc</t>
  </si>
  <si>
    <t>Ayro, Inc</t>
  </si>
  <si>
    <t>Aytu Biopharma, Inc</t>
  </si>
  <si>
    <t>B&amp;G Foods, Inc</t>
  </si>
  <si>
    <t>B. Riley Financial, Inc</t>
  </si>
  <si>
    <t>Babcock &amp; Wilcox Enterprises, Inc</t>
  </si>
  <si>
    <t>Baker Hughes Hldg Llc</t>
  </si>
  <si>
    <t>Balchem Corp</t>
  </si>
  <si>
    <t>Ball Corp</t>
  </si>
  <si>
    <t>Banc Of California, Inc</t>
  </si>
  <si>
    <t>Bancfirst Corp</t>
  </si>
  <si>
    <t>Bandwidth Inc</t>
  </si>
  <si>
    <t>Bank Of America Corp</t>
  </si>
  <si>
    <t>Bank Of Hawaii Corp</t>
  </si>
  <si>
    <t>Bank Of Marin Bancorp</t>
  </si>
  <si>
    <t>Bank Of The Ozarks Inc</t>
  </si>
  <si>
    <t>Bank7 Corp</t>
  </si>
  <si>
    <t>Bankfinancial Corp</t>
  </si>
  <si>
    <t>Bankunited, Inc</t>
  </si>
  <si>
    <t>Bankwell Financial Group, Inc</t>
  </si>
  <si>
    <t>Banner Corp</t>
  </si>
  <si>
    <t>Bar Harbor Bankshares</t>
  </si>
  <si>
    <t>Barnes &amp; Noble Education, Inc</t>
  </si>
  <si>
    <t>Battalion Oil Corp</t>
  </si>
  <si>
    <t>Baxter Intl Inc</t>
  </si>
  <si>
    <t>Baycom Corp</t>
  </si>
  <si>
    <t>Bcb Bancorp, Inc</t>
  </si>
  <si>
    <t>Beacon Roofing Supply, Inc</t>
  </si>
  <si>
    <t>Beam Therapeutics Inc</t>
  </si>
  <si>
    <t>Beazer Homes USA, Inc</t>
  </si>
  <si>
    <t>Becton, Dickinson And Company</t>
  </si>
  <si>
    <t>Bel Fuse Inc</t>
  </si>
  <si>
    <t>Belden Inc</t>
  </si>
  <si>
    <t>Bellring Brands, Inc</t>
  </si>
  <si>
    <t>Benitec Biopharma Ltd/Adr</t>
  </si>
  <si>
    <t>Bentley Systems, Inc</t>
  </si>
  <si>
    <t>Berkshire Hathaway Inc</t>
  </si>
  <si>
    <t>Berkshire Hills Bancorp, Inc</t>
  </si>
  <si>
    <t>Berry Corp (Bry)</t>
  </si>
  <si>
    <t>Berry Global Group, Inc</t>
  </si>
  <si>
    <t>Best Buy Co., Inc</t>
  </si>
  <si>
    <t>Beyond Air, Inc</t>
  </si>
  <si>
    <t>Beyond Meat, Inc</t>
  </si>
  <si>
    <t>Beyondspring Inc</t>
  </si>
  <si>
    <t>Bgsf, Inc</t>
  </si>
  <si>
    <t>Big 5 Sporting Goods Corp</t>
  </si>
  <si>
    <t>Biglari Hldg Inc</t>
  </si>
  <si>
    <t>Bioatla, Inc</t>
  </si>
  <si>
    <t>Biogen Inc</t>
  </si>
  <si>
    <t>Biomarin Pharmaceutical Inc</t>
  </si>
  <si>
    <t>Biomea Fusion, Inc</t>
  </si>
  <si>
    <t>Bionano Genomics, Inc</t>
  </si>
  <si>
    <t>FLWS</t>
  </si>
  <si>
    <t>FLWS-B</t>
  </si>
  <si>
    <t>TXG</t>
  </si>
  <si>
    <t>TXG-B</t>
  </si>
  <si>
    <t>SRCE</t>
  </si>
  <si>
    <t>DIBS</t>
  </si>
  <si>
    <t>XXII</t>
  </si>
  <si>
    <t>DDD</t>
  </si>
  <si>
    <t>MMM</t>
  </si>
  <si>
    <t>FDMT</t>
  </si>
  <si>
    <t>ETNB</t>
  </si>
  <si>
    <t>EGHT</t>
  </si>
  <si>
    <t>MASS</t>
  </si>
  <si>
    <t>AOS</t>
  </si>
  <si>
    <t>AOS-A</t>
  </si>
  <si>
    <t>ATEN</t>
  </si>
  <si>
    <t>AAON</t>
  </si>
  <si>
    <t>AIR</t>
  </si>
  <si>
    <t>ABT</t>
  </si>
  <si>
    <t>ABBV</t>
  </si>
  <si>
    <t>ABEO</t>
  </si>
  <si>
    <t>ANF</t>
  </si>
  <si>
    <t>ABM</t>
  </si>
  <si>
    <t>ACTG</t>
  </si>
  <si>
    <t>ASO</t>
  </si>
  <si>
    <t>ACHC</t>
  </si>
  <si>
    <t>ACAD</t>
  </si>
  <si>
    <t>AKR</t>
  </si>
  <si>
    <t>AXDX</t>
  </si>
  <si>
    <t>ACCO</t>
  </si>
  <si>
    <t>ACCD</t>
  </si>
  <si>
    <t>ARAY</t>
  </si>
  <si>
    <t>ACHV</t>
  </si>
  <si>
    <t>ACIW</t>
  </si>
  <si>
    <t>ACRS</t>
  </si>
  <si>
    <t>ACMR</t>
  </si>
  <si>
    <t>ACMR-B</t>
  </si>
  <si>
    <t>ACU</t>
  </si>
  <si>
    <t>ACNB</t>
  </si>
  <si>
    <t>ATNM</t>
  </si>
  <si>
    <t>AYI</t>
  </si>
  <si>
    <t>ABOS</t>
  </si>
  <si>
    <t>ACXP</t>
  </si>
  <si>
    <t>GOLF</t>
  </si>
  <si>
    <t>ACVA</t>
  </si>
  <si>
    <t>AE</t>
  </si>
  <si>
    <t>ADPT</t>
  </si>
  <si>
    <t>ADUS</t>
  </si>
  <si>
    <t>AEY</t>
  </si>
  <si>
    <t>ADTX</t>
  </si>
  <si>
    <t>ADMA</t>
  </si>
  <si>
    <t>ADBE</t>
  </si>
  <si>
    <t>ADT</t>
  </si>
  <si>
    <t>ATGE</t>
  </si>
  <si>
    <t>ADTN</t>
  </si>
  <si>
    <t>AAP</t>
  </si>
  <si>
    <t>WMS</t>
  </si>
  <si>
    <t>AEIS</t>
  </si>
  <si>
    <t>AMD</t>
  </si>
  <si>
    <t>ASIX</t>
  </si>
  <si>
    <t>ADVM</t>
  </si>
  <si>
    <t>ACM</t>
  </si>
  <si>
    <t>AEHR</t>
  </si>
  <si>
    <t>AMTX</t>
  </si>
  <si>
    <t>AVAV</t>
  </si>
  <si>
    <t>AES</t>
  </si>
  <si>
    <t>AEMD</t>
  </si>
  <si>
    <t>AFCG</t>
  </si>
  <si>
    <t>AMG</t>
  </si>
  <si>
    <t>AFRM</t>
  </si>
  <si>
    <t>AFL</t>
  </si>
  <si>
    <t>MITT</t>
  </si>
  <si>
    <t>AGCO</t>
  </si>
  <si>
    <t>UAVS</t>
  </si>
  <si>
    <t>AGEN</t>
  </si>
  <si>
    <t>AGRX</t>
  </si>
  <si>
    <t>A</t>
  </si>
  <si>
    <t>AGL</t>
  </si>
  <si>
    <t>AGYS</t>
  </si>
  <si>
    <t>AGIO</t>
  </si>
  <si>
    <t>AGNC</t>
  </si>
  <si>
    <t>API</t>
  </si>
  <si>
    <t>ADC</t>
  </si>
  <si>
    <t>AIM</t>
  </si>
  <si>
    <t>AIRI</t>
  </si>
  <si>
    <t>AL</t>
  </si>
  <si>
    <t>APD</t>
  </si>
  <si>
    <t>AIRT</t>
  </si>
  <si>
    <t>ATSG</t>
  </si>
  <si>
    <t>ABNB</t>
  </si>
  <si>
    <t>ABNB-B</t>
  </si>
  <si>
    <t>ABNB-C</t>
  </si>
  <si>
    <t>ABNB-H</t>
  </si>
  <si>
    <t>AKAM</t>
  </si>
  <si>
    <t>AKTX</t>
  </si>
  <si>
    <t>AKBA</t>
  </si>
  <si>
    <t>AKRO</t>
  </si>
  <si>
    <t>AKYA</t>
  </si>
  <si>
    <t>ALG</t>
  </si>
  <si>
    <t>ALRM</t>
  </si>
  <si>
    <t>ALK</t>
  </si>
  <si>
    <t>AIN</t>
  </si>
  <si>
    <t>AIN-B</t>
  </si>
  <si>
    <t>ALB</t>
  </si>
  <si>
    <t>ACI</t>
  </si>
  <si>
    <t>AA</t>
  </si>
  <si>
    <t>ALDX</t>
  </si>
  <si>
    <t>ALEC</t>
  </si>
  <si>
    <t>ALRS</t>
  </si>
  <si>
    <t>ALEX</t>
  </si>
  <si>
    <t>ALX</t>
  </si>
  <si>
    <t>ARE</t>
  </si>
  <si>
    <t>ALCO</t>
  </si>
  <si>
    <t>ALGN</t>
  </si>
  <si>
    <t>ALHC</t>
  </si>
  <si>
    <t>ALGS</t>
  </si>
  <si>
    <t>ALKT</t>
  </si>
  <si>
    <t>ALLK</t>
  </si>
  <si>
    <t>ATI</t>
  </si>
  <si>
    <t>ALGT</t>
  </si>
  <si>
    <t>ALGM</t>
  </si>
  <si>
    <t>ALE</t>
  </si>
  <si>
    <t>LNT</t>
  </si>
  <si>
    <t>ALSN</t>
  </si>
  <si>
    <t>ALLO</t>
  </si>
  <si>
    <t>ALL</t>
  </si>
  <si>
    <t>ALLY</t>
  </si>
  <si>
    <t>ALNY</t>
  </si>
  <si>
    <t>AOSL</t>
  </si>
  <si>
    <t>TKNO</t>
  </si>
  <si>
    <t>GOOG</t>
  </si>
  <si>
    <t>GOOGL</t>
  </si>
  <si>
    <t>GOOG-B</t>
  </si>
  <si>
    <t>ATEC</t>
  </si>
  <si>
    <t>PINE</t>
  </si>
  <si>
    <t>AEI</t>
  </si>
  <si>
    <t>ALTR</t>
  </si>
  <si>
    <t>ALTR-B</t>
  </si>
  <si>
    <t>AYX</t>
  </si>
  <si>
    <t>AYX-B</t>
  </si>
  <si>
    <t>ATUS</t>
  </si>
  <si>
    <t>ATUS-B</t>
  </si>
  <si>
    <t>ALTO</t>
  </si>
  <si>
    <t>MO</t>
  </si>
  <si>
    <t>ALZN</t>
  </si>
  <si>
    <t>AMZN</t>
  </si>
  <si>
    <t>AMBC</t>
  </si>
  <si>
    <t>AMBA</t>
  </si>
  <si>
    <t>AMAM</t>
  </si>
  <si>
    <t>AMC</t>
  </si>
  <si>
    <t>AMC-B</t>
  </si>
  <si>
    <t>AMCX</t>
  </si>
  <si>
    <t>AMCX-B</t>
  </si>
  <si>
    <t>DIT</t>
  </si>
  <si>
    <t>AMED</t>
  </si>
  <si>
    <t>AMTB</t>
  </si>
  <si>
    <t>AEE</t>
  </si>
  <si>
    <t>AMRC</t>
  </si>
  <si>
    <t>AMRC-B</t>
  </si>
  <si>
    <t>AAL</t>
  </si>
  <si>
    <t>AAT</t>
  </si>
  <si>
    <t>AXL</t>
  </si>
  <si>
    <t>AEO</t>
  </si>
  <si>
    <t>AEP</t>
  </si>
  <si>
    <t>AXP</t>
  </si>
  <si>
    <t>AFG</t>
  </si>
  <si>
    <t>AMH</t>
  </si>
  <si>
    <t>AMH-B</t>
  </si>
  <si>
    <t>AIG</t>
  </si>
  <si>
    <t>AMNB</t>
  </si>
  <si>
    <t>APEI</t>
  </si>
  <si>
    <t>ARL</t>
  </si>
  <si>
    <t>AMS</t>
  </si>
  <si>
    <t>AWR</t>
  </si>
  <si>
    <t>AMSC</t>
  </si>
  <si>
    <t>AMT</t>
  </si>
  <si>
    <t>AVD</t>
  </si>
  <si>
    <t>AWK</t>
  </si>
  <si>
    <t>AMWL</t>
  </si>
  <si>
    <t>AMWD</t>
  </si>
  <si>
    <t>CRMT</t>
  </si>
  <si>
    <t>COLD</t>
  </si>
  <si>
    <t>AMP</t>
  </si>
  <si>
    <t>ABCB</t>
  </si>
  <si>
    <t>AMSF</t>
  </si>
  <si>
    <t>ASRV</t>
  </si>
  <si>
    <t>ATLO</t>
  </si>
  <si>
    <t>AMST</t>
  </si>
  <si>
    <t>AME</t>
  </si>
  <si>
    <t>AMGN</t>
  </si>
  <si>
    <t>FOLD</t>
  </si>
  <si>
    <t>AMKR</t>
  </si>
  <si>
    <t>AMN</t>
  </si>
  <si>
    <t>AMRX</t>
  </si>
  <si>
    <t>AMRX-B</t>
  </si>
  <si>
    <t>AP</t>
  </si>
  <si>
    <t>AMPH</t>
  </si>
  <si>
    <t>APH</t>
  </si>
  <si>
    <t>AXR</t>
  </si>
  <si>
    <t>ASYS</t>
  </si>
  <si>
    <t>ADI</t>
  </si>
  <si>
    <t>ANAB</t>
  </si>
  <si>
    <t>AVXL</t>
  </si>
  <si>
    <t>ANEB</t>
  </si>
  <si>
    <t>AOMR</t>
  </si>
  <si>
    <t>ANGI</t>
  </si>
  <si>
    <t>ANGI-B</t>
  </si>
  <si>
    <t>ANGO</t>
  </si>
  <si>
    <t>ANIK</t>
  </si>
  <si>
    <t>ANIX</t>
  </si>
  <si>
    <t>NLY</t>
  </si>
  <si>
    <t>ANNX</t>
  </si>
  <si>
    <t>ANVS</t>
  </si>
  <si>
    <t>ANSS</t>
  </si>
  <si>
    <t>ATEX</t>
  </si>
  <si>
    <t>AM</t>
  </si>
  <si>
    <t>AR</t>
  </si>
  <si>
    <t>APA</t>
  </si>
  <si>
    <t>AIV</t>
  </si>
  <si>
    <t>APLS</t>
  </si>
  <si>
    <t>APOG</t>
  </si>
  <si>
    <t>ARI</t>
  </si>
  <si>
    <t>APO</t>
  </si>
  <si>
    <t>APO-B</t>
  </si>
  <si>
    <t>APPF</t>
  </si>
  <si>
    <t>APPF-B</t>
  </si>
  <si>
    <t>APPN</t>
  </si>
  <si>
    <t>APPN-B</t>
  </si>
  <si>
    <t>APLE</t>
  </si>
  <si>
    <t>AAPL</t>
  </si>
  <si>
    <t>APDN</t>
  </si>
  <si>
    <t>AIT</t>
  </si>
  <si>
    <t>AMAT</t>
  </si>
  <si>
    <t>AAOI</t>
  </si>
  <si>
    <t>APLT</t>
  </si>
  <si>
    <t>APP</t>
  </si>
  <si>
    <t>APTI-B</t>
  </si>
  <si>
    <t>APRE</t>
  </si>
  <si>
    <t>ATR</t>
  </si>
  <si>
    <t>APYX</t>
  </si>
  <si>
    <t>AQMS</t>
  </si>
  <si>
    <t>AQST</t>
  </si>
  <si>
    <t>ARMK</t>
  </si>
  <si>
    <t>ARAV</t>
  </si>
  <si>
    <t>ABR</t>
  </si>
  <si>
    <t>RKDA</t>
  </si>
  <si>
    <t>ARCB</t>
  </si>
  <si>
    <t>ARCH</t>
  </si>
  <si>
    <t>ADM</t>
  </si>
  <si>
    <t>AROC</t>
  </si>
  <si>
    <t>ACA</t>
  </si>
  <si>
    <t>RCUS</t>
  </si>
  <si>
    <t>ARQT</t>
  </si>
  <si>
    <t>ARDX</t>
  </si>
  <si>
    <t>ARCC</t>
  </si>
  <si>
    <t>ACRE</t>
  </si>
  <si>
    <t>ARES</t>
  </si>
  <si>
    <t>ARES-B</t>
  </si>
  <si>
    <t>ARES-C</t>
  </si>
  <si>
    <t>AGX</t>
  </si>
  <si>
    <t>ANET</t>
  </si>
  <si>
    <t>ARKR</t>
  </si>
  <si>
    <t>ARLO</t>
  </si>
  <si>
    <t>AHH</t>
  </si>
  <si>
    <t>ARMP</t>
  </si>
  <si>
    <t>ARR</t>
  </si>
  <si>
    <t>AFI</t>
  </si>
  <si>
    <t>AWI</t>
  </si>
  <si>
    <t>ARRY</t>
  </si>
  <si>
    <t>ARW</t>
  </si>
  <si>
    <t>AROW</t>
  </si>
  <si>
    <t>ARWR</t>
  </si>
  <si>
    <t>ARTNA</t>
  </si>
  <si>
    <t>ARTNA-B</t>
  </si>
  <si>
    <t>AJG</t>
  </si>
  <si>
    <t>APAM</t>
  </si>
  <si>
    <t>APAM-B</t>
  </si>
  <si>
    <t>APAM-C</t>
  </si>
  <si>
    <t>ARTW</t>
  </si>
  <si>
    <t>ARVN</t>
  </si>
  <si>
    <t>ASAN</t>
  </si>
  <si>
    <t>ABG</t>
  </si>
  <si>
    <t>ASGN</t>
  </si>
  <si>
    <t>AHT</t>
  </si>
  <si>
    <t>ASH</t>
  </si>
  <si>
    <t>ASPN</t>
  </si>
  <si>
    <t>AZPN</t>
  </si>
  <si>
    <t>AWH</t>
  </si>
  <si>
    <t>ASMB</t>
  </si>
  <si>
    <t>ASRT</t>
  </si>
  <si>
    <t>ASB</t>
  </si>
  <si>
    <t>AC</t>
  </si>
  <si>
    <t>AC-B</t>
  </si>
  <si>
    <t>AIZ</t>
  </si>
  <si>
    <t>ASTE</t>
  </si>
  <si>
    <t>ATRO</t>
  </si>
  <si>
    <t>ATRO-B</t>
  </si>
  <si>
    <t>ALOT</t>
  </si>
  <si>
    <t>ASTC</t>
  </si>
  <si>
    <t>ASUR</t>
  </si>
  <si>
    <t>T</t>
  </si>
  <si>
    <t>ATAI</t>
  </si>
  <si>
    <t>ATRA</t>
  </si>
  <si>
    <t>AVIR</t>
  </si>
  <si>
    <t>ATER</t>
  </si>
  <si>
    <t>ATHA</t>
  </si>
  <si>
    <t>ATKR</t>
  </si>
  <si>
    <t>AAME</t>
  </si>
  <si>
    <t>AUB</t>
  </si>
  <si>
    <t>ATLC</t>
  </si>
  <si>
    <t>TEAM</t>
  </si>
  <si>
    <t>TEAM-B</t>
  </si>
  <si>
    <t>ATO</t>
  </si>
  <si>
    <t>ATNI</t>
  </si>
  <si>
    <t>ATOS</t>
  </si>
  <si>
    <t>BCEL</t>
  </si>
  <si>
    <t>BCEL-B</t>
  </si>
  <si>
    <t>ATRC</t>
  </si>
  <si>
    <t>AUBN</t>
  </si>
  <si>
    <t>AUUD</t>
  </si>
  <si>
    <t>ADSK</t>
  </si>
  <si>
    <t>ALV</t>
  </si>
  <si>
    <t>ADP</t>
  </si>
  <si>
    <t>AN</t>
  </si>
  <si>
    <t>AZO</t>
  </si>
  <si>
    <t>AWX</t>
  </si>
  <si>
    <t>AWX-B</t>
  </si>
  <si>
    <t>AVB</t>
  </si>
  <si>
    <t>AVNS</t>
  </si>
  <si>
    <t>AVTR</t>
  </si>
  <si>
    <t>AVAH</t>
  </si>
  <si>
    <t>ATXI</t>
  </si>
  <si>
    <t>AVY</t>
  </si>
  <si>
    <t>AVNW</t>
  </si>
  <si>
    <t>CDMO</t>
  </si>
  <si>
    <t>RNA</t>
  </si>
  <si>
    <t>AVNT</t>
  </si>
  <si>
    <t>AVGR</t>
  </si>
  <si>
    <t>CAR</t>
  </si>
  <si>
    <t>AVA</t>
  </si>
  <si>
    <t>AVT</t>
  </si>
  <si>
    <t>AWRE</t>
  </si>
  <si>
    <t>AXTA</t>
  </si>
  <si>
    <t>ACLS</t>
  </si>
  <si>
    <t>AXGN</t>
  </si>
  <si>
    <t>AXON</t>
  </si>
  <si>
    <t>AX</t>
  </si>
  <si>
    <t>AXSM</t>
  </si>
  <si>
    <t>AYRO</t>
  </si>
  <si>
    <t>AYTU</t>
  </si>
  <si>
    <t>BGS</t>
  </si>
  <si>
    <t>RILY</t>
  </si>
  <si>
    <t>BW</t>
  </si>
  <si>
    <t>BMI</t>
  </si>
  <si>
    <t>BKR</t>
  </si>
  <si>
    <t>BCPC</t>
  </si>
  <si>
    <t>BANC</t>
  </si>
  <si>
    <t>BANC-B</t>
  </si>
  <si>
    <t>BANF</t>
  </si>
  <si>
    <t>BAND</t>
  </si>
  <si>
    <t>BAND-B</t>
  </si>
  <si>
    <t>BAC</t>
  </si>
  <si>
    <t>BOH</t>
  </si>
  <si>
    <t>BMRC</t>
  </si>
  <si>
    <t>BOTJ</t>
  </si>
  <si>
    <t>OZK</t>
  </si>
  <si>
    <t>BSVN</t>
  </si>
  <si>
    <t>BFIN</t>
  </si>
  <si>
    <t>BKU</t>
  </si>
  <si>
    <t>BWFG</t>
  </si>
  <si>
    <t>BANR</t>
  </si>
  <si>
    <t>BHB</t>
  </si>
  <si>
    <t>BNED</t>
  </si>
  <si>
    <t>BRN</t>
  </si>
  <si>
    <t>BBSI</t>
  </si>
  <si>
    <t>BSET</t>
  </si>
  <si>
    <t>BATL</t>
  </si>
  <si>
    <t>BAX</t>
  </si>
  <si>
    <t>BCML</t>
  </si>
  <si>
    <t>BCBP</t>
  </si>
  <si>
    <t>BECN</t>
  </si>
  <si>
    <t>BEAM</t>
  </si>
  <si>
    <t>BBGI</t>
  </si>
  <si>
    <t>BBGI-B</t>
  </si>
  <si>
    <t>BZH</t>
  </si>
  <si>
    <t>BDX</t>
  </si>
  <si>
    <t>BELFA</t>
  </si>
  <si>
    <t>BELFB</t>
  </si>
  <si>
    <t>BDC</t>
  </si>
  <si>
    <t>BRBR</t>
  </si>
  <si>
    <t>BRBR-B</t>
  </si>
  <si>
    <t>BHE</t>
  </si>
  <si>
    <t>BNTC</t>
  </si>
  <si>
    <t>BSY</t>
  </si>
  <si>
    <t>BRK.A</t>
  </si>
  <si>
    <t>BRK.B</t>
  </si>
  <si>
    <t>BHLB</t>
  </si>
  <si>
    <t>BRY</t>
  </si>
  <si>
    <t>BERY</t>
  </si>
  <si>
    <t>BBY</t>
  </si>
  <si>
    <t>XAIR</t>
  </si>
  <si>
    <t>BYND</t>
  </si>
  <si>
    <t>BYSI</t>
  </si>
  <si>
    <t>BGSF</t>
  </si>
  <si>
    <t>BGFV</t>
  </si>
  <si>
    <t>BH-A</t>
  </si>
  <si>
    <t>BH</t>
  </si>
  <si>
    <t>BILL</t>
  </si>
  <si>
    <t>BCAB</t>
  </si>
  <si>
    <t>BCRX</t>
  </si>
  <si>
    <t>BIIB</t>
  </si>
  <si>
    <t>BHVN</t>
  </si>
  <si>
    <t>BLFS</t>
  </si>
  <si>
    <t>BMRN</t>
  </si>
  <si>
    <t>BMEA</t>
  </si>
  <si>
    <t>BNGO</t>
  </si>
  <si>
    <t>BIO</t>
  </si>
  <si>
    <t>TECH</t>
  </si>
  <si>
    <t>BLK</t>
  </si>
  <si>
    <t>Com A</t>
  </si>
  <si>
    <t>Com B</t>
  </si>
  <si>
    <t>Com</t>
  </si>
  <si>
    <t>Com C</t>
  </si>
  <si>
    <t>Com H</t>
  </si>
  <si>
    <t>Capital stock</t>
  </si>
  <si>
    <t>BA</t>
  </si>
  <si>
    <t>BKNG</t>
  </si>
  <si>
    <t>BWA</t>
  </si>
  <si>
    <t>BXP</t>
  </si>
  <si>
    <t>BSX</t>
  </si>
  <si>
    <t>BMY</t>
  </si>
  <si>
    <t>BR</t>
  </si>
  <si>
    <t>BF.B</t>
  </si>
  <si>
    <t>CHRW</t>
  </si>
  <si>
    <t>CDNS</t>
  </si>
  <si>
    <t>CZR</t>
  </si>
  <si>
    <t>CPB</t>
  </si>
  <si>
    <t>COF</t>
  </si>
  <si>
    <t>CAH</t>
  </si>
  <si>
    <t>KMX</t>
  </si>
  <si>
    <t>CCL</t>
  </si>
  <si>
    <t>CARR</t>
  </si>
  <si>
    <t>CAT</t>
  </si>
  <si>
    <t>CBOE</t>
  </si>
  <si>
    <t>CBRE</t>
  </si>
  <si>
    <t>CDW</t>
  </si>
  <si>
    <t>CNC</t>
  </si>
  <si>
    <t>CNP</t>
  </si>
  <si>
    <t>CF</t>
  </si>
  <si>
    <t>CHTR</t>
  </si>
  <si>
    <t>CVX</t>
  </si>
  <si>
    <t>CMG</t>
  </si>
  <si>
    <t>CHD</t>
  </si>
  <si>
    <t>CI</t>
  </si>
  <si>
    <t>CINF</t>
  </si>
  <si>
    <t>CTAS</t>
  </si>
  <si>
    <t>CSCO</t>
  </si>
  <si>
    <t>C</t>
  </si>
  <si>
    <t>CFG</t>
  </si>
  <si>
    <t>CME</t>
  </si>
  <si>
    <t>CMS</t>
  </si>
  <si>
    <t>KO</t>
  </si>
  <si>
    <t>CTSH</t>
  </si>
  <si>
    <t>CL</t>
  </si>
  <si>
    <t>CMCSA</t>
  </si>
  <si>
    <t>CAG</t>
  </si>
  <si>
    <t>COP</t>
  </si>
  <si>
    <t>ED</t>
  </si>
  <si>
    <t>STZ</t>
  </si>
  <si>
    <t>CPRT</t>
  </si>
  <si>
    <t>GLW</t>
  </si>
  <si>
    <t>CTVA</t>
  </si>
  <si>
    <t>COST</t>
  </si>
  <si>
    <t>CCI</t>
  </si>
  <si>
    <t>CSX</t>
  </si>
  <si>
    <t>CMI</t>
  </si>
  <si>
    <t>CVS</t>
  </si>
  <si>
    <t>DHI</t>
  </si>
  <si>
    <t>DHR</t>
  </si>
  <si>
    <t>DRI</t>
  </si>
  <si>
    <t>DVA</t>
  </si>
  <si>
    <t>DE</t>
  </si>
  <si>
    <t>DAL</t>
  </si>
  <si>
    <t>DVN</t>
  </si>
  <si>
    <t>DXCM</t>
  </si>
  <si>
    <t>FANG</t>
  </si>
  <si>
    <t>DLR</t>
  </si>
  <si>
    <t>DG</t>
  </si>
  <si>
    <t>DLTR</t>
  </si>
  <si>
    <t>D</t>
  </si>
  <si>
    <t>DPZ</t>
  </si>
  <si>
    <t>DOV</t>
  </si>
  <si>
    <t>DOW</t>
  </si>
  <si>
    <t>DTE</t>
  </si>
  <si>
    <t>DUK</t>
  </si>
  <si>
    <t>DD</t>
  </si>
  <si>
    <t>EMN</t>
  </si>
  <si>
    <t>ETN</t>
  </si>
  <si>
    <t>EBAY</t>
  </si>
  <si>
    <t>ECL</t>
  </si>
  <si>
    <t>EIX</t>
  </si>
  <si>
    <t>EW</t>
  </si>
  <si>
    <t>EA</t>
  </si>
  <si>
    <t>LLY</t>
  </si>
  <si>
    <t>EMR</t>
  </si>
  <si>
    <t>ENPH</t>
  </si>
  <si>
    <t>ETR</t>
  </si>
  <si>
    <t>EOG</t>
  </si>
  <si>
    <t>EFX</t>
  </si>
  <si>
    <t>EQIX</t>
  </si>
  <si>
    <t>EQR</t>
  </si>
  <si>
    <t>ESS</t>
  </si>
  <si>
    <t>EL</t>
  </si>
  <si>
    <t>EVRG</t>
  </si>
  <si>
    <t>ES</t>
  </si>
  <si>
    <t>EXC</t>
  </si>
  <si>
    <t>EXPE</t>
  </si>
  <si>
    <t>EXPD</t>
  </si>
  <si>
    <t>EXR</t>
  </si>
  <si>
    <t>XOM</t>
  </si>
  <si>
    <t>FFIV</t>
  </si>
  <si>
    <t>FAST</t>
  </si>
  <si>
    <t>FRT</t>
  </si>
  <si>
    <t>FDX</t>
  </si>
  <si>
    <t>FIS</t>
  </si>
  <si>
    <t>FITB</t>
  </si>
  <si>
    <t>FE</t>
  </si>
  <si>
    <t>F</t>
  </si>
  <si>
    <t>FTNT</t>
  </si>
  <si>
    <t>FTV</t>
  </si>
  <si>
    <t>FOXA</t>
  </si>
  <si>
    <t>FOX</t>
  </si>
  <si>
    <t>BEN</t>
  </si>
  <si>
    <t>FCX</t>
  </si>
  <si>
    <t>IT</t>
  </si>
  <si>
    <t>GNRC</t>
  </si>
  <si>
    <t>GD</t>
  </si>
  <si>
    <t>GE</t>
  </si>
  <si>
    <t>GIS</t>
  </si>
  <si>
    <t>GM</t>
  </si>
  <si>
    <t>GPC</t>
  </si>
  <si>
    <t>GILD</t>
  </si>
  <si>
    <t>GPN</t>
  </si>
  <si>
    <t>GL</t>
  </si>
  <si>
    <t>HAL</t>
  </si>
  <si>
    <t>HIG</t>
  </si>
  <si>
    <t>HAS</t>
  </si>
  <si>
    <t>HCA</t>
  </si>
  <si>
    <t>JKHY</t>
  </si>
  <si>
    <t>HSIC</t>
  </si>
  <si>
    <t>HSY</t>
  </si>
  <si>
    <t>HPE</t>
  </si>
  <si>
    <t>HLT</t>
  </si>
  <si>
    <t>HOLX</t>
  </si>
  <si>
    <t>HD</t>
  </si>
  <si>
    <t>HON</t>
  </si>
  <si>
    <t>HRL</t>
  </si>
  <si>
    <t>HST</t>
  </si>
  <si>
    <t>HWM</t>
  </si>
  <si>
    <t>HPQ</t>
  </si>
  <si>
    <t>HUM</t>
  </si>
  <si>
    <t>JBHT</t>
  </si>
  <si>
    <t>HBAN</t>
  </si>
  <si>
    <t>HII</t>
  </si>
  <si>
    <t>IEX</t>
  </si>
  <si>
    <t>IDXX</t>
  </si>
  <si>
    <t>ITW</t>
  </si>
  <si>
    <t>INCY</t>
  </si>
  <si>
    <t>IR</t>
  </si>
  <si>
    <t>INTC</t>
  </si>
  <si>
    <t>ICE</t>
  </si>
  <si>
    <t>IPG</t>
  </si>
  <si>
    <t>IBM</t>
  </si>
  <si>
    <t>IFF</t>
  </si>
  <si>
    <t>IP</t>
  </si>
  <si>
    <t>INTU</t>
  </si>
  <si>
    <t>ISRG</t>
  </si>
  <si>
    <t>IVZ</t>
  </si>
  <si>
    <t>IQV</t>
  </si>
  <si>
    <t>IRM</t>
  </si>
  <si>
    <t>J</t>
  </si>
  <si>
    <t>JNJ</t>
  </si>
  <si>
    <t>JPM</t>
  </si>
  <si>
    <t>K</t>
  </si>
  <si>
    <t>KEY</t>
  </si>
  <si>
    <t>KEYS</t>
  </si>
  <si>
    <t>KMB</t>
  </si>
  <si>
    <t>KIM</t>
  </si>
  <si>
    <t>KMI</t>
  </si>
  <si>
    <t>KLAC</t>
  </si>
  <si>
    <t>KHC</t>
  </si>
  <si>
    <t>LHX</t>
  </si>
  <si>
    <t>LH</t>
  </si>
  <si>
    <t>LRCX</t>
  </si>
  <si>
    <t>LW</t>
  </si>
  <si>
    <t>LVS</t>
  </si>
  <si>
    <t>LDOS</t>
  </si>
  <si>
    <t>LEN</t>
  </si>
  <si>
    <t>LYV</t>
  </si>
  <si>
    <t>LKQ</t>
  </si>
  <si>
    <t>LMT</t>
  </si>
  <si>
    <t>L</t>
  </si>
  <si>
    <t>LOW</t>
  </si>
  <si>
    <t>LYB</t>
  </si>
  <si>
    <t>MTB</t>
  </si>
  <si>
    <t>MPC</t>
  </si>
  <si>
    <t>MKTX</t>
  </si>
  <si>
    <t>MAR</t>
  </si>
  <si>
    <t>MMC</t>
  </si>
  <si>
    <t>MLM</t>
  </si>
  <si>
    <t>MAS</t>
  </si>
  <si>
    <t>MA</t>
  </si>
  <si>
    <t>MKC</t>
  </si>
  <si>
    <t>MCD</t>
  </si>
  <si>
    <t>MCK</t>
  </si>
  <si>
    <t>MDT</t>
  </si>
  <si>
    <t>MRK</t>
  </si>
  <si>
    <t>MET</t>
  </si>
  <si>
    <t>MTD</t>
  </si>
  <si>
    <t>MGM</t>
  </si>
  <si>
    <t>MCHP</t>
  </si>
  <si>
    <t>MU</t>
  </si>
  <si>
    <t>MSFT</t>
  </si>
  <si>
    <t>MAA</t>
  </si>
  <si>
    <t>MHK</t>
  </si>
  <si>
    <t>TAP</t>
  </si>
  <si>
    <t>MDLZ</t>
  </si>
  <si>
    <t>MPWR</t>
  </si>
  <si>
    <t>MNST</t>
  </si>
  <si>
    <t>MCO</t>
  </si>
  <si>
    <t>MS</t>
  </si>
  <si>
    <t>MOS</t>
  </si>
  <si>
    <t>MSI</t>
  </si>
  <si>
    <t>MSCI</t>
  </si>
  <si>
    <t>NDAQ</t>
  </si>
  <si>
    <t>NTAP</t>
  </si>
  <si>
    <t>NFLX</t>
  </si>
  <si>
    <t>NEM</t>
  </si>
  <si>
    <t>NWSA</t>
  </si>
  <si>
    <t>NWS</t>
  </si>
  <si>
    <t>NEE</t>
  </si>
  <si>
    <t>NKE</t>
  </si>
  <si>
    <t>NI</t>
  </si>
  <si>
    <t>NSC</t>
  </si>
  <si>
    <t>NTRS</t>
  </si>
  <si>
    <t>NOC</t>
  </si>
  <si>
    <t>NCLH</t>
  </si>
  <si>
    <t>NRG</t>
  </si>
  <si>
    <t>NUE</t>
  </si>
  <si>
    <t>NVDA</t>
  </si>
  <si>
    <t>NVR</t>
  </si>
  <si>
    <t>ORLY</t>
  </si>
  <si>
    <t>OXY</t>
  </si>
  <si>
    <t>ODFL</t>
  </si>
  <si>
    <t>OMC</t>
  </si>
  <si>
    <t>OKE</t>
  </si>
  <si>
    <t>ORCL</t>
  </si>
  <si>
    <t>OTIS</t>
  </si>
  <si>
    <t>PCAR</t>
  </si>
  <si>
    <t>PKG</t>
  </si>
  <si>
    <t>PH</t>
  </si>
  <si>
    <t>PAYX</t>
  </si>
  <si>
    <t>PAYC</t>
  </si>
  <si>
    <t>PYPL</t>
  </si>
  <si>
    <t>PEP</t>
  </si>
  <si>
    <t>PFE</t>
  </si>
  <si>
    <t>PM</t>
  </si>
  <si>
    <t>PSX</t>
  </si>
  <si>
    <t>PNW</t>
  </si>
  <si>
    <t>PNC</t>
  </si>
  <si>
    <t>POOL</t>
  </si>
  <si>
    <t>PPG</t>
  </si>
  <si>
    <t>PPL</t>
  </si>
  <si>
    <t>TROW</t>
  </si>
  <si>
    <t>PFG</t>
  </si>
  <si>
    <t>PG</t>
  </si>
  <si>
    <t>PGR</t>
  </si>
  <si>
    <t>PLD</t>
  </si>
  <si>
    <t>PRU</t>
  </si>
  <si>
    <t>PTC</t>
  </si>
  <si>
    <t>PEG</t>
  </si>
  <si>
    <t>PSA</t>
  </si>
  <si>
    <t>PHM</t>
  </si>
  <si>
    <t>QCOM</t>
  </si>
  <si>
    <t>PWR</t>
  </si>
  <si>
    <t>DGX</t>
  </si>
  <si>
    <t>RL</t>
  </si>
  <si>
    <t>RJF</t>
  </si>
  <si>
    <t>RTX</t>
  </si>
  <si>
    <t>O</t>
  </si>
  <si>
    <t>REG</t>
  </si>
  <si>
    <t>REGN</t>
  </si>
  <si>
    <t>RF</t>
  </si>
  <si>
    <t>RSG</t>
  </si>
  <si>
    <t>RMD</t>
  </si>
  <si>
    <t>ROK</t>
  </si>
  <si>
    <t>ROL</t>
  </si>
  <si>
    <t>ROP</t>
  </si>
  <si>
    <t>ROST</t>
  </si>
  <si>
    <t>RCL</t>
  </si>
  <si>
    <t>SPGI</t>
  </si>
  <si>
    <t>CRM</t>
  </si>
  <si>
    <t>SBAC</t>
  </si>
  <si>
    <t>SLB</t>
  </si>
  <si>
    <t>SCHW</t>
  </si>
  <si>
    <t>SRE</t>
  </si>
  <si>
    <t>NOW</t>
  </si>
  <si>
    <t>SPG</t>
  </si>
  <si>
    <t>SWKS</t>
  </si>
  <si>
    <t>SNA</t>
  </si>
  <si>
    <t>LUV</t>
  </si>
  <si>
    <t>SWK</t>
  </si>
  <si>
    <t>SBUX</t>
  </si>
  <si>
    <t>STT</t>
  </si>
  <si>
    <t>SYK</t>
  </si>
  <si>
    <t>SYF</t>
  </si>
  <si>
    <t>SNPS</t>
  </si>
  <si>
    <t>SYY</t>
  </si>
  <si>
    <t>TTWO</t>
  </si>
  <si>
    <t>TPR</t>
  </si>
  <si>
    <t>TGT</t>
  </si>
  <si>
    <t>TDY</t>
  </si>
  <si>
    <t>TER</t>
  </si>
  <si>
    <t>TSLA</t>
  </si>
  <si>
    <t>TXN</t>
  </si>
  <si>
    <t>TXT</t>
  </si>
  <si>
    <t>BK</t>
  </si>
  <si>
    <t>CLX</t>
  </si>
  <si>
    <t>COO</t>
  </si>
  <si>
    <t>GS</t>
  </si>
  <si>
    <t>SJM</t>
  </si>
  <si>
    <t>KR</t>
  </si>
  <si>
    <t>SHW</t>
  </si>
  <si>
    <t>SO</t>
  </si>
  <si>
    <t>TJX</t>
  </si>
  <si>
    <t>TMO</t>
  </si>
  <si>
    <t>TMUS</t>
  </si>
  <si>
    <t>TSCO</t>
  </si>
  <si>
    <t>TDG</t>
  </si>
  <si>
    <t>TRV</t>
  </si>
  <si>
    <t>TRMB</t>
  </si>
  <si>
    <t>TFC</t>
  </si>
  <si>
    <t>TYL</t>
  </si>
  <si>
    <t>TSN</t>
  </si>
  <si>
    <t>UDR</t>
  </si>
  <si>
    <t>ULTA</t>
  </si>
  <si>
    <t>UNP</t>
  </si>
  <si>
    <t>UAL</t>
  </si>
  <si>
    <t>UPS</t>
  </si>
  <si>
    <t>URI</t>
  </si>
  <si>
    <t>UNH</t>
  </si>
  <si>
    <t>UHS</t>
  </si>
  <si>
    <t>USB</t>
  </si>
  <si>
    <t>VLO</t>
  </si>
  <si>
    <t>VTR</t>
  </si>
  <si>
    <t>VRSN</t>
  </si>
  <si>
    <t>VRSK</t>
  </si>
  <si>
    <t>VZ</t>
  </si>
  <si>
    <t>VRTX</t>
  </si>
  <si>
    <t>VTRS</t>
  </si>
  <si>
    <t>V</t>
  </si>
  <si>
    <t>VMC</t>
  </si>
  <si>
    <t>WRB</t>
  </si>
  <si>
    <t>GWW</t>
  </si>
  <si>
    <t>WBA</t>
  </si>
  <si>
    <t>WMT</t>
  </si>
  <si>
    <t>DIS</t>
  </si>
  <si>
    <t>WM</t>
  </si>
  <si>
    <t>WAT</t>
  </si>
  <si>
    <t>WEC</t>
  </si>
  <si>
    <t>WFC</t>
  </si>
  <si>
    <t>WELL</t>
  </si>
  <si>
    <t>WST</t>
  </si>
  <si>
    <t>WDC</t>
  </si>
  <si>
    <t>WAB</t>
  </si>
  <si>
    <t>WY</t>
  </si>
  <si>
    <t>WMB</t>
  </si>
  <si>
    <t>WYNN</t>
  </si>
  <si>
    <t>XEL</t>
  </si>
  <si>
    <t>XYL</t>
  </si>
  <si>
    <t>YUM</t>
  </si>
  <si>
    <t>ZBRA</t>
  </si>
  <si>
    <t>ZBH</t>
  </si>
  <si>
    <t>ZTS</t>
  </si>
  <si>
    <t>MITQ&lt;XNYS&gt;</t>
  </si>
  <si>
    <t>PCT&lt;XNAS&gt;</t>
  </si>
  <si>
    <t>BBWI&lt;XNYS&gt;</t>
  </si>
  <si>
    <t>ABSI&lt;XNAS&gt;</t>
  </si>
  <si>
    <t>BLND&lt;XNYS&gt;</t>
  </si>
  <si>
    <t>BRDG&lt;XNYS&gt;</t>
  </si>
  <si>
    <t>CADL&lt;XNAS&gt;</t>
  </si>
  <si>
    <t>CRBU&lt;XNAS&gt;</t>
  </si>
  <si>
    <t>CNM&lt;XNYS&gt;</t>
  </si>
  <si>
    <t>BASE&lt;XNAS&gt;</t>
  </si>
  <si>
    <t>LAW&lt;XNYS&gt;</t>
  </si>
  <si>
    <t>CTKB&lt;XNAS&gt;</t>
  </si>
  <si>
    <t>DUOL&lt;XNAS&gt;</t>
  </si>
  <si>
    <t>DUOL-B&lt;UsaNa&gt;</t>
  </si>
  <si>
    <t>ERAS&lt;XNAS&gt;</t>
  </si>
  <si>
    <t>HCWB&lt;XNAS&gt;</t>
  </si>
  <si>
    <t>ICVX&lt;XNAS&gt;</t>
  </si>
  <si>
    <t>NOTV&lt;XNAS&gt;</t>
  </si>
  <si>
    <t>LCID&lt;XNAS&gt;</t>
  </si>
  <si>
    <t>MLNK&lt;XNYS&gt;</t>
  </si>
  <si>
    <t>NUVL&lt;XNAS&gt;</t>
  </si>
  <si>
    <t>NUWE&lt;XNAS&gt;</t>
  </si>
  <si>
    <t>OB&lt;XNAS&gt;</t>
  </si>
  <si>
    <t>PALI&lt;XNAS&gt;</t>
  </si>
  <si>
    <t>PYCR&lt;XNAS&gt;</t>
  </si>
  <si>
    <t>PECO&lt;XNAS&gt;</t>
  </si>
  <si>
    <t>FRST&lt;XNAS&gt;</t>
  </si>
  <si>
    <t>RLYB&lt;XNAS&gt;</t>
  </si>
  <si>
    <t>RPID&lt;XNAS&gt;</t>
  </si>
  <si>
    <t>HOOD&lt;XNAS&gt;</t>
  </si>
  <si>
    <t>HOOD-B&lt;UsaNa&gt;</t>
  </si>
  <si>
    <t>RYAN&lt;XNYS&gt;</t>
  </si>
  <si>
    <t>SERA&lt;XNAS&gt;</t>
  </si>
  <si>
    <t>SGHT&lt;XNAS&gt;</t>
  </si>
  <si>
    <t>COOK&lt;XNYS&gt;</t>
  </si>
  <si>
    <t>RNAZ&lt;XNAS&gt;</t>
  </si>
  <si>
    <t>TCRX&lt;XNAS&gt;</t>
  </si>
  <si>
    <t>VEEE&lt;XNAS&gt;</t>
  </si>
  <si>
    <t>UNCY&lt;XNAS&gt;</t>
  </si>
  <si>
    <t>XPOF&lt;XNYS&gt;</t>
  </si>
  <si>
    <t>ZVIA&lt;XNYS&gt;</t>
  </si>
  <si>
    <t>ABSI</t>
  </si>
  <si>
    <t>BBWI</t>
  </si>
  <si>
    <t>Absci Corp</t>
  </si>
  <si>
    <t>Alzamend Neuro, Inc</t>
  </si>
  <si>
    <t>GXO&lt;XNYS&gt;</t>
  </si>
  <si>
    <t>PECO-B&lt;UsaNa&gt;</t>
  </si>
  <si>
    <t>VSCO&lt;XNYS&gt;</t>
  </si>
  <si>
    <t>VMEO-B&lt;UsaNa&gt;</t>
  </si>
  <si>
    <t>Aditxt, Inc</t>
  </si>
  <si>
    <t>Applied Therapeutics, Inc</t>
  </si>
  <si>
    <t>Atai Life Sciences N.V.</t>
  </si>
  <si>
    <t>Bank Of The James Financial Group, Inc</t>
  </si>
  <si>
    <t>CRL</t>
  </si>
  <si>
    <t>MRNA</t>
  </si>
  <si>
    <t>ABVC&lt;XNAS&gt;</t>
  </si>
  <si>
    <t>AVTE&lt;XNAS&gt;</t>
  </si>
  <si>
    <t>YOU&lt;XNAS&gt;</t>
  </si>
  <si>
    <t>CVRX&lt;XNAS&gt;</t>
  </si>
  <si>
    <t>DATS&lt;XNAS&gt;</t>
  </si>
  <si>
    <t>DRMA&lt;XNAS&gt;</t>
  </si>
  <si>
    <t>EWCZ&lt;XNAS&gt;</t>
  </si>
  <si>
    <t>IMRX&lt;XNAS&gt;</t>
  </si>
  <si>
    <t>INTA&lt;XNAS&gt;</t>
  </si>
  <si>
    <t>IAS&lt;XNAS&gt;</t>
  </si>
  <si>
    <t>LZ&lt;XNAS&gt;</t>
  </si>
  <si>
    <t>MSGE&lt;XNYS&gt;</t>
  </si>
  <si>
    <t>MXCT&lt;XNAS&gt;</t>
  </si>
  <si>
    <t>OMGA&lt;XNAS&gt;</t>
  </si>
  <si>
    <t>OBT&lt;XNAS&gt;</t>
  </si>
  <si>
    <t>RANI&lt;XNAS&gt;</t>
  </si>
  <si>
    <t>RXST&lt;XNAS&gt;</t>
  </si>
  <si>
    <t>S&lt;XNYS&gt;</t>
  </si>
  <si>
    <t>SSBK&lt;XNAS&gt;</t>
  </si>
  <si>
    <t>TNYA&lt;XNAS&gt;</t>
  </si>
  <si>
    <t>XMTR&lt;XNAS&gt;</t>
  </si>
  <si>
    <t>Abvc Biopharma, Inc</t>
  </si>
  <si>
    <t>Aerovate Therapeutics, Inc</t>
  </si>
  <si>
    <t>ABVC</t>
  </si>
  <si>
    <t>AVTE</t>
  </si>
  <si>
    <t>SOFI&lt;XNAS&gt;</t>
  </si>
  <si>
    <t>Aerovironment, Inc</t>
  </si>
  <si>
    <t>Bath &amp; Body Works, Inc</t>
  </si>
  <si>
    <t>RNXT&lt;XNAS&gt;</t>
  </si>
  <si>
    <t>AKA&lt;XNYS&gt;</t>
  </si>
  <si>
    <t>AMPL&lt;XNAS&gt;</t>
  </si>
  <si>
    <t>BRLT&lt;XNAS&gt;</t>
  </si>
  <si>
    <t>CWAN&lt;XNYS&gt;</t>
  </si>
  <si>
    <t>CTRA&lt;XNYS&gt;</t>
  </si>
  <si>
    <t>DH&lt;XNAS&gt;</t>
  </si>
  <si>
    <t>BROS&lt;XNYS&gt;</t>
  </si>
  <si>
    <t>ACT&lt;XNAS&gt;</t>
  </si>
  <si>
    <t>ESMT&lt;XNYS&gt;</t>
  </si>
  <si>
    <t>EZFL&lt;XNAS&gt;</t>
  </si>
  <si>
    <t>FRSH&lt;XNAS&gt;</t>
  </si>
  <si>
    <t>KTTA&lt;XNAS&gt;</t>
  </si>
  <si>
    <t>PRCT&lt;XNAS&gt;</t>
  </si>
  <si>
    <t>RELY&lt;XNAS&gt;</t>
  </si>
  <si>
    <t>SOVO&lt;XNAS&gt;</t>
  </si>
  <si>
    <t>SLVM&lt;XNYS&gt;</t>
  </si>
  <si>
    <t>TOST&lt;XNYS&gt;</t>
  </si>
  <si>
    <t>TYRA&lt;XNAS&gt;</t>
  </si>
  <si>
    <t>AKA</t>
  </si>
  <si>
    <t>AMPL</t>
  </si>
  <si>
    <t>Amplitude, Inc</t>
  </si>
  <si>
    <t>CTRA</t>
  </si>
  <si>
    <t>BRO</t>
  </si>
  <si>
    <t>MTCH</t>
  </si>
  <si>
    <t>AIRS&lt;XNAS&gt;</t>
  </si>
  <si>
    <t>ARIS&lt;XNYS&gt;</t>
  </si>
  <si>
    <t>AIP&lt;XNAS&gt;</t>
  </si>
  <si>
    <t>AURA&lt;XNAS&gt;</t>
  </si>
  <si>
    <t>AVDX&lt;XNAS&gt;</t>
  </si>
  <si>
    <t>OZ&lt;XNYS&gt;</t>
  </si>
  <si>
    <t>BFRI&lt;XNAS&gt;</t>
  </si>
  <si>
    <t>BBLG&lt;XNAS&gt;</t>
  </si>
  <si>
    <t>CGTX&lt;XNAS&gt;</t>
  </si>
  <si>
    <t>CNTX&lt;XNAS&gt;</t>
  </si>
  <si>
    <t>CYN&lt;XNAS&gt;</t>
  </si>
  <si>
    <t>ENFN&lt;XNYS&gt;</t>
  </si>
  <si>
    <t>TRDA&lt;XNAS&gt;</t>
  </si>
  <si>
    <t>FWRG&lt;XNAS&gt;</t>
  </si>
  <si>
    <t>FLNC&lt;XNAS&gt;</t>
  </si>
  <si>
    <t>GTLB&lt;XNAS&gt;</t>
  </si>
  <si>
    <t>GFS&lt;XNAS&gt;</t>
  </si>
  <si>
    <t>HCTI&lt;XNAS&gt;</t>
  </si>
  <si>
    <t>INFA&lt;XNYS&gt;</t>
  </si>
  <si>
    <t>KD&lt;XNYS&gt;</t>
  </si>
  <si>
    <t>LTH&lt;XNYS&gt;</t>
  </si>
  <si>
    <t>LUCD&lt;XNAS&gt;</t>
  </si>
  <si>
    <t>INKT&lt;XNAS&gt;</t>
  </si>
  <si>
    <t>NTRB&lt;XNAS&gt;</t>
  </si>
  <si>
    <t>OLPX&lt;XNAS&gt;</t>
  </si>
  <si>
    <t>PX&lt;XNYS&gt;</t>
  </si>
  <si>
    <t>FNA&lt;XNYS&gt;</t>
  </si>
  <si>
    <t>PTLO&lt;XNAS&gt;</t>
  </si>
  <si>
    <t>PYXS&lt;XNAS&gt;</t>
  </si>
  <si>
    <t>RENT&lt;XNAS&gt;</t>
  </si>
  <si>
    <t>SDIG&lt;XNAS&gt;</t>
  </si>
  <si>
    <t>THRX&lt;XNAS&gt;</t>
  </si>
  <si>
    <t>UDMY&lt;XNAS&gt;</t>
  </si>
  <si>
    <t>VTYX&lt;XNAS&gt;</t>
  </si>
  <si>
    <t>COCO&lt;XNAS&gt;</t>
  </si>
  <si>
    <t>VLCN&lt;XNAS&gt;</t>
  </si>
  <si>
    <t>WRBY&lt;XNYS&gt;</t>
  </si>
  <si>
    <t>XLO&lt;XNAS&gt;</t>
  </si>
  <si>
    <t>AIRS</t>
  </si>
  <si>
    <t>ARIS</t>
  </si>
  <si>
    <t>AIP</t>
  </si>
  <si>
    <t>AURA</t>
  </si>
  <si>
    <t>AVDX</t>
  </si>
  <si>
    <t>OZ</t>
  </si>
  <si>
    <t>BFRI</t>
  </si>
  <si>
    <t>Airsculpt Technologies, Inc</t>
  </si>
  <si>
    <t>Alpha And Omega Semiconductor Limited</t>
  </si>
  <si>
    <t>Aris Water Solutions, Inc</t>
  </si>
  <si>
    <t>Arteris, Inc</t>
  </si>
  <si>
    <t>Avidxchange Hldg Inc</t>
  </si>
  <si>
    <t>Belpointe Prep, Llc</t>
  </si>
  <si>
    <t>Biofrontera Inc</t>
  </si>
  <si>
    <t>ARHS&lt;XNAS&gt;</t>
  </si>
  <si>
    <t>BIRD&lt;XNAS&gt;</t>
  </si>
  <si>
    <t>ATXS&lt;XNAS&gt;</t>
  </si>
  <si>
    <t>AVTX&lt;XNAS&gt;</t>
  </si>
  <si>
    <t>BLZE&lt;XNAS&gt;</t>
  </si>
  <si>
    <t>BRZE&lt;XNAS&gt;</t>
  </si>
  <si>
    <t>BTBD&lt;XNAS&gt;</t>
  </si>
  <si>
    <t>CDRE&lt;XNYS&gt;</t>
  </si>
  <si>
    <t>CMTG&lt;XNYS&gt;</t>
  </si>
  <si>
    <t>DALN&lt;XNAS&gt;</t>
  </si>
  <si>
    <t>DALN-B&lt;UsaNa&gt;</t>
  </si>
  <si>
    <t>ECVT&lt;XNYS&gt;</t>
  </si>
  <si>
    <t>ETD&lt;XNYS&gt;</t>
  </si>
  <si>
    <t>EXFY&lt;XNAS&gt;</t>
  </si>
  <si>
    <t>BEAT&lt;XNAS&gt;</t>
  </si>
  <si>
    <t>HTZ&lt;XNAS&gt;</t>
  </si>
  <si>
    <t>VATE&lt;XNYS&gt;</t>
  </si>
  <si>
    <t>PIK&lt;XNAS&gt;</t>
  </si>
  <si>
    <t>LVLU&lt;XNAS&gt;</t>
  </si>
  <si>
    <t>NRDS&lt;XNAS&gt;</t>
  </si>
  <si>
    <t>RGF&lt;XNAS&gt;</t>
  </si>
  <si>
    <t>RSLS&lt;XNAS&gt;</t>
  </si>
  <si>
    <t>RIVN&lt;XNAS&gt;</t>
  </si>
  <si>
    <t>SOPA&lt;XNAS&gt;</t>
  </si>
  <si>
    <t>TPST&lt;XNAS&gt;</t>
  </si>
  <si>
    <t>TCBX&lt;XNAS&gt;</t>
  </si>
  <si>
    <t>TIVC&lt;XNAS&gt;</t>
  </si>
  <si>
    <t>WEAV&lt;XNYS&gt;</t>
  </si>
  <si>
    <t>A.K.A. Brands Holding Corp</t>
  </si>
  <si>
    <t>Allbirds, Inc</t>
  </si>
  <si>
    <t>Astria Therapeutics, Inc</t>
  </si>
  <si>
    <t>Avalo Therapeutics, Inc</t>
  </si>
  <si>
    <t>Backblaze, Inc</t>
  </si>
  <si>
    <t>ARHS</t>
  </si>
  <si>
    <t>BIRD</t>
  </si>
  <si>
    <t>ATXS</t>
  </si>
  <si>
    <t>AVTX</t>
  </si>
  <si>
    <t>BLZE</t>
  </si>
  <si>
    <t>Aura Biosciences, Inc</t>
  </si>
  <si>
    <t>Arhaus, Inc</t>
  </si>
  <si>
    <t>Academy Sports And Outdoors, Inc</t>
  </si>
  <si>
    <t>ONL&lt;XNYS&gt;</t>
  </si>
  <si>
    <t>AZTA&lt;XNAS&gt;</t>
  </si>
  <si>
    <t>CIVI&lt;XNYS&gt;</t>
  </si>
  <si>
    <t>DBRG&lt;XNYS&gt;</t>
  </si>
  <si>
    <t>DBRG -B&lt;UsaNa&gt;</t>
  </si>
  <si>
    <t>NVNO&lt;XNAS&gt;</t>
  </si>
  <si>
    <t>GIC&lt;XNYS&gt;</t>
  </si>
  <si>
    <t>KPRX&lt;XNAS&gt;</t>
  </si>
  <si>
    <t>MLKN&lt;XNAS&gt;</t>
  </si>
  <si>
    <t>MULN&lt;XNAS&gt;</t>
  </si>
  <si>
    <t>RRX&lt;XNYS&gt;</t>
  </si>
  <si>
    <t>SNDA&lt;XNYS&gt;</t>
  </si>
  <si>
    <t>VRE&lt;XNYS&gt;</t>
  </si>
  <si>
    <t>WOLF&lt;XNYS&gt;</t>
  </si>
  <si>
    <t>ZD&lt;XNAS&gt;</t>
  </si>
  <si>
    <t>ZWS&lt;XNYS&gt;</t>
  </si>
  <si>
    <t>AZTA</t>
  </si>
  <si>
    <t>Angiodynamics, Inc</t>
  </si>
  <si>
    <t>AMLX&lt;XNAS&gt;</t>
  </si>
  <si>
    <t>REFI&lt;XNAS&gt;</t>
  </si>
  <si>
    <t>FINW&lt;XNAS&gt;</t>
  </si>
  <si>
    <t>HCP&lt;XNAS&gt;</t>
  </si>
  <si>
    <t>HOUR&lt;XNAS&gt;</t>
  </si>
  <si>
    <t>IMMX&lt;XNAS&gt;</t>
  </si>
  <si>
    <t>MXF&lt;XNYS&gt;</t>
  </si>
  <si>
    <t>IOT&lt;XNYS&gt;</t>
  </si>
  <si>
    <t>SIDU&lt;XNAS&gt;</t>
  </si>
  <si>
    <t>SG&lt;XNYS&gt;</t>
  </si>
  <si>
    <t>TPG&lt;XNAS&gt;</t>
  </si>
  <si>
    <t>VIGL&lt;XNAS&gt;</t>
  </si>
  <si>
    <t>Amylyx Pharmaceuticals, Inc</t>
  </si>
  <si>
    <t>AMLX</t>
  </si>
  <si>
    <t>MTTR&lt;XNAS&gt;</t>
  </si>
  <si>
    <t>Azenta, Inc</t>
  </si>
  <si>
    <t>Barnwell Industries, Inc</t>
  </si>
  <si>
    <t>PARA&lt;XNAS&gt;</t>
  </si>
  <si>
    <t>ACLX&lt;XNAS&gt;</t>
  </si>
  <si>
    <t>DRCT&lt;XNAS&gt;</t>
  </si>
  <si>
    <t>FGI&lt;XNAS&gt;</t>
  </si>
  <si>
    <t>KSCP&lt;XNAS&gt;</t>
  </si>
  <si>
    <t>MDV&lt;XNYS&gt;</t>
  </si>
  <si>
    <t>NVCT&lt;XNAS&gt;</t>
  </si>
  <si>
    <t>PARAA&lt;XNAS&gt;</t>
  </si>
  <si>
    <t>SKYX&lt;XNAS&gt;</t>
  </si>
  <si>
    <t>ZIMV&lt;XNAS&gt;</t>
  </si>
  <si>
    <t>PARA</t>
  </si>
  <si>
    <t>ACLX</t>
  </si>
  <si>
    <t>CRY</t>
  </si>
  <si>
    <t>Apollo Asset Mngmt, Inc</t>
  </si>
  <si>
    <t>Arcellx, Inc</t>
  </si>
  <si>
    <t>Artivion, Inc</t>
  </si>
  <si>
    <t>BIPC-C&lt;UsaNa&gt;</t>
  </si>
  <si>
    <t>SG-B&lt;UsaNa&gt;</t>
  </si>
  <si>
    <t>Anixa Biosciences, Inc</t>
  </si>
  <si>
    <t>BOC&lt;XNYS&gt;</t>
  </si>
  <si>
    <t>BOC-B&lt;UsaNa&gt;</t>
  </si>
  <si>
    <t>LGMK&lt;XNAS&gt;</t>
  </si>
  <si>
    <t>MTMT&lt;XASE&gt;</t>
  </si>
  <si>
    <t>PEGY&lt;XNAS&gt;</t>
  </si>
  <si>
    <t>SCTL&lt;XNAS&gt;</t>
  </si>
  <si>
    <t>TDUP-B&lt;UsaNa&gt;</t>
  </si>
  <si>
    <t>ZIOP</t>
  </si>
  <si>
    <t>Alaunos Therapeutics, Inc</t>
  </si>
  <si>
    <t>BFH&lt;XNYS&gt;</t>
  </si>
  <si>
    <t>DRCT-B&lt;UsaNa&gt;</t>
  </si>
  <si>
    <t>EMBC&lt;XNAS&gt;</t>
  </si>
  <si>
    <t>WBD&lt;XNAS&gt;</t>
  </si>
  <si>
    <t>WBD</t>
  </si>
  <si>
    <t>Amazon.Com, Inc</t>
  </si>
  <si>
    <t>Automatic Data Processing, Inc</t>
  </si>
  <si>
    <t>Avnet, Inc</t>
  </si>
  <si>
    <t>BALL&lt;XNYS&gt;</t>
  </si>
  <si>
    <t>INDI&lt;XNAS&gt;</t>
  </si>
  <si>
    <t>KMPH&lt;XNAS&gt;</t>
  </si>
  <si>
    <t>VVNT&lt;XNYS&gt;</t>
  </si>
  <si>
    <t>EVEX&lt;XNYS&gt;</t>
  </si>
  <si>
    <t>ZDGE-A&lt;UsaNa&gt;</t>
  </si>
  <si>
    <t>ZDGE&lt;XASE&gt;</t>
  </si>
  <si>
    <t>BALL</t>
  </si>
  <si>
    <t>ANTX&lt;XNAS&gt;</t>
  </si>
  <si>
    <t>APLD&lt;XNAS&gt;</t>
  </si>
  <si>
    <t>EE&lt;XNYS&gt;</t>
  </si>
  <si>
    <t>XPON&lt;XNAS&gt;</t>
  </si>
  <si>
    <t>TNON&lt;XNAS&gt;</t>
  </si>
  <si>
    <t>An2 Therapeutics, Inc</t>
  </si>
  <si>
    <t>ANTX</t>
  </si>
  <si>
    <t>APLD</t>
  </si>
  <si>
    <t>META&lt;XNAS&gt;</t>
  </si>
  <si>
    <t>META</t>
  </si>
  <si>
    <t>ME&lt;XNAS&gt;</t>
  </si>
  <si>
    <t>SIGA&lt;XNAS&gt;</t>
  </si>
  <si>
    <t>ME</t>
  </si>
  <si>
    <t>Assertio Hldg Inc</t>
  </si>
  <si>
    <t>DJIA&lt;UsaNa&gt;</t>
  </si>
  <si>
    <t>ELV&lt;XNYS&gt;</t>
  </si>
  <si>
    <t>HOUS&lt;XNYS&gt;</t>
  </si>
  <si>
    <t>CHRD&lt;XNAS&gt;</t>
  </si>
  <si>
    <t>CCRD&lt;XNYS&gt;</t>
  </si>
  <si>
    <t>HIMS&lt;XNYS&gt;</t>
  </si>
  <si>
    <t>LSAK&lt;XNAS&gt;</t>
  </si>
  <si>
    <t>MATV&lt;XNYS&gt;</t>
  </si>
  <si>
    <t>NIC&lt;XNYS&gt;</t>
  </si>
  <si>
    <t>PRSO&lt;XNAS&gt;</t>
  </si>
  <si>
    <t>VVX&lt;XNYS&gt;</t>
  </si>
  <si>
    <t>ELV</t>
  </si>
  <si>
    <t>Anywhere Real Estate Inc</t>
  </si>
  <si>
    <t>Bassett Furniture Industries, Inc</t>
  </si>
  <si>
    <t>HOUS</t>
  </si>
  <si>
    <t>Adtran Hldg Inc</t>
  </si>
  <si>
    <t>Ati Inc</t>
  </si>
  <si>
    <t>Biocryst Pharmaceuticals, Inc</t>
  </si>
  <si>
    <t>ASNS&lt;XNAS&gt;</t>
  </si>
  <si>
    <t>BFLY&lt;XNYS&gt;</t>
  </si>
  <si>
    <t>HNVR&lt;XNAS&gt;</t>
  </si>
  <si>
    <t>HLVX&lt;XNAS&gt;</t>
  </si>
  <si>
    <t>MAIA&lt;XNYS&gt;</t>
  </si>
  <si>
    <t>MKTW&lt;XNAS&gt;</t>
  </si>
  <si>
    <t>PEPG&lt;XNAS&gt;</t>
  </si>
  <si>
    <t>ASNS</t>
  </si>
  <si>
    <t>REBN&lt;XNAS&gt;</t>
  </si>
  <si>
    <t>CRBG&lt;XNYS&gt;</t>
  </si>
  <si>
    <t>LASE&lt;XNAS&gt;</t>
  </si>
  <si>
    <t>LNKB&lt;XNAS&gt;</t>
  </si>
  <si>
    <t>PR&lt;XNYS&gt;</t>
  </si>
  <si>
    <t>PR-B&lt;UsaNa&gt;</t>
  </si>
  <si>
    <t>PR-C&lt;UsaNa&gt;</t>
  </si>
  <si>
    <t>THRD&lt;XNAS&gt;</t>
  </si>
  <si>
    <t>TGL&lt;XNAS&gt;</t>
  </si>
  <si>
    <t>YOSH&lt;XNAS&gt;</t>
  </si>
  <si>
    <t>AMR&lt;XNYS&gt;</t>
  </si>
  <si>
    <t>CANO&lt;XNYS&gt;</t>
  </si>
  <si>
    <t>CELH&lt;XNAS&gt;</t>
  </si>
  <si>
    <t>RUM&lt;XNAS&gt;</t>
  </si>
  <si>
    <t>CHPT&lt;XNYS&gt;</t>
  </si>
  <si>
    <t>CLOV&lt;XNAS&gt;</t>
  </si>
  <si>
    <t>COHR&lt;XNAS&gt;</t>
  </si>
  <si>
    <t>CNXC&lt;XNAS&gt;</t>
  </si>
  <si>
    <t>DTM&lt;XNYS&gt;</t>
  </si>
  <si>
    <t>ENOV&lt;XNYS&gt;</t>
  </si>
  <si>
    <t>ENVX&lt;XNAS&gt;</t>
  </si>
  <si>
    <t>ESAB&lt;XNYS&gt;</t>
  </si>
  <si>
    <t>EVGO&lt;XNAS&gt;</t>
  </si>
  <si>
    <t>FNGR&lt;XNAS&gt;</t>
  </si>
  <si>
    <t>FSR&lt;XNYS&gt;</t>
  </si>
  <si>
    <t>FSR-B&lt;UsaNa&gt;</t>
  </si>
  <si>
    <t>DNA&lt;XNYS&gt;</t>
  </si>
  <si>
    <t>DNA-B&lt;UsaNa&gt;</t>
  </si>
  <si>
    <t>DNA-C&lt;UsaNa&gt;</t>
  </si>
  <si>
    <t>DINO&lt;XNYS&gt;</t>
  </si>
  <si>
    <t>HLMN&lt;XNAS&gt;</t>
  </si>
  <si>
    <t>IMVT&lt;XNAS&gt;</t>
  </si>
  <si>
    <t>IONQ&lt;XNYS&gt;</t>
  </si>
  <si>
    <t>JXN&lt;XNYS&gt;</t>
  </si>
  <si>
    <t>LNW&lt;XNAS&gt;</t>
  </si>
  <si>
    <t>MP&lt;XNYS&gt;</t>
  </si>
  <si>
    <t>MPTI&lt;XASE&gt;</t>
  </si>
  <si>
    <t>PAYO&lt;XNAS&gt;</t>
  </si>
  <si>
    <t>BTU&lt;XNYS&gt;</t>
  </si>
  <si>
    <t>PLL&lt;XNAS&gt;</t>
  </si>
  <si>
    <t>RBC&lt;XNYS&gt;</t>
  </si>
  <si>
    <t>RLMD&lt;XNAS&gt;</t>
  </si>
  <si>
    <t>SNTI&lt;XNAS&gt;</t>
  </si>
  <si>
    <t>SOBR&lt;XNAS&gt;</t>
  </si>
  <si>
    <t>STEL&lt;XNAS&gt;</t>
  </si>
  <si>
    <t>TALO&lt;XNYS&gt;</t>
  </si>
  <si>
    <t>SKIN&lt;XNAS&gt;</t>
  </si>
  <si>
    <t>MODG&lt;XNYS&gt;</t>
  </si>
  <si>
    <t>UEC&lt;XASE&gt;</t>
  </si>
  <si>
    <t>AMR</t>
  </si>
  <si>
    <t>Alpha Metallurgical Resources, Inc</t>
  </si>
  <si>
    <t>SOND&lt;XNAS&gt;</t>
  </si>
  <si>
    <t>ERNA&lt;XNAS&gt;</t>
  </si>
  <si>
    <t>CTM&lt;XNYS&gt;</t>
  </si>
  <si>
    <t>CLMB&lt;XNAS&gt;</t>
  </si>
  <si>
    <t>ELME&lt;XNYS&gt;</t>
  </si>
  <si>
    <t>FRG&lt;XNAS&gt;</t>
  </si>
  <si>
    <t>INBS&lt;XNAS&gt;</t>
  </si>
  <si>
    <t>PRME&lt;XNAS&gt;</t>
  </si>
  <si>
    <t>TOVX&lt;XASE&gt;</t>
  </si>
  <si>
    <t>XWEL&lt;XNAS&gt;</t>
  </si>
  <si>
    <t>Atlassian Corp</t>
  </si>
  <si>
    <t>ACRV&lt;XNAS&gt;</t>
  </si>
  <si>
    <t>ASPI&lt;XNAS&gt;</t>
  </si>
  <si>
    <t>GEN&lt;XNAS&gt;</t>
  </si>
  <si>
    <t>RXO&lt;XNYS&gt;</t>
  </si>
  <si>
    <t>SNAL&lt;XNAS&gt;</t>
  </si>
  <si>
    <t>Acrivon Therapeutics, Inc</t>
  </si>
  <si>
    <t>Alset Inc</t>
  </si>
  <si>
    <t>Ascent Industries Co.</t>
  </si>
  <si>
    <t>Ashland Inc</t>
  </si>
  <si>
    <t>Asp Isotopes Inc</t>
  </si>
  <si>
    <t>Biohaven Ltd.</t>
  </si>
  <si>
    <t>ACRV</t>
  </si>
  <si>
    <t>ASPI</t>
  </si>
  <si>
    <t>GEN</t>
  </si>
  <si>
    <t>AHCO&lt;XNAS&gt;</t>
  </si>
  <si>
    <t>CEG&lt;XNAS&gt;</t>
  </si>
  <si>
    <t>FBIN&lt;XNYS&gt;</t>
  </si>
  <si>
    <t>GEHC&lt;XNAS&gt;</t>
  </si>
  <si>
    <t>MBC&lt;XNYS&gt;</t>
  </si>
  <si>
    <t>TTSH&lt;XNAS&gt;</t>
  </si>
  <si>
    <t>AHCO</t>
  </si>
  <si>
    <t>Adapthealth Corp</t>
  </si>
  <si>
    <t>CPT</t>
  </si>
  <si>
    <t>CEG</t>
  </si>
  <si>
    <t>CSGP</t>
  </si>
  <si>
    <t>EPAM</t>
  </si>
  <si>
    <t>EQT</t>
  </si>
  <si>
    <t>FDS</t>
  </si>
  <si>
    <t>FSLR</t>
  </si>
  <si>
    <t>INVH</t>
  </si>
  <si>
    <t>KDP</t>
  </si>
  <si>
    <t>MOH</t>
  </si>
  <si>
    <t>NDSN</t>
  </si>
  <si>
    <t>ON</t>
  </si>
  <si>
    <t>PCG</t>
  </si>
  <si>
    <t>TRGP</t>
  </si>
  <si>
    <t>VICI</t>
  </si>
  <si>
    <t>SPRY&lt;XNAS&gt;</t>
  </si>
  <si>
    <t>CCLD&lt;XNAS&gt;</t>
  </si>
  <si>
    <t>CECO&lt;XNAS&gt;</t>
  </si>
  <si>
    <t>IRON&lt;XNAS&gt;</t>
  </si>
  <si>
    <t>DOMH&lt;XNAS&gt;</t>
  </si>
  <si>
    <t>LFCR&lt;XNAS&gt;</t>
  </si>
  <si>
    <t>LUXH&lt;XNAS&gt;</t>
  </si>
  <si>
    <t>ACDC&lt;XNAS&gt;</t>
  </si>
  <si>
    <t>SWAG&lt;XNAS&gt;</t>
  </si>
  <si>
    <t>TFIN&lt;XNAS&gt;</t>
  </si>
  <si>
    <t>VTLE&lt;XNYS&gt;</t>
  </si>
  <si>
    <t>WT&lt;XNAS&gt;</t>
  </si>
  <si>
    <t>SPRY</t>
  </si>
  <si>
    <t>ACNT&lt;XNAS&gt;</t>
  </si>
  <si>
    <t>BACK&lt;XNAS&gt;</t>
  </si>
  <si>
    <t>IMNN&lt;XNAS&gt;</t>
  </si>
  <si>
    <t>IVVD&lt;XNAS&gt;</t>
  </si>
  <si>
    <t>LSTA&lt;XNAS&gt;</t>
  </si>
  <si>
    <t>QNCX&lt;XNAS&gt;</t>
  </si>
  <si>
    <t>RITM&lt;XNYS&gt;</t>
  </si>
  <si>
    <t>VANI&lt;XNAS&gt;</t>
  </si>
  <si>
    <t>Arrow Electronics, Inc</t>
  </si>
  <si>
    <t>Bio-Path Hldg Inc</t>
  </si>
  <si>
    <t>Biora Therapeutics, Inc</t>
  </si>
  <si>
    <t>Bio-Rad Laboratories, Inc</t>
  </si>
  <si>
    <t>Bio-Techne Corp</t>
  </si>
  <si>
    <t>Bioxcel Therapeutics, Inc</t>
  </si>
  <si>
    <t>BjS Wholesale Club Hldg Inc</t>
  </si>
  <si>
    <t>Bk Technologies Corp</t>
  </si>
  <si>
    <t>Black Hills Corp</t>
  </si>
  <si>
    <t>Blackline, Inc</t>
  </si>
  <si>
    <t>Blackrock Enhanced Equity Dividend Trust</t>
  </si>
  <si>
    <t>Blackrock Municipal 2030</t>
  </si>
  <si>
    <t>Blackstone / Gso Strategic Credit Fund</t>
  </si>
  <si>
    <t>Blackstone Inc</t>
  </si>
  <si>
    <t>Blackstone Mortgage Trust, Inc</t>
  </si>
  <si>
    <t>Blend Labs, Inc</t>
  </si>
  <si>
    <t>Blink Charging Co.</t>
  </si>
  <si>
    <t>Block, Inc</t>
  </si>
  <si>
    <t>Bloom Energy Corp</t>
  </si>
  <si>
    <t>Bloomin Brands, Inc</t>
  </si>
  <si>
    <t>ACNT</t>
  </si>
  <si>
    <t>BPTH</t>
  </si>
  <si>
    <t>PROG</t>
  </si>
  <si>
    <t>BIO.B</t>
  </si>
  <si>
    <t>BTAI</t>
  </si>
  <si>
    <t>BJRI</t>
  </si>
  <si>
    <t>BJ</t>
  </si>
  <si>
    <t>BKTI</t>
  </si>
  <si>
    <t>BKH</t>
  </si>
  <si>
    <t>BLKB</t>
  </si>
  <si>
    <t>BL</t>
  </si>
  <si>
    <t>BDJ</t>
  </si>
  <si>
    <t>BTT</t>
  </si>
  <si>
    <t>BGB</t>
  </si>
  <si>
    <t>BX</t>
  </si>
  <si>
    <t>BX-B</t>
  </si>
  <si>
    <t>BX-C</t>
  </si>
  <si>
    <t>BXMT</t>
  </si>
  <si>
    <t>BLND</t>
  </si>
  <si>
    <t>BLNK</t>
  </si>
  <si>
    <t>BE</t>
  </si>
  <si>
    <t>BE-B</t>
  </si>
  <si>
    <t>BLMN</t>
  </si>
  <si>
    <t>UPBD&lt;XNAS&gt;</t>
  </si>
  <si>
    <t>Advance Auto Parts, Inc</t>
  </si>
  <si>
    <t>ASST-A&lt;UsaNa&gt;</t>
  </si>
  <si>
    <t>ASST&lt;XNAS&gt;</t>
  </si>
  <si>
    <t>AESI&lt;XNYS&gt;</t>
  </si>
  <si>
    <t>AESI-B&lt;UsaNa&gt;</t>
  </si>
  <si>
    <t>BFRG&lt;XNAS&gt;</t>
  </si>
  <si>
    <t>CVKD&lt;XNAS&gt;</t>
  </si>
  <si>
    <t>COYA&lt;XNAS&gt;</t>
  </si>
  <si>
    <t>GNLX&lt;XNAS&gt;</t>
  </si>
  <si>
    <t>LIPO&lt;XNAS&gt;</t>
  </si>
  <si>
    <t>MGOL&lt;XNAS&gt;</t>
  </si>
  <si>
    <t>MLYS&lt;XNAS&gt;</t>
  </si>
  <si>
    <t>NXT&lt;XNAS&gt;</t>
  </si>
  <si>
    <t>SKWD&lt;XNAS&gt;</t>
  </si>
  <si>
    <t>GPCR&lt;XNAS&gt;</t>
  </si>
  <si>
    <t>Angel Oak Mortgage Reit, Inc</t>
  </si>
  <si>
    <t>Ars Pharmaceuticals, Inc</t>
  </si>
  <si>
    <t>ASST-A</t>
  </si>
  <si>
    <t>ASST</t>
  </si>
  <si>
    <t>AESI</t>
  </si>
  <si>
    <t>AESI-B</t>
  </si>
  <si>
    <t>STR&lt;XNYS&gt;</t>
  </si>
  <si>
    <t>STR-C&lt;UsaNa&gt;</t>
  </si>
  <si>
    <t>UHAL.B&lt;XNYS&gt;</t>
  </si>
  <si>
    <t>Applied Digital Corp</t>
  </si>
  <si>
    <t>Asset Entities Inc</t>
  </si>
  <si>
    <t>BG</t>
  </si>
  <si>
    <t>FICO</t>
  </si>
  <si>
    <t>GEHC</t>
  </si>
  <si>
    <t>PODD</t>
  </si>
  <si>
    <t>STLD</t>
  </si>
  <si>
    <t>SPHR&lt;XNYS&gt;</t>
  </si>
  <si>
    <t>SPHR-B&lt;UsaNa&gt;</t>
  </si>
  <si>
    <t>Atlas Energy Solutions Inc</t>
  </si>
  <si>
    <t>RVTY&lt;XNYS&gt;</t>
  </si>
  <si>
    <t>RVTY</t>
  </si>
  <si>
    <t>Bill Hldg Inc</t>
  </si>
  <si>
    <t>KNF&lt;XNYS&gt;</t>
  </si>
  <si>
    <t>Blue Bird Corp</t>
  </si>
  <si>
    <t>Bluebird Bio, Inc</t>
  </si>
  <si>
    <t>Bluelinx Hldg Inc</t>
  </si>
  <si>
    <t>Blueprint Medicines Corp</t>
  </si>
  <si>
    <t>Boise Cascade Company</t>
  </si>
  <si>
    <t>Bok Financial Corp</t>
  </si>
  <si>
    <t>Bolt Biotherapeutics, Inc</t>
  </si>
  <si>
    <t>Bone Biologics Corp</t>
  </si>
  <si>
    <t>Booking Hldg Inc</t>
  </si>
  <si>
    <t>Boot Barn Hldg Inc</t>
  </si>
  <si>
    <t>Booz Allen Hamilton Holding Corp</t>
  </si>
  <si>
    <t>BLBD</t>
  </si>
  <si>
    <t>BLUE</t>
  </si>
  <si>
    <t>BXC</t>
  </si>
  <si>
    <t>BPMC</t>
  </si>
  <si>
    <t>BCC</t>
  </si>
  <si>
    <t>BOKF</t>
  </si>
  <si>
    <t>BOLT</t>
  </si>
  <si>
    <t>BBLG</t>
  </si>
  <si>
    <t>BOOT</t>
  </si>
  <si>
    <t>BAH</t>
  </si>
  <si>
    <t>BAH-B</t>
  </si>
  <si>
    <t>CAVA&lt;XNYS&gt;</t>
  </si>
  <si>
    <t>ELTX&lt;XNAS&gt;</t>
  </si>
  <si>
    <t>CBUS&lt;XNAS&gt;</t>
  </si>
  <si>
    <t>NVRI&lt;XNYS&gt;</t>
  </si>
  <si>
    <t>FI&lt;XNYS&gt;</t>
  </si>
  <si>
    <t>PHIN&lt;XNYS&gt;</t>
  </si>
  <si>
    <t>WKC&lt;XNYS&gt;</t>
  </si>
  <si>
    <t>FI</t>
  </si>
  <si>
    <t>Arts Way Manufacturing Co Inc</t>
  </si>
  <si>
    <t>BAH-C</t>
  </si>
  <si>
    <t>Avinger, Inc</t>
  </si>
  <si>
    <t>XXII&lt;XNAS&gt;</t>
  </si>
  <si>
    <t>SLRN&lt;XNAS&gt;</t>
  </si>
  <si>
    <t>ATMU&lt;XNYS&gt;</t>
  </si>
  <si>
    <t>AZTR&lt;XNYS&gt;</t>
  </si>
  <si>
    <t>BOF&lt;XNAS&gt;</t>
  </si>
  <si>
    <t>CWD&lt;XNAS&gt;</t>
  </si>
  <si>
    <t>FTRE&lt;XNAS&gt;</t>
  </si>
  <si>
    <t>GENK&lt;XNAS&gt;</t>
  </si>
  <si>
    <t>INTS&lt;XNAS&gt;</t>
  </si>
  <si>
    <t>TRNR&lt;XNAS&gt;</t>
  </si>
  <si>
    <t>ISPR&lt;XNAS&gt;</t>
  </si>
  <si>
    <t>KVUE&lt;XNAS&gt;</t>
  </si>
  <si>
    <t>KGS&lt;XNYS&gt;</t>
  </si>
  <si>
    <t>MGRX&lt;XNAS&gt;</t>
  </si>
  <si>
    <t>MGRM&lt;XNAS&gt;</t>
  </si>
  <si>
    <t>METCB&lt;XNAS&gt;</t>
  </si>
  <si>
    <t>SVV&lt;XNYS&gt;</t>
  </si>
  <si>
    <t>TPET&lt;XNYS&gt;</t>
  </si>
  <si>
    <t>SLRN</t>
  </si>
  <si>
    <t>ATMU</t>
  </si>
  <si>
    <t>AZTR</t>
  </si>
  <si>
    <t>Acelyrin, Inc</t>
  </si>
  <si>
    <t>Actelis Networks, Inc</t>
  </si>
  <si>
    <t>American Coastal Insurance Corp</t>
  </si>
  <si>
    <t>Atmus Filtration Technologies Inc</t>
  </si>
  <si>
    <t>Azitra, Inc</t>
  </si>
  <si>
    <t>Biolife Solutions, Inc</t>
  </si>
  <si>
    <t>Blackbaud, Inc</t>
  </si>
  <si>
    <t>Blue Owl Capital Corp</t>
  </si>
  <si>
    <t>PANW</t>
  </si>
  <si>
    <t>AVGO&lt;XNAS&gt;</t>
  </si>
  <si>
    <t>AVGO</t>
  </si>
  <si>
    <t>COR&lt;XNYS&gt;</t>
  </si>
  <si>
    <t>HHH&lt;XNYS&gt;</t>
  </si>
  <si>
    <t>CART&lt;XNAS&gt;</t>
  </si>
  <si>
    <t>COR</t>
  </si>
  <si>
    <t>Com E</t>
  </si>
  <si>
    <t>BAH-E</t>
  </si>
  <si>
    <t>AmericaS Car-Mart, Inc</t>
  </si>
  <si>
    <t>KLG&lt;XNYS&gt;</t>
  </si>
  <si>
    <t>BOC</t>
  </si>
  <si>
    <t>BOC-B</t>
  </si>
  <si>
    <t>Akari Therapeutics Plc</t>
  </si>
  <si>
    <t>Borgwarner Inc</t>
  </si>
  <si>
    <t>Boston Omaha Corp</t>
  </si>
  <si>
    <t>AMTB&lt;XNYS&gt;</t>
  </si>
  <si>
    <t>DRS&lt;XNAS&gt;</t>
  </si>
  <si>
    <t>Allient Inc</t>
  </si>
  <si>
    <t>Americold Realty Trust, Inc</t>
  </si>
  <si>
    <t>Boston Scientific Corp</t>
  </si>
  <si>
    <t>Amtech Systems Inc</t>
  </si>
  <si>
    <t>Bottomline Technologies, Inc</t>
  </si>
  <si>
    <t>Bowflex Inc</t>
  </si>
  <si>
    <t>Bowl America Inc</t>
  </si>
  <si>
    <t>Bowman Consulting Group Ltd.</t>
  </si>
  <si>
    <t>Boxlight Corp</t>
  </si>
  <si>
    <t>Boyd Gaming Corp</t>
  </si>
  <si>
    <t>Bp Prudhoe Bay Royalty Trust</t>
  </si>
  <si>
    <t>Brady Corp</t>
  </si>
  <si>
    <t>EPAY</t>
  </si>
  <si>
    <t>BWL.A</t>
  </si>
  <si>
    <t>BWLA-B</t>
  </si>
  <si>
    <t>BWMN</t>
  </si>
  <si>
    <t>BOX</t>
  </si>
  <si>
    <t>BOX-B</t>
  </si>
  <si>
    <t>BOXL</t>
  </si>
  <si>
    <t>BYD</t>
  </si>
  <si>
    <t>BPT</t>
  </si>
  <si>
    <t>BRC</t>
  </si>
  <si>
    <t>BRC-B</t>
  </si>
  <si>
    <t>DAY&lt;XNYS&gt;</t>
  </si>
  <si>
    <t>SXTP&lt;XNAS&gt;</t>
  </si>
  <si>
    <t>ANL&lt;XNAS&gt;</t>
  </si>
  <si>
    <t>ALNT&lt;XNAS&gt;</t>
  </si>
  <si>
    <t>ACIC&lt;XNAS&gt;</t>
  </si>
  <si>
    <t>APGE&lt;XNAS&gt;</t>
  </si>
  <si>
    <t>AVBP&lt;XNAS&gt;</t>
  </si>
  <si>
    <t>AMIX&lt;XNAS&gt;</t>
  </si>
  <si>
    <t>BYON&lt;XNYS&gt;</t>
  </si>
  <si>
    <t>BGC&lt;XNAS&gt;</t>
  </si>
  <si>
    <t>BGC-B&lt;UsaNa&gt;</t>
  </si>
  <si>
    <t>OBDC&lt;XNYS&gt;</t>
  </si>
  <si>
    <t>OWL&lt;XNYS&gt;</t>
  </si>
  <si>
    <t>OWL-B&lt;UsaNa&gt;</t>
  </si>
  <si>
    <t>OWL-C&lt;UsaNa&gt;</t>
  </si>
  <si>
    <t>OWL-D&lt;UsaNa&gt;</t>
  </si>
  <si>
    <t>BFX&lt;XNYS&gt;</t>
  </si>
  <si>
    <t>BTSG&lt;XNAS&gt;</t>
  </si>
  <si>
    <t>CRGX&lt;XNAS&gt;</t>
  </si>
  <si>
    <t>CARM&lt;XNAS&gt;</t>
  </si>
  <si>
    <t>RNAC&lt;XNAS&gt;</t>
  </si>
  <si>
    <t>VTAK&lt;XASE&gt;</t>
  </si>
  <si>
    <t>CRVO&lt;XNAS&gt;</t>
  </si>
  <si>
    <t>CGON&lt;XNAS&gt;</t>
  </si>
  <si>
    <t>CTNT&lt;XNAS&gt;</t>
  </si>
  <si>
    <t>CNVS&lt;XNAS&gt;</t>
  </si>
  <si>
    <t>CDP&lt;XNYS&gt;</t>
  </si>
  <si>
    <t>CXDO&lt;XNAS&gt;</t>
  </si>
  <si>
    <t>DNTH&lt;XNAS&gt;</t>
  </si>
  <si>
    <t>DMK&lt;XNAS&gt;</t>
  </si>
  <si>
    <t>ELAB&lt;XNAS&gt;</t>
  </si>
  <si>
    <t>ELUT&lt;XNAS&gt;</t>
  </si>
  <si>
    <t>FBLG&lt;XNAS&gt;</t>
  </si>
  <si>
    <t>FSK&lt;XNYS&gt;</t>
  </si>
  <si>
    <t>GXAI&lt;XNAS&gt;</t>
  </si>
  <si>
    <t>GRI&lt;XNAS&gt;</t>
  </si>
  <si>
    <t>GYRE&lt;XNAS&gt;</t>
  </si>
  <si>
    <t>INHD&lt;XNAS&gt;</t>
  </si>
  <si>
    <t>IVP&lt;XNAS&gt;</t>
  </si>
  <si>
    <t>JNVR&lt;XNAS&gt;</t>
  </si>
  <si>
    <t>KVYO&lt;XNYS&gt;</t>
  </si>
  <si>
    <t>KRRO&lt;XNAS&gt;</t>
  </si>
  <si>
    <t>LRHC&lt;XNAS&gt;</t>
  </si>
  <si>
    <t>GORV&lt;XNAS&gt;</t>
  </si>
  <si>
    <t>LDWY&lt;XNAS&gt;</t>
  </si>
  <si>
    <t>LXEO&lt;XNAS&gt;</t>
  </si>
  <si>
    <t>LQR&lt;XNAS&gt;</t>
  </si>
  <si>
    <t>MNR&lt;XNYS&gt;</t>
  </si>
  <si>
    <t>MSS&lt;XNAS&gt;</t>
  </si>
  <si>
    <t>MDBH&lt;XNAS&gt;</t>
  </si>
  <si>
    <t>MIRA&lt;XNAS&gt;</t>
  </si>
  <si>
    <t>VYX&lt;XNYS&gt;</t>
  </si>
  <si>
    <t>NMRA&lt;XNAS&gt;</t>
  </si>
  <si>
    <t>NRXS&lt;XNYS&gt;</t>
  </si>
  <si>
    <t>NCL&lt;XNYS&gt;</t>
  </si>
  <si>
    <t>ONCO&lt;XNAS&gt;</t>
  </si>
  <si>
    <t>RYZB&lt;XNAS&gt;</t>
  </si>
  <si>
    <t>AIRE&lt;XNAS&gt;</t>
  </si>
  <si>
    <t>TRAK&lt;XNYS&gt;</t>
  </si>
  <si>
    <t>RR&lt;XNAS&gt;</t>
  </si>
  <si>
    <t>SPGC&lt;XNAS&gt;</t>
  </si>
  <si>
    <t>SDOT&lt;XNAS&gt;</t>
  </si>
  <si>
    <t>SGMT&lt;XNAS&gt;</t>
  </si>
  <si>
    <t>RDUS&lt;XNAS&gt;</t>
  </si>
  <si>
    <t>RDUS-B&lt;UsaNa&gt;</t>
  </si>
  <si>
    <t>SHIM&lt;XNAS&gt;</t>
  </si>
  <si>
    <t>SGN&lt;XNYS&gt;</t>
  </si>
  <si>
    <t>SDHC&lt;XNYS&gt;</t>
  </si>
  <si>
    <t>SHCO&lt;XNYS&gt;</t>
  </si>
  <si>
    <t>SYRE&lt;XNAS&gt;</t>
  </si>
  <si>
    <t>SRM&lt;XNAS&gt;</t>
  </si>
  <si>
    <t>SLE&lt;XNAS&gt;</t>
  </si>
  <si>
    <t>SRFM&lt;XNYS&gt;</t>
  </si>
  <si>
    <t>SYRA&lt;XNAS&gt;</t>
  </si>
  <si>
    <t>TLPH&lt;XNAS&gt;</t>
  </si>
  <si>
    <t>THAR&lt;XNAS&gt;</t>
  </si>
  <si>
    <t>TRML&lt;XNAS&gt;</t>
  </si>
  <si>
    <t>TSBX&lt;XNAS&gt;</t>
  </si>
  <si>
    <t>YHGJ&lt;XNAS&gt;</t>
  </si>
  <si>
    <t>DAY</t>
  </si>
  <si>
    <t>SXTP</t>
  </si>
  <si>
    <t>ANL</t>
  </si>
  <si>
    <t>ALNT</t>
  </si>
  <si>
    <t>ACIC</t>
  </si>
  <si>
    <t>APGE</t>
  </si>
  <si>
    <t>AVBP</t>
  </si>
  <si>
    <t>AMIX</t>
  </si>
  <si>
    <t>BYON</t>
  </si>
  <si>
    <t>BGC</t>
  </si>
  <si>
    <t>BGC-B</t>
  </si>
  <si>
    <t>OBDC</t>
  </si>
  <si>
    <t>OWL</t>
  </si>
  <si>
    <t>OWL-B</t>
  </si>
  <si>
    <t>OWL-C</t>
  </si>
  <si>
    <t>OWL-D</t>
  </si>
  <si>
    <t>BFX</t>
  </si>
  <si>
    <t>60 Degrees Pharmaceuticals, Inc</t>
  </si>
  <si>
    <t>Adlai Nortye Ltd.</t>
  </si>
  <si>
    <t>Agilysys Inc</t>
  </si>
  <si>
    <t>Apogee Therapeutics, Inc</t>
  </si>
  <si>
    <t>Blue Owl Capital Inc</t>
  </si>
  <si>
    <t>Com D</t>
  </si>
  <si>
    <t>SAM</t>
  </si>
  <si>
    <t>SAM-B</t>
  </si>
  <si>
    <t>Amerisafe Inc</t>
  </si>
  <si>
    <t>Armstrong World Industries Inc</t>
  </si>
  <si>
    <t>Aspen Aerogels Inc</t>
  </si>
  <si>
    <t>Autoliv Inc</t>
  </si>
  <si>
    <t>Autonomix Medical, Inc</t>
  </si>
  <si>
    <t>Badger Meter Inc</t>
  </si>
  <si>
    <t>Barrett Business Services Inc</t>
  </si>
  <si>
    <t>Beasley Broadcast Group Inc</t>
  </si>
  <si>
    <t>Benchmark Electronics Inc</t>
  </si>
  <si>
    <t>Beyond, Inc</t>
  </si>
  <si>
    <t>BJS Restaurants Inc</t>
  </si>
  <si>
    <t>Blackrock Inc</t>
  </si>
  <si>
    <t>Boston Beer Co Inc</t>
  </si>
  <si>
    <t>BLDR</t>
  </si>
  <si>
    <t>DOC</t>
  </si>
  <si>
    <t>HUBB</t>
  </si>
  <si>
    <t>JBL</t>
  </si>
  <si>
    <t>KVUE</t>
  </si>
  <si>
    <t>UBER</t>
  </si>
  <si>
    <t>CPAY&lt;XNYS&gt;</t>
  </si>
  <si>
    <t>GEV&lt;XNYS&gt;</t>
  </si>
  <si>
    <t>RDDT&lt;XNYS&gt;</t>
  </si>
  <si>
    <t>RDDT-B&lt;UsaNa&gt;</t>
  </si>
  <si>
    <t>RDDT-C&lt;UsaNa&gt;</t>
  </si>
  <si>
    <t>SOLV&lt;XNYS&gt;</t>
  </si>
  <si>
    <t>SDIG-V&lt;UsaNa&gt;</t>
  </si>
  <si>
    <t>Ambarella Inc</t>
  </si>
  <si>
    <t>American Eagle Outfitters Inc</t>
  </si>
  <si>
    <t>Ampco Pittsburgh Corp</t>
  </si>
  <si>
    <t>Arrivent Biopharma, Inc</t>
  </si>
  <si>
    <t>Aware Inc</t>
  </si>
  <si>
    <t>Box Inc</t>
  </si>
  <si>
    <t>CPAY</t>
  </si>
  <si>
    <t>ANDE</t>
  </si>
  <si>
    <t>BHR</t>
  </si>
  <si>
    <t>Advanced Energy Industries, Inc</t>
  </si>
  <si>
    <t>Amedisys Inc</t>
  </si>
  <si>
    <t>American Express Company</t>
  </si>
  <si>
    <t>Andersons, Inc</t>
  </si>
  <si>
    <t>Bgc Group, Inc</t>
  </si>
  <si>
    <t>Braemar Hotels &amp; Resorts Inc</t>
  </si>
  <si>
    <t>LOGC&lt;XNAS&gt;</t>
  </si>
  <si>
    <t>ALMS&lt;XNAS&gt;</t>
  </si>
  <si>
    <t>AMTM&lt;XNYS&gt;</t>
  </si>
  <si>
    <t>ARDT&lt;XNYS&gt;</t>
  </si>
  <si>
    <t>BTOC&lt;XNAS&gt;</t>
  </si>
  <si>
    <t>ARTV&lt;XNAS&gt;</t>
  </si>
  <si>
    <t>BOW&lt;XNYS&gt;</t>
  </si>
  <si>
    <t>FLYE&lt;XNAS&gt;</t>
  </si>
  <si>
    <t>GAP&lt;XNYS&gt;</t>
  </si>
  <si>
    <t>GRAL&lt;XNAS&gt;</t>
  </si>
  <si>
    <t>KDLY&lt;XNAS&gt;</t>
  </si>
  <si>
    <t>LSH&lt;XNAS&gt;</t>
  </si>
  <si>
    <t>LIF&lt;XNAS&gt;</t>
  </si>
  <si>
    <t>NNE&lt;XNAS&gt;</t>
  </si>
  <si>
    <t>OKLO&lt;XNYS&gt;</t>
  </si>
  <si>
    <t>PAL&lt;XNAS&gt;</t>
  </si>
  <si>
    <t>RAPP&lt;XNAS&gt;</t>
  </si>
  <si>
    <t>SEG&lt;XASE&gt;</t>
  </si>
  <si>
    <t>SVCO&lt;XNAS&gt;</t>
  </si>
  <si>
    <t>SMCI&lt;XNAS&gt;</t>
  </si>
  <si>
    <t>TEM&lt;XNAS&gt;</t>
  </si>
  <si>
    <t>TWFG&lt;XNAS&gt;</t>
  </si>
  <si>
    <t>VLTO&lt;XNYS&gt;</t>
  </si>
  <si>
    <t>VIK&lt;XNYS&gt;</t>
  </si>
  <si>
    <t>WALD&lt;XNAS&gt;</t>
  </si>
  <si>
    <t>WAY&lt;XNAS&gt;</t>
  </si>
  <si>
    <t>WBTN&lt;XNAS&gt;</t>
  </si>
  <si>
    <t>23andme Holding Co</t>
  </si>
  <si>
    <t>Advanced Micro Devices, Inc</t>
  </si>
  <si>
    <t>Alt5 Sigma Corp</t>
  </si>
  <si>
    <t>Alumis Inc</t>
  </si>
  <si>
    <t>Amentum Hldg Inc</t>
  </si>
  <si>
    <t>Appfolio, Inc</t>
  </si>
  <si>
    <t>Applied Dna Sciences Inc</t>
  </si>
  <si>
    <t>Applied Industrial Technologies, Inc</t>
  </si>
  <si>
    <t>Armlogi Holding Corp</t>
  </si>
  <si>
    <t>Artiva Biotherapeutics, Inc</t>
  </si>
  <si>
    <t>Asure Software, Inc</t>
  </si>
  <si>
    <t>Bowhead Specialty Hldg Inc</t>
  </si>
  <si>
    <t>Brainstorm Cell Therapeutics Inc</t>
  </si>
  <si>
    <t>Branchout Food Inc</t>
  </si>
  <si>
    <t>ALMS</t>
  </si>
  <si>
    <t>AMTM</t>
  </si>
  <si>
    <t>ARDT</t>
  </si>
  <si>
    <t>BTOC</t>
  </si>
  <si>
    <t>ARTV</t>
  </si>
  <si>
    <t>BOW</t>
  </si>
  <si>
    <t>BCLI</t>
  </si>
  <si>
    <t>BOF</t>
  </si>
  <si>
    <t>CRWD</t>
  </si>
  <si>
    <t>DECK</t>
  </si>
  <si>
    <t>DELL</t>
  </si>
  <si>
    <t>ERIE</t>
  </si>
  <si>
    <t>GEV</t>
  </si>
  <si>
    <t>GDDY</t>
  </si>
  <si>
    <t>KKR</t>
  </si>
  <si>
    <t>PLTR</t>
  </si>
  <si>
    <t>SOLV</t>
  </si>
  <si>
    <t>SMCI</t>
  </si>
  <si>
    <t>VLTO</t>
  </si>
  <si>
    <t>VST</t>
  </si>
  <si>
    <t>ACTU&lt;XNAS&gt;</t>
  </si>
  <si>
    <t>ALTS&lt;XNAS&gt;</t>
  </si>
  <si>
    <t>AVR&lt;XNAS&gt;</t>
  </si>
  <si>
    <t>BCAX&lt;XNAS&gt;</t>
  </si>
  <si>
    <t>BIOA&lt;XNAS&gt;</t>
  </si>
  <si>
    <t>BKV&lt;XNYS&gt;</t>
  </si>
  <si>
    <t>CAMP&lt;XNAS&gt;</t>
  </si>
  <si>
    <t>CBLL&lt;XNAS&gt;</t>
  </si>
  <si>
    <t>CBNA&lt;XNYS&gt;</t>
  </si>
  <si>
    <t>CLYM&lt;XNAS&gt;</t>
  </si>
  <si>
    <t>CON&lt;XNYS&gt;</t>
  </si>
  <si>
    <t>DWTX&lt;XNAS&gt;</t>
  </si>
  <si>
    <t>ENTO&lt;XNAS&gt;</t>
  </si>
  <si>
    <t>EXE&lt;XNAS&gt;</t>
  </si>
  <si>
    <t>FBLA&lt;XNAS&gt;</t>
  </si>
  <si>
    <t>FDSB&lt;XNAS&gt;</t>
  </si>
  <si>
    <t>FLG&lt;XNYS&gt;</t>
  </si>
  <si>
    <t>FVR&lt;XNYS&gt;</t>
  </si>
  <si>
    <t>GRDN&lt;XNYS&gt;</t>
  </si>
  <si>
    <t>HIT&lt;XNAS&gt;</t>
  </si>
  <si>
    <t>HCWC&lt;XASE&gt;</t>
  </si>
  <si>
    <t>CASK&lt;XNAS&gt;</t>
  </si>
  <si>
    <t>ROLR&lt;XASE&gt;</t>
  </si>
  <si>
    <t>GPUS&lt;XNYS&gt;</t>
  </si>
  <si>
    <t>IBO&lt;XASE&gt;</t>
  </si>
  <si>
    <t>INGM&lt;XNYS&gt;</t>
  </si>
  <si>
    <t>INVX&lt;XNYS&gt;</t>
  </si>
  <si>
    <t>IZTC&lt;XNAS&gt;</t>
  </si>
  <si>
    <t>JUNS&lt;XNAS&gt;</t>
  </si>
  <si>
    <t>KAPA&lt;XASE&gt;</t>
  </si>
  <si>
    <t>KLC&lt;XNYS&gt;</t>
  </si>
  <si>
    <t>LGCY&lt;XASE&gt;</t>
  </si>
  <si>
    <t>LINE&lt;XNAS&gt;</t>
  </si>
  <si>
    <t>LGTY&lt;XNAS&gt;</t>
  </si>
  <si>
    <t>LGTY-B&lt;UsaNa&gt;</t>
  </si>
  <si>
    <t>MAGN&lt;XNYS&gt;</t>
  </si>
  <si>
    <t>MBX&lt;XNAS&gt;</t>
  </si>
  <si>
    <t>OMCC&lt;XNAS&gt;</t>
  </si>
  <si>
    <t>OS&lt;XNAS&gt;</t>
  </si>
  <si>
    <t>ONIT&lt;XNYS&gt;</t>
  </si>
  <si>
    <t>OKUR&lt;XNAS&gt;</t>
  </si>
  <si>
    <t>IRD&lt;XNAS&gt;</t>
  </si>
  <si>
    <t>OSTX&lt;XNYS&gt;</t>
  </si>
  <si>
    <t>PENG&lt;XNAS&gt;</t>
  </si>
  <si>
    <t>AIOT&lt;XNAS&gt;</t>
  </si>
  <si>
    <t>SPAI&lt;XNAS&gt;</t>
  </si>
  <si>
    <t>SCNX&lt;XNAS&gt;</t>
  </si>
  <si>
    <t>SEPN&lt;XNAS&gt;</t>
  </si>
  <si>
    <t>TTAN&lt;XNAS&gt;</t>
  </si>
  <si>
    <t>SKYQ&lt;XNAS&gt;</t>
  </si>
  <si>
    <t>SEI&lt;XNYS&gt;</t>
  </si>
  <si>
    <t>SEI-B&lt;UsaNa&gt;</t>
  </si>
  <si>
    <t>SARO&lt;XNYS&gt;</t>
  </si>
  <si>
    <t>SNYR&lt;XNAS&gt;</t>
  </si>
  <si>
    <t>TECX&lt;XNAS&gt;</t>
  </si>
  <si>
    <t>BWIN&lt;XNAS&gt;</t>
  </si>
  <si>
    <t>TNFA&lt;XNAS&gt;</t>
  </si>
  <si>
    <t>TXNM&lt;XNYS&gt;</t>
  </si>
  <si>
    <t>UCB&lt;XNYS&gt;</t>
  </si>
  <si>
    <t>UPB&lt;XNAS&gt;</t>
  </si>
  <si>
    <t>VENU&lt;XASE&gt;</t>
  </si>
  <si>
    <t>ZBIO&lt;XNAS&gt;</t>
  </si>
  <si>
    <t>ZSPC&lt;XNAS&gt;</t>
  </si>
  <si>
    <t>Actuate Therapeutics, Inc</t>
  </si>
  <si>
    <t>Advanced Flower Capital Inc</t>
  </si>
  <si>
    <t>Anteris Technologies Global Corp</t>
  </si>
  <si>
    <t>Aspira WomenS Health Inc</t>
  </si>
  <si>
    <t>Autozone Inc</t>
  </si>
  <si>
    <t>Bicara Therapeutics Inc</t>
  </si>
  <si>
    <t>Bioage Labs, Inc</t>
  </si>
  <si>
    <t>Bkv Corp</t>
  </si>
  <si>
    <t>Brandywine Realty Trust</t>
  </si>
  <si>
    <t>Braze, Inc</t>
  </si>
  <si>
    <t>Bread Financial Hldg Inc</t>
  </si>
  <si>
    <t>Bridge Investment Group Hldg Inc</t>
  </si>
  <si>
    <t>ACTU</t>
  </si>
  <si>
    <t>ALTS</t>
  </si>
  <si>
    <t>AVR</t>
  </si>
  <si>
    <t>BCAX</t>
  </si>
  <si>
    <t>BIOA</t>
  </si>
  <si>
    <t>BKV</t>
  </si>
  <si>
    <t>BDN</t>
  </si>
  <si>
    <t>BRZE</t>
  </si>
  <si>
    <t>BFH</t>
  </si>
  <si>
    <t>BRDG</t>
  </si>
  <si>
    <t>AARD&lt;XNAS&gt;</t>
  </si>
  <si>
    <t>AIRO&lt;XNAS&gt;</t>
  </si>
  <si>
    <t>AMBQ&lt;XNYS&gt;</t>
  </si>
  <si>
    <t>AII&lt;XNYS&gt;</t>
  </si>
  <si>
    <t>APUS&lt;XNYS&gt;</t>
  </si>
  <si>
    <t>ARAI&lt;XNAS&gt;</t>
  </si>
  <si>
    <t>ASIC&lt;XNYS&gt;</t>
  </si>
  <si>
    <t>ATLX&lt;XNAS&gt;</t>
  </si>
  <si>
    <t>AGH&lt;XNAS&gt;</t>
  </si>
  <si>
    <t>AVIG&lt;XNYS&gt;</t>
  </si>
  <si>
    <t>BBNX&lt;XNAS&gt;</t>
  </si>
  <si>
    <t>BMNR&lt;XASE&gt;</t>
  </si>
  <si>
    <t>XYZ&lt;XNYS&gt;</t>
  </si>
  <si>
    <t>XYZ-B&lt;UsaNa&gt;</t>
  </si>
  <si>
    <t>CJMB&lt;XNAS&gt;</t>
  </si>
  <si>
    <t>CV&lt;XNAS&gt;</t>
  </si>
  <si>
    <t>CARL&lt;XNAS&gt;</t>
  </si>
  <si>
    <t>CHYM&lt;XNAS&gt;</t>
  </si>
  <si>
    <t>CHYM-B&lt;UsaNa&gt;</t>
  </si>
  <si>
    <t>CRCL&lt;XNYS&gt;</t>
  </si>
  <si>
    <t>CRCL-B&lt;UsaNa&gt;</t>
  </si>
  <si>
    <t>CSAI&lt;XNAS&gt;</t>
  </si>
  <si>
    <t>COSO&lt;XNYS&gt;</t>
  </si>
  <si>
    <t>CRWV&lt;XNAS&gt;</t>
  </si>
  <si>
    <t>DFCF&lt;XNYS&gt;</t>
  </si>
  <si>
    <t>FBGL&lt;XNAS&gt;</t>
  </si>
  <si>
    <t>FIG&lt;XNYS&gt;</t>
  </si>
  <si>
    <t>FIG-B&lt;UsaNa&gt;</t>
  </si>
  <si>
    <t>FIG-C&lt;UsaNa&gt;</t>
  </si>
  <si>
    <t>FLOC&lt;XNYS&gt;</t>
  </si>
  <si>
    <t>FLCB&lt;XNYS&gt;</t>
  </si>
  <si>
    <t>HNGE&lt;XNYS&gt;</t>
  </si>
  <si>
    <t>HNGE-B&lt;UsaNa&gt;</t>
  </si>
  <si>
    <t>INR&lt;XNYS&gt;</t>
  </si>
  <si>
    <t>INV&lt;XNAS&gt;</t>
  </si>
  <si>
    <t>JHCB&lt;XNYS&gt;</t>
  </si>
  <si>
    <t>KRMN&lt;XNYS&gt;</t>
  </si>
  <si>
    <t>LHAI&lt;XNAS&gt;</t>
  </si>
  <si>
    <t>MAZE&lt;XNAS&gt;</t>
  </si>
  <si>
    <t>MH&lt;XNYS&gt;</t>
  </si>
  <si>
    <t>MTSR&lt;XNAS&gt;</t>
  </si>
  <si>
    <t>MRP&lt;XNYS&gt;</t>
  </si>
  <si>
    <t>MNTN&lt;XNYS&gt;</t>
  </si>
  <si>
    <t>MNTN-B&lt;UsaNa&gt;</t>
  </si>
  <si>
    <t>BNDI&lt;XNYS&gt;</t>
  </si>
  <si>
    <t>NIQ&lt;XNYS&gt;</t>
  </si>
  <si>
    <t>NPB&lt;XNYS&gt;</t>
  </si>
  <si>
    <t>SMR&lt;XNYS&gt;</t>
  </si>
  <si>
    <t>SMR-B&lt;UsaNa&gt;</t>
  </si>
  <si>
    <t>ODYS&lt;XNAS&gt;</t>
  </si>
  <si>
    <t>OFAL&lt;XNAS&gt;</t>
  </si>
  <si>
    <t>OMDA&lt;XNAS&gt;</t>
  </si>
  <si>
    <t>OACP&lt;XNYS&gt;</t>
  </si>
  <si>
    <t>PTRB&lt;XNYS&gt;</t>
  </si>
  <si>
    <t>PODC&lt;XNAS&gt;</t>
  </si>
  <si>
    <t>QUBT&lt;XNAS&gt;</t>
  </si>
  <si>
    <t>SAIL&lt;XNAS&gt;</t>
  </si>
  <si>
    <t>TTAN-B&lt;UsaNa&gt;</t>
  </si>
  <si>
    <t>AGGH&lt;XNYS&gt;</t>
  </si>
  <si>
    <t>SION&lt;XNAS&gt;</t>
  </si>
  <si>
    <t>SFD&lt;XNAS&gt;</t>
  </si>
  <si>
    <t>SGI&lt;XNYS&gt;</t>
  </si>
  <si>
    <t>FISR&lt;XNYS&gt;</t>
  </si>
  <si>
    <t>TAGG&lt;XNYS&gt;</t>
  </si>
  <si>
    <t>XHLD&lt;XNAS&gt;</t>
  </si>
  <si>
    <t>TTAM&lt;XNYS&gt;</t>
  </si>
  <si>
    <t>TKO&lt;XNYS&gt;</t>
  </si>
  <si>
    <t>TKO-B&lt;UsaNa&gt;</t>
  </si>
  <si>
    <t>TOPP&lt;XASE&gt;</t>
  </si>
  <si>
    <t>VG&lt;XNYS&gt;</t>
  </si>
  <si>
    <t>VOYG&lt;XNYS&gt;</t>
  </si>
  <si>
    <t>VOYG-B&lt;UsaNa&gt;</t>
  </si>
  <si>
    <t>BULL&lt;XNAS&gt;</t>
  </si>
  <si>
    <t>BULL-B&lt;UsaNa&gt;</t>
  </si>
  <si>
    <t>WSBK&lt;XNAS&gt;</t>
  </si>
  <si>
    <t>Aardvark Therapeutics, Inc</t>
  </si>
  <si>
    <t>Abercrombie &amp; Fitch Co.</t>
  </si>
  <si>
    <t>Access Newswire Inc</t>
  </si>
  <si>
    <t>Acuity Inc</t>
  </si>
  <si>
    <t>Aethlon Medical Inc</t>
  </si>
  <si>
    <t>Airo Group Hldg Inc</t>
  </si>
  <si>
    <t>Ambiq Micro, Inc</t>
  </si>
  <si>
    <t>American Integrity Insurance Group, Inc</t>
  </si>
  <si>
    <t>Apimeds Pharmaceuticals US, Inc</t>
  </si>
  <si>
    <t>Ardent Health, Inc</t>
  </si>
  <si>
    <t>Arrive Ai Inc</t>
  </si>
  <si>
    <t>Ashford Hospitality Trust, Inc</t>
  </si>
  <si>
    <t>Ategrity Specialty Insurance Co Hldg</t>
  </si>
  <si>
    <t>Atlas Lithium Corp</t>
  </si>
  <si>
    <t>Aureus Greenway Hldg Inc</t>
  </si>
  <si>
    <t>Avantis Core Fixed Income ETF</t>
  </si>
  <si>
    <t>Beta Bionics, Inc</t>
  </si>
  <si>
    <t>Bitmine Immersion Technologies, Inc</t>
  </si>
  <si>
    <t>AARD</t>
  </si>
  <si>
    <t>ISDR</t>
  </si>
  <si>
    <t>AIRO</t>
  </si>
  <si>
    <t>AMBQ</t>
  </si>
  <si>
    <t>AII</t>
  </si>
  <si>
    <t>APUS</t>
  </si>
  <si>
    <t>ARAI</t>
  </si>
  <si>
    <t>ASIC</t>
  </si>
  <si>
    <t>ATLX</t>
  </si>
  <si>
    <t>AGH</t>
  </si>
  <si>
    <t>AVIG</t>
  </si>
  <si>
    <t>BBNX</t>
  </si>
  <si>
    <t>BMNR</t>
  </si>
  <si>
    <t>XYZ</t>
  </si>
  <si>
    <t>XYZ-B</t>
  </si>
  <si>
    <t>COIN</t>
  </si>
  <si>
    <t>DDOG</t>
  </si>
  <si>
    <t>DASH</t>
  </si>
  <si>
    <t>EXE</t>
  </si>
  <si>
    <t>LII</t>
  </si>
  <si>
    <t>TPL</t>
  </si>
  <si>
    <t>TKO</t>
  </si>
  <si>
    <t>TTD</t>
  </si>
  <si>
    <t>WSM</t>
  </si>
  <si>
    <t>WDAY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</si>
</sst>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3" formatCode="_(* #,##0.00_);_(* \(#,##0.00\);_(* &quot;-&quot;??_);_(@_)"/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#,##0.0%;[Red]\-#,##0.0%"/>
    <numFmt numFmtId="167" formatCode="_-* #,##0_-;\-* #,##0_-;_-* &quot;-&quot;??_-;_-@_-"/>
    <numFmt numFmtId="168" formatCode="#,##0.00%;[Red]\-#,##0.00%"/>
    <numFmt numFmtId="169" formatCode="_-* #,##0.0000_-;\-* #,##0.0000_-;_-* &quot;-&quot;??_-;_-@_-"/>
    <numFmt numFmtId="170" formatCode="0.0%"/>
    <numFmt numFmtId="171" formatCode="0.00\ &quot;%&quot;"/>
    <numFmt numFmtId="172" formatCode="#,##0_ ;[Red]\-#,##0\ "/>
    <numFmt numFmtId="173" formatCode="#,##0.00_ ;[Red]\-#,##0.00\ "/>
    <numFmt numFmtId="174" formatCode="yyyy"/>
    <numFmt numFmtId="175" formatCode="&quot;R$&quot;\ #,##0"/>
    <numFmt numFmtId="176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Segoe UI"/>
      <family val="2"/>
    </font>
    <font>
      <b/>
      <sz val="11"/>
      <color rgb="FF006B66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0"/>
      <name val="Segoe UI"/>
      <family val="2"/>
    </font>
    <font>
      <b/>
      <sz val="16"/>
      <color theme="0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sz val="11"/>
      <color theme="1"/>
      <name val="Wingdings 3"/>
      <family val="1"/>
      <charset val="2"/>
    </font>
    <font>
      <b/>
      <sz val="11"/>
      <name val="Segoe UI"/>
      <family val="2"/>
    </font>
    <font>
      <b/>
      <sz val="11"/>
      <color theme="1" tint="0.249977111117893"/>
      <name val="Segoe UI"/>
      <family val="2"/>
    </font>
    <font>
      <b/>
      <sz val="20"/>
      <color rgb="FFC59C00"/>
      <name val="Segoe UI"/>
      <family val="2"/>
    </font>
    <font>
      <sz val="11"/>
      <color theme="0"/>
      <name val="Calibri"/>
      <family val="2"/>
      <scheme val="minor"/>
    </font>
    <font>
      <b/>
      <sz val="10"/>
      <color rgb="FF006B66"/>
      <name val="Segoe UI"/>
      <family val="2"/>
    </font>
    <font>
      <sz val="10"/>
      <color rgb="FF006B66"/>
      <name val="Segoe UI"/>
      <family val="2"/>
    </font>
    <font>
      <b/>
      <sz val="18"/>
      <color rgb="FFC59C00"/>
      <name val="Segoe UI"/>
      <family val="2"/>
    </font>
    <font>
      <sz val="10"/>
      <color theme="1" tint="0.249977111117893"/>
      <name val="Segoe UI"/>
      <family val="2"/>
    </font>
    <font>
      <b/>
      <sz val="12"/>
      <color rgb="FF006B66"/>
      <name val="Segoe UI"/>
      <family val="2"/>
    </font>
    <font>
      <b/>
      <sz val="12"/>
      <color theme="1"/>
      <name val="Segoe UI"/>
      <family val="2"/>
    </font>
    <font>
      <sz val="10"/>
      <name val="Segoe UI"/>
      <family val="2"/>
    </font>
    <font>
      <sz val="9"/>
      <color theme="1" tint="0.249977111117893"/>
      <name val="Segoe UI"/>
      <family val="2"/>
    </font>
    <font>
      <sz val="8"/>
      <color theme="1" tint="0.249977111117893"/>
      <name val="Segoe UI"/>
      <family val="2"/>
    </font>
    <font>
      <b/>
      <sz val="10"/>
      <color theme="1" tint="0.34998626667073579"/>
      <name val="Segoe UI"/>
      <family val="2"/>
    </font>
    <font>
      <sz val="11"/>
      <color rgb="FF006B66"/>
      <name val="Segoe UI"/>
      <family val="2"/>
    </font>
    <font>
      <b/>
      <sz val="10"/>
      <color rgb="FFFFFFFF"/>
      <name val="Segoe UI"/>
      <family val="2"/>
    </font>
    <font>
      <sz val="11"/>
      <color theme="1" tint="0.249977111117893"/>
      <name val="Segoe U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Segoe UI Light"/>
      <family val="2"/>
    </font>
    <font>
      <b/>
      <sz val="10"/>
      <color rgb="FFFF0000"/>
      <name val="Segoe UI"/>
      <family val="2"/>
    </font>
    <font>
      <sz val="10"/>
      <color rgb="FFC00000"/>
      <name val="Segoe U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4"/>
      <color theme="1" tint="0.249977111117893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FFC7CE"/>
      </patternFill>
    </fill>
    <fill>
      <patternFill patternType="solid">
        <fgColor rgb="FFDAE2DD"/>
        <bgColor indexed="64"/>
      </patternFill>
    </fill>
    <fill>
      <patternFill patternType="solid">
        <fgColor rgb="FF006B66"/>
        <bgColor rgb="FF000000"/>
      </patternFill>
    </fill>
    <fill>
      <patternFill patternType="solid">
        <fgColor rgb="FFDAE2DD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6B66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dashed">
        <color theme="1" tint="0.24994659260841701"/>
      </right>
      <top style="thin">
        <color theme="0"/>
      </top>
      <bottom/>
      <diagonal/>
    </border>
    <border>
      <left/>
      <right style="dashed">
        <color theme="1" tint="0.24994659260841701"/>
      </right>
      <top/>
      <bottom/>
      <diagonal/>
    </border>
    <border>
      <left style="dashed">
        <color theme="1" tint="0.24994659260841701"/>
      </left>
      <right/>
      <top style="thin">
        <color theme="0"/>
      </top>
      <bottom/>
      <diagonal/>
    </border>
    <border>
      <left style="dashed">
        <color theme="1" tint="0.2499465926084170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dashed">
        <color theme="1" tint="0.24994659260841701"/>
      </right>
      <top/>
      <bottom style="thin">
        <color theme="0" tint="-0.14996795556505021"/>
      </bottom>
      <diagonal/>
    </border>
    <border>
      <left style="dashed">
        <color theme="1" tint="0.24994659260841701"/>
      </left>
      <right/>
      <top/>
      <bottom style="thin">
        <color theme="0" tint="-0.149967955565050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164" fontId="9" fillId="0" borderId="0" applyFont="0" applyFill="0" applyBorder="0" applyAlignment="0" applyProtection="0"/>
  </cellStyleXfs>
  <cellXfs count="139">
    <xf numFmtId="0" fontId="0" fillId="0" borderId="0" xfId="0"/>
    <xf numFmtId="0" fontId="5" fillId="0" borderId="0" xfId="0" applyFont="1"/>
    <xf numFmtId="0" fontId="7" fillId="2" borderId="0" xfId="0" applyFont="1" applyFill="1"/>
    <xf numFmtId="0" fontId="4" fillId="0" borderId="0" xfId="0" applyFont="1"/>
    <xf numFmtId="0" fontId="2" fillId="0" borderId="0" xfId="0" applyFont="1"/>
    <xf numFmtId="14" fontId="8" fillId="2" borderId="0" xfId="1" applyNumberFormat="1" applyFont="1" applyFill="1" applyAlignment="1">
      <alignment horizontal="left" vertical="center"/>
    </xf>
    <xf numFmtId="14" fontId="10" fillId="2" borderId="0" xfId="1" applyNumberFormat="1" applyFont="1" applyFill="1" applyAlignment="1">
      <alignment horizontal="left" vertical="center"/>
    </xf>
    <xf numFmtId="0" fontId="5" fillId="0" borderId="1" xfId="0" applyFont="1" applyBorder="1"/>
    <xf numFmtId="14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/>
    </xf>
    <xf numFmtId="0" fontId="17" fillId="0" borderId="1" xfId="0" applyFont="1" applyBorder="1" applyAlignment="1">
      <alignment horizontal="left" vertical="center"/>
    </xf>
    <xf numFmtId="167" fontId="16" fillId="0" borderId="0" xfId="2" applyNumberFormat="1" applyFont="1" applyAlignment="1">
      <alignment horizontal="right" vertical="center"/>
    </xf>
    <xf numFmtId="168" fontId="12" fillId="0" borderId="0" xfId="3" applyNumberFormat="1" applyFont="1" applyAlignment="1">
      <alignment horizontal="right" vertical="center"/>
    </xf>
    <xf numFmtId="166" fontId="12" fillId="0" borderId="0" xfId="3" applyNumberFormat="1" applyFont="1" applyAlignment="1">
      <alignment horizontal="right"/>
    </xf>
    <xf numFmtId="166" fontId="2" fillId="0" borderId="0" xfId="3" applyNumberFormat="1" applyFont="1" applyAlignment="1">
      <alignment horizontal="right"/>
    </xf>
    <xf numFmtId="0" fontId="16" fillId="0" borderId="2" xfId="0" applyFont="1" applyBorder="1" applyAlignment="1">
      <alignment horizontal="center"/>
    </xf>
    <xf numFmtId="14" fontId="6" fillId="0" borderId="0" xfId="0" applyNumberFormat="1" applyFont="1"/>
    <xf numFmtId="169" fontId="16" fillId="0" borderId="0" xfId="2" applyNumberFormat="1" applyFont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18" fillId="2" borderId="0" xfId="0" applyFont="1" applyFill="1"/>
    <xf numFmtId="14" fontId="10" fillId="2" borderId="0" xfId="1" applyNumberFormat="1" applyFont="1" applyFill="1" applyAlignment="1">
      <alignment horizontal="left" vertical="center" indent="1"/>
    </xf>
    <xf numFmtId="10" fontId="2" fillId="0" borderId="0" xfId="3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3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20" fillId="4" borderId="3" xfId="0" applyFont="1" applyFill="1" applyBorder="1" applyAlignment="1">
      <alignment horizontal="center"/>
    </xf>
    <xf numFmtId="0" fontId="20" fillId="4" borderId="3" xfId="0" applyFont="1" applyFill="1" applyBorder="1"/>
    <xf numFmtId="2" fontId="2" fillId="0" borderId="0" xfId="0" applyNumberFormat="1" applyFont="1" applyAlignment="1">
      <alignment horizontal="center"/>
    </xf>
    <xf numFmtId="170" fontId="2" fillId="0" borderId="0" xfId="3" applyNumberFormat="1" applyFont="1" applyAlignment="1">
      <alignment horizontal="right"/>
    </xf>
    <xf numFmtId="170" fontId="2" fillId="0" borderId="0" xfId="3" applyNumberFormat="1" applyFont="1" applyAlignment="1">
      <alignment horizontal="center"/>
    </xf>
    <xf numFmtId="170" fontId="2" fillId="0" borderId="0" xfId="3" applyNumberFormat="1" applyFont="1" applyAlignment="1">
      <alignment horizontal="left"/>
    </xf>
    <xf numFmtId="0" fontId="5" fillId="2" borderId="0" xfId="0" applyFont="1" applyFill="1"/>
    <xf numFmtId="0" fontId="20" fillId="4" borderId="3" xfId="0" applyFont="1" applyFill="1" applyBorder="1" applyAlignment="1">
      <alignment horizontal="centerContinuous"/>
    </xf>
    <xf numFmtId="0" fontId="21" fillId="0" borderId="0" xfId="0" applyFont="1" applyAlignment="1">
      <alignment horizontal="left" vertical="center"/>
    </xf>
    <xf numFmtId="0" fontId="0" fillId="0" borderId="4" xfId="0" applyBorder="1"/>
    <xf numFmtId="0" fontId="20" fillId="4" borderId="6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/>
    </xf>
    <xf numFmtId="10" fontId="22" fillId="0" borderId="0" xfId="3" applyNumberFormat="1" applyFont="1" applyAlignment="1">
      <alignment horizontal="right"/>
    </xf>
    <xf numFmtId="10" fontId="22" fillId="0" borderId="0" xfId="3" applyNumberFormat="1" applyFont="1" applyAlignment="1">
      <alignment horizontal="left"/>
    </xf>
    <xf numFmtId="2" fontId="22" fillId="0" borderId="4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0" fontId="22" fillId="0" borderId="0" xfId="3" applyNumberFormat="1" applyFont="1" applyAlignment="1">
      <alignment horizontal="center"/>
    </xf>
    <xf numFmtId="2" fontId="22" fillId="0" borderId="1" xfId="0" applyNumberFormat="1" applyFont="1" applyBorder="1" applyAlignment="1">
      <alignment horizontal="center"/>
    </xf>
    <xf numFmtId="10" fontId="22" fillId="0" borderId="1" xfId="3" applyNumberFormat="1" applyFont="1" applyBorder="1" applyAlignment="1">
      <alignment horizontal="right"/>
    </xf>
    <xf numFmtId="10" fontId="22" fillId="0" borderId="1" xfId="3" applyNumberFormat="1" applyFont="1" applyBorder="1" applyAlignment="1">
      <alignment horizontal="center"/>
    </xf>
    <xf numFmtId="10" fontId="22" fillId="0" borderId="1" xfId="3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left"/>
    </xf>
    <xf numFmtId="168" fontId="24" fillId="0" borderId="11" xfId="3" applyNumberFormat="1" applyFont="1" applyBorder="1" applyAlignment="1">
      <alignment vertical="center"/>
    </xf>
    <xf numFmtId="0" fontId="26" fillId="0" borderId="0" xfId="0" applyFont="1"/>
    <xf numFmtId="171" fontId="12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5" borderId="14" xfId="0" applyFont="1" applyFill="1" applyBorder="1" applyAlignment="1">
      <alignment horizontal="centerContinuous"/>
    </xf>
    <xf numFmtId="0" fontId="30" fillId="5" borderId="15" xfId="0" applyFont="1" applyFill="1" applyBorder="1" applyAlignment="1">
      <alignment horizontal="centerContinuous"/>
    </xf>
    <xf numFmtId="0" fontId="20" fillId="6" borderId="16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34" fillId="0" borderId="0" xfId="0" applyFont="1"/>
    <xf numFmtId="17" fontId="8" fillId="2" borderId="3" xfId="6" applyNumberFormat="1" applyFont="1" applyFill="1" applyBorder="1" applyAlignment="1">
      <alignment horizontal="center"/>
    </xf>
    <xf numFmtId="174" fontId="8" fillId="2" borderId="3" xfId="6" applyNumberFormat="1" applyFont="1" applyFill="1" applyBorder="1" applyAlignment="1">
      <alignment horizontal="center"/>
    </xf>
    <xf numFmtId="166" fontId="2" fillId="0" borderId="0" xfId="3" applyNumberFormat="1" applyFont="1" applyAlignment="1">
      <alignment horizontal="left" indent="1"/>
    </xf>
    <xf numFmtId="166" fontId="2" fillId="0" borderId="0" xfId="3" applyNumberFormat="1" applyFont="1" applyAlignment="1">
      <alignment horizontal="center"/>
    </xf>
    <xf numFmtId="166" fontId="2" fillId="0" borderId="4" xfId="3" applyNumberFormat="1" applyFont="1" applyBorder="1" applyAlignment="1">
      <alignment horizontal="left" indent="1"/>
    </xf>
    <xf numFmtId="166" fontId="2" fillId="0" borderId="4" xfId="3" applyNumberFormat="1" applyFont="1" applyBorder="1" applyAlignment="1">
      <alignment horizontal="center"/>
    </xf>
    <xf numFmtId="166" fontId="22" fillId="0" borderId="0" xfId="3" applyNumberFormat="1" applyFont="1"/>
    <xf numFmtId="166" fontId="22" fillId="0" borderId="4" xfId="3" applyNumberFormat="1" applyFont="1" applyBorder="1"/>
    <xf numFmtId="0" fontId="19" fillId="4" borderId="3" xfId="0" applyFont="1" applyFill="1" applyBorder="1" applyAlignment="1">
      <alignment horizontal="center"/>
    </xf>
    <xf numFmtId="170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19" fillId="0" borderId="0" xfId="0" applyFont="1"/>
    <xf numFmtId="173" fontId="2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37" fillId="0" borderId="0" xfId="0" applyFont="1"/>
    <xf numFmtId="175" fontId="38" fillId="0" borderId="0" xfId="7" applyNumberFormat="1" applyFont="1" applyAlignment="1">
      <alignment horizontal="left"/>
    </xf>
    <xf numFmtId="0" fontId="39" fillId="0" borderId="4" xfId="0" applyFont="1" applyBorder="1" applyAlignment="1">
      <alignment horizontal="right"/>
    </xf>
    <xf numFmtId="14" fontId="36" fillId="9" borderId="17" xfId="0" applyNumberFormat="1" applyFont="1" applyFill="1" applyBorder="1"/>
    <xf numFmtId="0" fontId="40" fillId="0" borderId="0" xfId="0" applyFont="1"/>
    <xf numFmtId="0" fontId="35" fillId="0" borderId="0" xfId="0" applyFont="1"/>
    <xf numFmtId="17" fontId="8" fillId="2" borderId="6" xfId="5" applyNumberFormat="1" applyFont="1" applyFill="1" applyBorder="1" applyAlignment="1">
      <alignment horizontal="center"/>
    </xf>
    <xf numFmtId="174" fontId="8" fillId="2" borderId="6" xfId="5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14" fontId="2" fillId="10" borderId="3" xfId="0" applyNumberFormat="1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12" fillId="0" borderId="0" xfId="0" applyFont="1"/>
    <xf numFmtId="168" fontId="12" fillId="0" borderId="0" xfId="3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4" fontId="19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left"/>
    </xf>
    <xf numFmtId="10" fontId="12" fillId="0" borderId="0" xfId="3" applyNumberFormat="1" applyFont="1" applyAlignment="1">
      <alignment horizontal="left"/>
    </xf>
    <xf numFmtId="14" fontId="22" fillId="0" borderId="0" xfId="0" applyNumberFormat="1" applyFont="1" applyAlignment="1">
      <alignment horizontal="center"/>
    </xf>
    <xf numFmtId="14" fontId="27" fillId="0" borderId="0" xfId="0" applyNumberFormat="1" applyFont="1"/>
    <xf numFmtId="14" fontId="41" fillId="0" borderId="4" xfId="0" applyNumberFormat="1" applyFont="1" applyBorder="1"/>
    <xf numFmtId="14" fontId="11" fillId="2" borderId="0" xfId="1" applyNumberFormat="1" applyFont="1" applyFill="1" applyAlignment="1">
      <alignment horizontal="left" vertical="center" indent="1"/>
    </xf>
    <xf numFmtId="176" fontId="2" fillId="0" borderId="0" xfId="7" applyNumberFormat="1" applyFont="1" applyAlignment="1">
      <alignment horizontal="center"/>
    </xf>
    <xf numFmtId="176" fontId="31" fillId="0" borderId="11" xfId="7" applyNumberFormat="1" applyFont="1" applyBorder="1" applyAlignment="1">
      <alignment horizontal="center"/>
    </xf>
    <xf numFmtId="0" fontId="20" fillId="4" borderId="3" xfId="0" applyFont="1" applyFill="1" applyBorder="1" applyAlignment="1">
      <alignment horizontal="centerContinuous" wrapText="1"/>
    </xf>
    <xf numFmtId="0" fontId="42" fillId="0" borderId="5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8" xfId="0" applyFont="1" applyBorder="1" applyAlignment="1">
      <alignment horizontal="center"/>
    </xf>
    <xf numFmtId="10" fontId="42" fillId="0" borderId="9" xfId="0" applyNumberFormat="1" applyFont="1" applyBorder="1" applyAlignment="1">
      <alignment horizontal="center" vertical="center"/>
    </xf>
    <xf numFmtId="10" fontId="42" fillId="0" borderId="7" xfId="0" applyNumberFormat="1" applyFont="1" applyBorder="1" applyAlignment="1">
      <alignment horizontal="center" vertical="center"/>
    </xf>
    <xf numFmtId="10" fontId="42" fillId="0" borderId="13" xfId="0" applyNumberFormat="1" applyFont="1" applyBorder="1" applyAlignment="1">
      <alignment horizontal="center" vertical="center"/>
    </xf>
    <xf numFmtId="10" fontId="42" fillId="0" borderId="12" xfId="0" applyNumberFormat="1" applyFont="1" applyBorder="1" applyAlignment="1">
      <alignment horizontal="center" vertical="center"/>
    </xf>
    <xf numFmtId="10" fontId="42" fillId="0" borderId="5" xfId="0" applyNumberFormat="1" applyFont="1" applyBorder="1" applyAlignment="1">
      <alignment horizontal="center" vertical="center"/>
    </xf>
    <xf numFmtId="10" fontId="42" fillId="0" borderId="11" xfId="0" applyNumberFormat="1" applyFont="1" applyBorder="1" applyAlignment="1">
      <alignment horizontal="center" vertical="center"/>
    </xf>
    <xf numFmtId="10" fontId="42" fillId="0" borderId="10" xfId="0" applyNumberFormat="1" applyFont="1" applyBorder="1" applyAlignment="1">
      <alignment horizontal="center" vertical="center"/>
    </xf>
    <xf numFmtId="10" fontId="42" fillId="0" borderId="8" xfId="0" applyNumberFormat="1" applyFont="1" applyBorder="1" applyAlignment="1">
      <alignment horizontal="center" vertical="center"/>
    </xf>
    <xf numFmtId="10" fontId="42" fillId="0" borderId="0" xfId="0" applyNumberFormat="1" applyFont="1" applyAlignment="1">
      <alignment horizontal="center" vertical="center"/>
    </xf>
    <xf numFmtId="2" fontId="42" fillId="0" borderId="9" xfId="7" applyNumberFormat="1" applyFont="1" applyBorder="1" applyAlignment="1">
      <alignment horizontal="center" vertical="center"/>
    </xf>
    <xf numFmtId="2" fontId="42" fillId="0" borderId="7" xfId="7" applyNumberFormat="1" applyFont="1" applyBorder="1" applyAlignment="1">
      <alignment horizontal="center" vertical="center"/>
    </xf>
    <xf numFmtId="2" fontId="42" fillId="0" borderId="13" xfId="7" applyNumberFormat="1" applyFont="1" applyBorder="1" applyAlignment="1">
      <alignment horizontal="center" vertical="center"/>
    </xf>
    <xf numFmtId="2" fontId="42" fillId="0" borderId="12" xfId="7" applyNumberFormat="1" applyFont="1" applyBorder="1" applyAlignment="1">
      <alignment horizontal="center" vertical="center"/>
    </xf>
    <xf numFmtId="2" fontId="42" fillId="0" borderId="5" xfId="3" applyNumberFormat="1" applyFont="1" applyBorder="1" applyAlignment="1">
      <alignment horizontal="center" vertical="center"/>
    </xf>
    <xf numFmtId="2" fontId="42" fillId="0" borderId="11" xfId="3" applyNumberFormat="1" applyFont="1" applyBorder="1" applyAlignment="1">
      <alignment horizontal="center" vertical="center"/>
    </xf>
    <xf numFmtId="14" fontId="25" fillId="0" borderId="0" xfId="0" applyNumberFormat="1" applyFont="1" applyAlignment="1">
      <alignment horizontal="center"/>
    </xf>
  </cellXfs>
  <cellStyles count="8">
    <cellStyle name="Bad" xfId="1" builtinId="27"/>
    <cellStyle name="Comma" xfId="2" builtinId="3"/>
    <cellStyle name="Currency" xfId="7" builtinId="4"/>
    <cellStyle name="Good" xfId="5" builtinId="26"/>
    <cellStyle name="Neutral" xfId="6" builtinId="28"/>
    <cellStyle name="Normal" xfId="0" builtinId="0"/>
    <cellStyle name="Percent" xfId="3" builtinId="5"/>
    <cellStyle name="Vírgula 2" xfId="4" xr:uid="{00000000-0005-0000-0000-000007000000}"/>
  </cellStyles>
  <dxfs count="34">
    <dxf>
      <fill>
        <patternFill>
          <bgColor theme="2"/>
        </patternFill>
      </fill>
      <border>
        <left/>
        <right/>
        <top/>
        <bottom/>
      </border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10A640"/>
      </font>
    </dxf>
    <dxf>
      <font>
        <color rgb="FFFF0000"/>
      </font>
    </dxf>
  </dxfs>
  <tableStyles count="1" defaultTableStyle="TableStyleMedium2" defaultPivotStyle="PivotStyleLight16">
    <tableStyle name="Anbima" pivot="0" table="0" count="1" xr9:uid="{00000000-0011-0000-FFFF-FFFF00000000}"/>
  </tableStyles>
  <colors>
    <mruColors>
      <color rgb="FF006B66"/>
      <color rgb="FFDAE2DD"/>
      <color rgb="FFC59C00"/>
      <color rgb="FF00CC00"/>
      <color rgb="FF3366CC"/>
      <color rgb="FFFF00FF"/>
      <color rgb="FFBD9613"/>
      <color rgb="FFF1F7ED"/>
      <color rgb="FF0099CC"/>
      <color rgb="FF9966FF"/>
    </mruColors>
  </colors>
  <extLst>
    <ext xmlns:x14="http://schemas.microsoft.com/office/spreadsheetml/2009/9/main" uri="{46F421CA-312F-682f-3DD2-61675219B42D}">
      <x14:dxfs count="1">
        <dxf>
          <font>
            <b/>
            <i val="0"/>
            <color theme="0"/>
          </font>
          <fill>
            <patternFill>
              <bgColor theme="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Anbima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2</v>
        <stp/>
        <stp>bdbe6c6e-d2ed-4b27-ab85-dd5a5712baaa</stp>
        <tr r="AR7" s="4"/>
      </tp>
    </main>
    <main first="rtdsrv_eco_5c41818039a848228beee65c164347e9">
      <tp>
        <v>2</v>
        <stp/>
        <stp>fb0c1b3d-a3d3-4dd9-aeee-f40dd1768fd7</stp>
        <tr r="O3" s="13"/>
      </tp>
    </main>
    <main first="rtdsrv_eco_5c41818039a848228beee65c164347e9">
      <tp>
        <v>2</v>
        <stp/>
        <stp>4376ac07-3d82-4831-8b52-7d021efc085a</stp>
        <tr r="H3" s="13"/>
      </tp>
    </main>
    <main first="rtdsrv_eco_5c41818039a848228beee65c164347e9">
      <tp>
        <v>3</v>
        <stp/>
        <stp>687a16db-6dae-460d-a6f6-40156b91779b</stp>
        <tr r="J9" s="5"/>
      </tp>
    </main>
    <main first="rtdsrv_eco_5c41818039a848228beee65c164347e9">
      <tp>
        <v>2</v>
        <stp/>
        <stp>401a66e1-25ee-405f-8082-fd249f7d6434</stp>
        <tr r="AJ7" s="4"/>
      </tp>
    </main>
    <main first="rtdsrv_eco_5c41818039a848228beee65c164347e9">
      <tp>
        <v>2</v>
        <stp/>
        <stp>758d1dd0-345d-45d8-a818-f43bf46d1768</stp>
        <tr r="L7" s="4"/>
      </tp>
    </main>
    <main first="rtdsrv_eco_5c41818039a848228beee65c164347e9">
      <tp>
        <v>2</v>
        <stp/>
        <stp>7bc91ea0-eb41-4f95-83ed-43f5ae4d7873</stp>
        <tr r="K18" s="1"/>
      </tp>
    </main>
    <main first="rtdsrv_eco_5c41818039a848228beee65c164347e9">
      <tp>
        <v>2</v>
        <stp/>
        <stp>f87f8004-4dbd-443e-97bf-2a041d414b88</stp>
        <tr r="S4" s="5"/>
      </tp>
    </main>
    <main first="rtdsrv_eco_5c41818039a848228beee65c164347e9">
      <tp>
        <v>2</v>
        <stp/>
        <stp>40d6e90d-44eb-40a6-bde4-161c04c251e0</stp>
        <tr r="V3" s="13"/>
      </tp>
    </main>
    <main first="rtdsrv_eco_5c41818039a848228beee65c164347e9">
      <tp>
        <v>2</v>
        <stp/>
        <stp>3d1d677e-847f-41c7-abf4-7dd85eafbaed</stp>
        <tr r="S3" s="13"/>
      </tp>
    </main>
    <main first="rtdsrv_eco_5c41818039a848228beee65c164347e9">
      <tp>
        <v>2</v>
        <stp/>
        <stp>213957a1-5233-438c-9926-bc184911db93</stp>
        <tr r="D6" s="4"/>
      </tp>
    </main>
    <main first="rtdsrv_eco_5c41818039a848228beee65c164347e9">
      <tp>
        <v>3</v>
        <stp/>
        <stp>322cc04e-e61c-4c49-94f6-39c1d9a0fc1b</stp>
        <tr r="M34" s="1"/>
      </tp>
    </main>
    <main first="rtdsrv_eco_5c41818039a848228beee65c164347e9">
      <tp>
        <v>2</v>
        <stp/>
        <stp>f718bf83-c360-443c-92d1-de76e94aa132</stp>
        <tr r="C16" s="5"/>
      </tp>
    </main>
    <main first="rtdsrv_eco_5c41818039a848228beee65c164347e9">
      <tp>
        <v>2</v>
        <stp/>
        <stp>11c799a8-bcba-4ecf-a446-62446e947692</stp>
        <tr r="AJ6" s="4"/>
      </tp>
      <tp>
        <v>2</v>
        <stp/>
        <stp>25efe74f-f724-4ea3-9fa9-02942d2b3975</stp>
        <tr r="Q4" s="5"/>
      </tp>
      <tp>
        <v>2</v>
        <stp/>
        <stp>29f7fc94-5b51-4e7c-b6e8-2eb267dc8bc1</stp>
        <tr r="G8" s="5"/>
      </tp>
    </main>
    <main first="rtdsrv_eco_5c41818039a848228beee65c164347e9">
      <tp>
        <v>3</v>
        <stp/>
        <stp>656bee78-8406-4139-b23e-ab13382e8abe</stp>
        <tr r="Q24" s="1"/>
      </tp>
    </main>
    <main first="rtdsrv_eco_5c41818039a848228beee65c164347e9">
      <tp>
        <v>2</v>
        <stp/>
        <stp>a1ddf7c7-9ee0-42d9-97d6-db5155f4ecae</stp>
        <tr r="D3" s="13"/>
      </tp>
    </main>
    <main first="rtdsrv_eco_5c41818039a848228beee65c164347e9">
      <tp>
        <v>3</v>
        <stp/>
        <stp>7cff0289-1abe-4dda-a5fb-3e0e7cc617d4</stp>
        <tr r="O22" s="1"/>
      </tp>
    </main>
    <main first="rtdsrv_eco_5c41818039a848228beee65c164347e9">
      <tp>
        <v>2</v>
        <stp/>
        <stp>0acc6b0f-59a0-437b-a181-c33720eec997</stp>
        <tr r="P6" s="4"/>
      </tp>
    </main>
    <main first="rtdsrv_eco_5c41818039a848228beee65c164347e9">
      <tp>
        <v>2</v>
        <stp/>
        <stp>eaf376c9-6e61-4123-a2b5-e3f0d1d04e8a</stp>
        <tr r="Q3" s="13"/>
      </tp>
    </main>
    <main first="rtdsrv_eco_5c41818039a848228beee65c164347e9">
      <tp>
        <v>2</v>
        <stp/>
        <stp>6aa14393-01d9-4d05-9658-35ccc099f016</stp>
        <tr r="L6" s="4"/>
      </tp>
    </main>
    <main first="rtdsrv_eco_5c41818039a848228beee65c164347e9">
      <tp>
        <v>2</v>
        <stp/>
        <stp>6da84c76-676a-47ac-9f0f-65ec7db15d9b</stp>
        <tr r="X3" s="13"/>
      </tp>
    </main>
    <main first="rtdsrv_eco_5c41818039a848228beee65c164347e9">
      <tp>
        <v>2</v>
        <stp/>
        <stp>eb510aeb-62a1-4b92-ad59-13ee1e56c04f</stp>
        <tr r="X7" s="4"/>
      </tp>
      <tp>
        <v>2</v>
        <stp/>
        <stp>a068b0c0-5e8e-4b4d-9270-4a10a67c5e99</stp>
        <tr r="P3" s="13"/>
      </tp>
    </main>
    <main first="rtdsrv_eco_5c41818039a848228beee65c164347e9">
      <tp>
        <v>2</v>
        <stp/>
        <stp>45220c65-34e8-4136-8cfc-3f483788b0d5</stp>
        <tr r="T3" s="13"/>
      </tp>
    </main>
    <main first="rtdsrv_eco_5c41818039a848228beee65c164347e9">
      <tp>
        <v>2</v>
        <stp/>
        <stp>9bea888b-32d6-42f3-b982-74083736d5e6</stp>
        <tr r="AN7" s="4"/>
      </tp>
    </main>
    <main first="rtdsrv_eco_5c41818039a848228beee65c164347e9">
      <tp>
        <v>2</v>
        <stp/>
        <stp>e542f897-9dbf-4bae-b3da-4ed9d58d7020</stp>
        <tr r="K22" s="1"/>
      </tp>
    </main>
    <main first="rtdsrv_eco_5c41818039a848228beee65c164347e9">
      <tp>
        <v>2</v>
        <stp/>
        <stp>55778410-6dd2-4971-bff7-cffab0f9bda2</stp>
        <tr r="I3" s="13"/>
      </tp>
    </main>
    <main first="rtdsrv_eco_5c41818039a848228beee65c164347e9">
      <tp>
        <v>2</v>
        <stp/>
        <stp>ffc54147-c02c-42a8-911d-d10219802f4f</stp>
        <tr r="L8" s="5"/>
      </tp>
    </main>
    <main first="rtdsrv_eco_5c41818039a848228beee65c164347e9">
      <tp>
        <v>2</v>
        <stp/>
        <stp>576593cf-604b-4340-8270-764210376c71</stp>
        <tr r="D17" s="5"/>
      </tp>
    </main>
    <main first="rtdsrv_eco_5c41818039a848228beee65c164347e9">
      <tp>
        <v>2</v>
        <stp/>
        <stp>1f1746aa-f5aa-4d12-b0bd-a003ddce2c46</stp>
        <tr r="D16" s="5"/>
      </tp>
    </main>
    <main first="rtdsrv_eco_5c41818039a848228beee65c164347e9">
      <tp>
        <v>2</v>
        <stp/>
        <stp>2c6e2d34-7891-4811-9fb6-2b634d5284a7</stp>
        <tr r="A10" s="6"/>
      </tp>
    </main>
    <main first="rtdsrv_eco_5c41818039a848228beee65c164347e9">
      <tp>
        <v>2</v>
        <stp/>
        <stp>da7a3b68-c14d-4145-b1fc-a2207ef44577</stp>
        <tr r="F3" s="13"/>
      </tp>
    </main>
    <main first="rtdsrv_eco_5c41818039a848228beee65c164347e9">
      <tp>
        <v>2</v>
        <stp/>
        <stp>44c4824f-4b92-439c-8392-1ce007bb6227</stp>
        <tr r="AN6" s="4"/>
      </tp>
    </main>
    <main first="rtdsrv_eco_5c41818039a848228beee65c164347e9">
      <tp>
        <v>2</v>
        <stp/>
        <stp>32bf714c-8c42-4965-b370-43a005f4f01c</stp>
        <tr r="K21" s="1"/>
      </tp>
    </main>
    <main first="rtdsrv_eco_5c41818039a848228beee65c164347e9">
      <tp>
        <v>2</v>
        <stp/>
        <stp>b2698785-f40d-4f3c-a58c-8ebf5aeaa052</stp>
        <tr r="C17" s="5"/>
      </tp>
    </main>
    <main first="rtdsrv_eco_5c41818039a848228beee65c164347e9">
      <tp>
        <v>3</v>
        <stp/>
        <stp>8d2ce682-ee73-4ca4-8a2d-2717d96e831c</stp>
        <tr r="I32" s="1"/>
      </tp>
    </main>
    <main first="rtdsrv_eco_5c41818039a848228beee65c164347e9">
      <tp>
        <v>3</v>
        <stp/>
        <stp>0a08d31e-6249-4cb7-ac6f-f315e8527c13</stp>
        <tr r="O24" s="1"/>
      </tp>
    </main>
    <main first="rtdsrv_eco_5c41818039a848228beee65c164347e9">
      <tp>
        <v>2</v>
        <stp/>
        <stp>46201314-3a03-4520-b271-21f042a4c8ab</stp>
        <tr r="K20" s="1"/>
      </tp>
    </main>
    <main first="rtdsrv_eco_5c41818039a848228beee65c164347e9">
      <tp>
        <v>3</v>
        <stp/>
        <stp>bed8dc3f-7a7d-4a2c-945f-b0a128a79d6c</stp>
        <tr r="B8" s="6"/>
      </tp>
      <tp>
        <v>2</v>
        <stp/>
        <stp>e025a784-a8b4-452c-b383-541d36ab247e</stp>
        <tr r="K3" s="13"/>
      </tp>
    </main>
    <main first="rtdsrv_eco_5c41818039a848228beee65c164347e9">
      <tp>
        <v>3</v>
        <stp/>
        <stp>2f643a63-93b5-473c-b90b-01fdbb032534</stp>
        <tr r="N4" s="5"/>
      </tp>
      <tp>
        <v>2</v>
        <stp/>
        <stp>b2a93ccc-4227-45a3-a99a-4b1745bf7303</stp>
        <tr r="C3" s="13"/>
      </tp>
      <tp>
        <v>3</v>
        <stp/>
        <stp>c7ef86d4-1f26-4387-bdff-b679ed24384b</stp>
        <tr r="Q22" s="1"/>
      </tp>
    </main>
    <main first="rtdsrv_eco_5c41818039a848228beee65c164347e9">
      <tp>
        <v>2</v>
        <stp/>
        <stp>f20646bf-67b3-400e-b78d-05df305c3b68</stp>
        <tr r="K23" s="1"/>
      </tp>
    </main>
    <main first="rtdsrv_eco_5c41818039a848228beee65c164347e9">
      <tp>
        <v>2</v>
        <stp/>
        <stp>40a82b7a-86af-4fd4-898a-a8ccb7af6a4b</stp>
        <tr r="B8" s="5"/>
      </tp>
    </main>
    <main first="rtdsrv_eco_5c41818039a848228beee65c164347e9">
      <tp>
        <v>2</v>
        <stp/>
        <stp>0e2a5584-02db-429d-92cc-666fea8929e1</stp>
        <tr r="Y3" s="13"/>
      </tp>
      <tp>
        <v>2</v>
        <stp/>
        <stp>07db7e82-8264-46b9-bcb6-f29ce35629db</stp>
        <tr r="T6" s="4"/>
      </tp>
    </main>
    <main first="rtdsrv_eco_5c41818039a848228beee65c164347e9">
      <tp>
        <v>2</v>
        <stp/>
        <stp>0b128dfb-4de6-4afe-bfbe-efb91d1111bd</stp>
        <tr r="M3" s="13"/>
      </tp>
      <tp>
        <v>2</v>
        <stp/>
        <stp>e9d9464a-32d0-4448-a442-9a72eaf306e8</stp>
        <tr r="AF6" s="4"/>
      </tp>
    </main>
    <main first="rtdsrv_eco_5c41818039a848228beee65c164347e9">
      <tp>
        <v>2</v>
        <stp/>
        <stp>bb0e0e07-ba91-4726-8d12-77760b008164</stp>
        <tr r="H7" s="4"/>
      </tp>
    </main>
    <main first="rtdsrv_eco_5c41818039a848228beee65c164347e9">
      <tp>
        <v>2</v>
        <stp/>
        <stp>bbfdd383-c821-40d4-93f4-2035a2728dfe</stp>
        <tr r="P4" s="5"/>
      </tp>
      <tp>
        <v>2</v>
        <stp/>
        <stp>db887b93-4f75-42eb-8024-bdb6a3720562</stp>
        <tr r="X6" s="4"/>
      </tp>
    </main>
    <main first="rtdsrv_eco_5c41818039a848228beee65c164347e9">
      <tp>
        <v>2</v>
        <stp/>
        <stp>74148609-b680-494a-8615-7c1841bb1e17</stp>
        <tr r="T7" s="4"/>
      </tp>
    </main>
    <main first="rtdsrv_eco_5c41818039a848228beee65c164347e9">
      <tp>
        <v>2</v>
        <stp/>
        <stp>3d923fe2-28d8-4e91-a31c-47fa10d3f0d1</stp>
        <tr r="D7" s="4"/>
      </tp>
    </main>
    <main first="rtdsrv_eco_5c41818039a848228beee65c164347e9">
      <tp>
        <v>2</v>
        <stp/>
        <stp>b3ba378e-81f2-4b26-a871-990b600c1098</stp>
        <tr r="AF7" s="4"/>
      </tp>
    </main>
    <main first="rtdsrv_eco_5c41818039a848228beee65c164347e9">
      <tp>
        <v>3</v>
        <stp/>
        <stp>f894a85f-d94d-46f7-a549-b1be3c099154</stp>
        <tr r="R3" s="1"/>
      </tp>
    </main>
    <main first="rtdsrv_eco_5c41818039a848228beee65c164347e9">
      <tp>
        <v>2</v>
        <stp/>
        <stp>5f62ecc5-4c64-44c2-94c1-8fb734de1648</stp>
        <tr r="AB7" s="4"/>
      </tp>
    </main>
    <main first="rtdsrv_eco_5c41818039a848228beee65c164347e9">
      <tp>
        <v>2</v>
        <stp/>
        <stp>90a1f743-089e-4a16-a625-b088f1eb17c2</stp>
        <tr r="N3" s="13"/>
      </tp>
    </main>
    <main first="rtdsrv_eco_5c41818039a848228beee65c164347e9">
      <tp>
        <v>3</v>
        <stp/>
        <stp>517e7bda-3b1d-4846-acfc-9a6d0e70311e</stp>
        <tr r="L9" s="5"/>
      </tp>
    </main>
    <main first="rtdsrv_eco_5c41818039a848228beee65c164347e9">
      <tp>
        <v>3</v>
        <stp/>
        <stp>8cf8344e-8df9-4556-8be2-bbc029288b6e</stp>
        <tr r="B3" s="13"/>
      </tp>
    </main>
    <main first="rtdsrv_eco_5c41818039a848228beee65c164347e9">
      <tp>
        <v>2</v>
        <stp/>
        <stp>9d6b3e1b-6344-426b-98df-801a640430e8</stp>
        <tr r="AB6" s="4"/>
      </tp>
    </main>
    <main first="rtdsrv_eco_5c41818039a848228beee65c164347e9">
      <tp>
        <v>2</v>
        <stp/>
        <stp>dfe96f2f-ce29-44bc-b82b-7281df6e8d20</stp>
        <tr r="AR6" s="4"/>
      </tp>
    </main>
    <main first="rtdsrv_eco_5c41818039a848228beee65c164347e9">
      <tp>
        <v>2</v>
        <stp/>
        <stp>acba7d2e-c9e8-4a5f-ab53-4a2a7f2c1270</stp>
        <tr r="L3" s="13"/>
      </tp>
    </main>
    <main first="rtdsrv_eco_5c41818039a848228beee65c164347e9">
      <tp>
        <v>2</v>
        <stp/>
        <stp>218a6bdd-e491-416d-b4e3-4a7060559d16</stp>
        <tr r="W3" s="13"/>
      </tp>
    </main>
    <main first="rtdsrv_eco_5c41818039a848228beee65c164347e9">
      <tp>
        <v>2</v>
        <stp/>
        <stp>391a9688-b8eb-4f3b-9d70-c9a49548b6a4</stp>
        <tr r="P7" s="4"/>
      </tp>
    </main>
    <main first="rtdsrv_eco_5c41818039a848228beee65c164347e9">
      <tp>
        <v>2</v>
        <stp/>
        <stp>7a89235f-04b8-42dd-92fc-7e78afce1a12</stp>
        <tr r="U3" s="13"/>
      </tp>
    </main>
    <main first="rtdsrv_eco_5c41818039a848228beee65c164347e9">
      <tp>
        <v>2</v>
        <stp/>
        <stp>77585040-127f-41cd-9860-5ff683f7a2d6</stp>
        <tr r="J3" s="13"/>
      </tp>
    </main>
    <main first="rtdsrv_eco_5c41818039a848228beee65c164347e9">
      <tp>
        <v>2</v>
        <stp/>
        <stp>5ef3c17c-66dd-49de-87be-bc1c8314a6c5</stp>
        <tr r="K19" s="1"/>
      </tp>
    </main>
    <main first="rtdsrv_eco_5c41818039a848228beee65c164347e9">
      <tp>
        <v>2</v>
        <stp/>
        <stp>1571764e-e59d-4e08-b3ee-980383da437d</stp>
        <tr r="H6" s="4"/>
      </tp>
      <tp>
        <v>2</v>
        <stp/>
        <stp>d2ccf9c4-a12b-4816-bb6f-6f73295866eb</stp>
        <tr r="R3" s="13"/>
      </tp>
    </main>
    <main first="rtdsrv_eco_5c41818039a848228beee65c164347e9">
      <tp>
        <v>2</v>
        <stp/>
        <stp>0c7c41db-c150-494a-8a3c-d1e856da9ea7</stp>
        <tr r="G3" s="13"/>
      </tp>
    </main>
    <main first="rtdsrv_eco_5c41818039a848228beee65c164347e9">
      <tp>
        <v>2</v>
        <stp/>
        <stp>2c0b661b-baa3-4ef6-986b-cf56ce56b539</stp>
        <tr r="J8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'Chart Data'!$A$1</c:f>
          <c:strCache>
            <c:ptCount val="1"/>
            <c:pt idx="0">
              <c:v>Dow Jones Industrial  24M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6B66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Data'!$B$9</c:f>
              <c:strCache>
                <c:ptCount val="1"/>
                <c:pt idx="0">
                  <c:v>DJIA&lt;UsaNa&gt;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'Chart Data'!$A$10:$A$5000</c:f>
              <c:numCache>
                <c:formatCode>m/d/yyyy</c:formatCode>
                <c:ptCount val="4991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  <c:pt idx="8">
                  <c:v>45198</c:v>
                </c:pt>
                <c:pt idx="9">
                  <c:v>45205</c:v>
                </c:pt>
                <c:pt idx="10">
                  <c:v>45212</c:v>
                </c:pt>
                <c:pt idx="11">
                  <c:v>45219</c:v>
                </c:pt>
                <c:pt idx="12">
                  <c:v>45226</c:v>
                </c:pt>
                <c:pt idx="13">
                  <c:v>45233</c:v>
                </c:pt>
                <c:pt idx="14">
                  <c:v>45240</c:v>
                </c:pt>
                <c:pt idx="15">
                  <c:v>45247</c:v>
                </c:pt>
                <c:pt idx="16">
                  <c:v>45254</c:v>
                </c:pt>
                <c:pt idx="17">
                  <c:v>45261</c:v>
                </c:pt>
                <c:pt idx="18">
                  <c:v>45268</c:v>
                </c:pt>
                <c:pt idx="19">
                  <c:v>45275</c:v>
                </c:pt>
                <c:pt idx="20">
                  <c:v>45282</c:v>
                </c:pt>
                <c:pt idx="21">
                  <c:v>45289</c:v>
                </c:pt>
                <c:pt idx="22">
                  <c:v>45296</c:v>
                </c:pt>
                <c:pt idx="23">
                  <c:v>45303</c:v>
                </c:pt>
                <c:pt idx="24">
                  <c:v>45310</c:v>
                </c:pt>
                <c:pt idx="25">
                  <c:v>45317</c:v>
                </c:pt>
                <c:pt idx="26">
                  <c:v>45324</c:v>
                </c:pt>
                <c:pt idx="27">
                  <c:v>45331</c:v>
                </c:pt>
                <c:pt idx="28">
                  <c:v>45338</c:v>
                </c:pt>
                <c:pt idx="29">
                  <c:v>45345</c:v>
                </c:pt>
                <c:pt idx="30">
                  <c:v>45352</c:v>
                </c:pt>
                <c:pt idx="31">
                  <c:v>45359</c:v>
                </c:pt>
                <c:pt idx="32">
                  <c:v>45366</c:v>
                </c:pt>
                <c:pt idx="33">
                  <c:v>45373</c:v>
                </c:pt>
                <c:pt idx="34">
                  <c:v>45380</c:v>
                </c:pt>
                <c:pt idx="35">
                  <c:v>45387</c:v>
                </c:pt>
                <c:pt idx="36">
                  <c:v>45394</c:v>
                </c:pt>
                <c:pt idx="37">
                  <c:v>45401</c:v>
                </c:pt>
                <c:pt idx="38">
                  <c:v>45408</c:v>
                </c:pt>
                <c:pt idx="39">
                  <c:v>45415</c:v>
                </c:pt>
                <c:pt idx="40">
                  <c:v>45422</c:v>
                </c:pt>
                <c:pt idx="41">
                  <c:v>45429</c:v>
                </c:pt>
                <c:pt idx="42">
                  <c:v>45436</c:v>
                </c:pt>
                <c:pt idx="43">
                  <c:v>45443</c:v>
                </c:pt>
                <c:pt idx="44">
                  <c:v>45450</c:v>
                </c:pt>
                <c:pt idx="45">
                  <c:v>45457</c:v>
                </c:pt>
                <c:pt idx="46">
                  <c:v>45464</c:v>
                </c:pt>
                <c:pt idx="47">
                  <c:v>45471</c:v>
                </c:pt>
                <c:pt idx="48">
                  <c:v>45478</c:v>
                </c:pt>
                <c:pt idx="49">
                  <c:v>45485</c:v>
                </c:pt>
                <c:pt idx="50">
                  <c:v>45492</c:v>
                </c:pt>
                <c:pt idx="51">
                  <c:v>45499</c:v>
                </c:pt>
                <c:pt idx="52">
                  <c:v>45506</c:v>
                </c:pt>
                <c:pt idx="53">
                  <c:v>45513</c:v>
                </c:pt>
                <c:pt idx="54">
                  <c:v>45520</c:v>
                </c:pt>
                <c:pt idx="55">
                  <c:v>45527</c:v>
                </c:pt>
                <c:pt idx="56">
                  <c:v>45534</c:v>
                </c:pt>
                <c:pt idx="57">
                  <c:v>45541</c:v>
                </c:pt>
                <c:pt idx="58">
                  <c:v>45548</c:v>
                </c:pt>
                <c:pt idx="59">
                  <c:v>45555</c:v>
                </c:pt>
                <c:pt idx="60">
                  <c:v>45562</c:v>
                </c:pt>
                <c:pt idx="61">
                  <c:v>45569</c:v>
                </c:pt>
                <c:pt idx="62">
                  <c:v>45576</c:v>
                </c:pt>
                <c:pt idx="63">
                  <c:v>45583</c:v>
                </c:pt>
                <c:pt idx="64">
                  <c:v>45590</c:v>
                </c:pt>
                <c:pt idx="65">
                  <c:v>45597</c:v>
                </c:pt>
                <c:pt idx="66">
                  <c:v>45604</c:v>
                </c:pt>
                <c:pt idx="67">
                  <c:v>45611</c:v>
                </c:pt>
                <c:pt idx="68">
                  <c:v>45618</c:v>
                </c:pt>
                <c:pt idx="69">
                  <c:v>45625</c:v>
                </c:pt>
                <c:pt idx="70">
                  <c:v>45632</c:v>
                </c:pt>
                <c:pt idx="71">
                  <c:v>45639</c:v>
                </c:pt>
                <c:pt idx="72">
                  <c:v>45646</c:v>
                </c:pt>
                <c:pt idx="73">
                  <c:v>45653</c:v>
                </c:pt>
                <c:pt idx="74">
                  <c:v>45660</c:v>
                </c:pt>
                <c:pt idx="75">
                  <c:v>45667</c:v>
                </c:pt>
                <c:pt idx="76">
                  <c:v>45674</c:v>
                </c:pt>
                <c:pt idx="77">
                  <c:v>45681</c:v>
                </c:pt>
                <c:pt idx="78">
                  <c:v>45688</c:v>
                </c:pt>
                <c:pt idx="79">
                  <c:v>45695</c:v>
                </c:pt>
                <c:pt idx="80">
                  <c:v>45702</c:v>
                </c:pt>
                <c:pt idx="81">
                  <c:v>45709</c:v>
                </c:pt>
                <c:pt idx="82">
                  <c:v>45716</c:v>
                </c:pt>
                <c:pt idx="83">
                  <c:v>45723</c:v>
                </c:pt>
                <c:pt idx="84">
                  <c:v>45730</c:v>
                </c:pt>
                <c:pt idx="85">
                  <c:v>45737</c:v>
                </c:pt>
                <c:pt idx="86">
                  <c:v>45744</c:v>
                </c:pt>
                <c:pt idx="87">
                  <c:v>45751</c:v>
                </c:pt>
                <c:pt idx="88">
                  <c:v>45758</c:v>
                </c:pt>
                <c:pt idx="89">
                  <c:v>45765</c:v>
                </c:pt>
                <c:pt idx="90">
                  <c:v>45772</c:v>
                </c:pt>
                <c:pt idx="91">
                  <c:v>45779</c:v>
                </c:pt>
                <c:pt idx="92">
                  <c:v>45786</c:v>
                </c:pt>
                <c:pt idx="93">
                  <c:v>45793</c:v>
                </c:pt>
                <c:pt idx="94">
                  <c:v>45800</c:v>
                </c:pt>
                <c:pt idx="95">
                  <c:v>45807</c:v>
                </c:pt>
                <c:pt idx="96">
                  <c:v>45814</c:v>
                </c:pt>
                <c:pt idx="97">
                  <c:v>45821</c:v>
                </c:pt>
                <c:pt idx="98">
                  <c:v>45828</c:v>
                </c:pt>
                <c:pt idx="99">
                  <c:v>45835</c:v>
                </c:pt>
                <c:pt idx="100">
                  <c:v>45842</c:v>
                </c:pt>
                <c:pt idx="101">
                  <c:v>45849</c:v>
                </c:pt>
                <c:pt idx="102">
                  <c:v>45856</c:v>
                </c:pt>
                <c:pt idx="103">
                  <c:v>45863</c:v>
                </c:pt>
                <c:pt idx="104">
                  <c:v>45870</c:v>
                </c:pt>
                <c:pt idx="105">
                  <c:v>45877</c:v>
                </c:pt>
              </c:numCache>
            </c:numRef>
          </c:cat>
          <c:val>
            <c:numRef>
              <c:f>'Chart Data'!$B$10:$B$5000</c:f>
              <c:numCache>
                <c:formatCode>#,##0_ ;[Red]\-#,##0\ </c:formatCode>
                <c:ptCount val="4991"/>
                <c:pt idx="0">
                  <c:v>35065.620000000003</c:v>
                </c:pt>
                <c:pt idx="1">
                  <c:v>35281.4</c:v>
                </c:pt>
                <c:pt idx="2">
                  <c:v>34500.660000000003</c:v>
                </c:pt>
                <c:pt idx="3">
                  <c:v>34346.9</c:v>
                </c:pt>
                <c:pt idx="4">
                  <c:v>34837.71</c:v>
                </c:pt>
                <c:pt idx="5">
                  <c:v>34576.589999999997</c:v>
                </c:pt>
                <c:pt idx="6">
                  <c:v>34618.239999999998</c:v>
                </c:pt>
                <c:pt idx="7">
                  <c:v>33963.839999999997</c:v>
                </c:pt>
                <c:pt idx="8">
                  <c:v>33507.5</c:v>
                </c:pt>
                <c:pt idx="9">
                  <c:v>33407.58</c:v>
                </c:pt>
                <c:pt idx="10">
                  <c:v>33670.29</c:v>
                </c:pt>
                <c:pt idx="11">
                  <c:v>33127.279999999999</c:v>
                </c:pt>
                <c:pt idx="12">
                  <c:v>32417.59</c:v>
                </c:pt>
                <c:pt idx="13">
                  <c:v>34061.32</c:v>
                </c:pt>
                <c:pt idx="14">
                  <c:v>34283.1</c:v>
                </c:pt>
                <c:pt idx="15">
                  <c:v>34947.279999999999</c:v>
                </c:pt>
                <c:pt idx="16">
                  <c:v>35390.15</c:v>
                </c:pt>
                <c:pt idx="17">
                  <c:v>36245.5</c:v>
                </c:pt>
                <c:pt idx="18">
                  <c:v>36247.870000000003</c:v>
                </c:pt>
                <c:pt idx="19">
                  <c:v>37305.160000000003</c:v>
                </c:pt>
                <c:pt idx="20">
                  <c:v>37385.97</c:v>
                </c:pt>
                <c:pt idx="21">
                  <c:v>37689.54</c:v>
                </c:pt>
                <c:pt idx="22">
                  <c:v>37466.11</c:v>
                </c:pt>
                <c:pt idx="23">
                  <c:v>37592.980000000003</c:v>
                </c:pt>
                <c:pt idx="24">
                  <c:v>37863.800000000003</c:v>
                </c:pt>
                <c:pt idx="25">
                  <c:v>38109.43</c:v>
                </c:pt>
                <c:pt idx="26">
                  <c:v>38654.42</c:v>
                </c:pt>
                <c:pt idx="27">
                  <c:v>38671.69</c:v>
                </c:pt>
                <c:pt idx="28">
                  <c:v>38627.99</c:v>
                </c:pt>
                <c:pt idx="29">
                  <c:v>39131.53</c:v>
                </c:pt>
                <c:pt idx="30">
                  <c:v>39087.379999999997</c:v>
                </c:pt>
                <c:pt idx="31">
                  <c:v>38722.69</c:v>
                </c:pt>
                <c:pt idx="32">
                  <c:v>38714.769999999997</c:v>
                </c:pt>
                <c:pt idx="33">
                  <c:v>39475.9</c:v>
                </c:pt>
                <c:pt idx="34">
                  <c:v>39807.370000000003</c:v>
                </c:pt>
                <c:pt idx="35">
                  <c:v>38904.04</c:v>
                </c:pt>
                <c:pt idx="36">
                  <c:v>37983.24</c:v>
                </c:pt>
                <c:pt idx="37">
                  <c:v>37986.400000000001</c:v>
                </c:pt>
                <c:pt idx="38">
                  <c:v>38239.660000000003</c:v>
                </c:pt>
                <c:pt idx="39">
                  <c:v>38675.68</c:v>
                </c:pt>
                <c:pt idx="40">
                  <c:v>39512.839999999997</c:v>
                </c:pt>
                <c:pt idx="41">
                  <c:v>40003.589999999997</c:v>
                </c:pt>
                <c:pt idx="42">
                  <c:v>39069.589999999997</c:v>
                </c:pt>
                <c:pt idx="43">
                  <c:v>38686.32</c:v>
                </c:pt>
                <c:pt idx="44">
                  <c:v>38798.99</c:v>
                </c:pt>
                <c:pt idx="45">
                  <c:v>38589.160000000003</c:v>
                </c:pt>
                <c:pt idx="46">
                  <c:v>39150.33</c:v>
                </c:pt>
                <c:pt idx="47">
                  <c:v>39118.86</c:v>
                </c:pt>
                <c:pt idx="48">
                  <c:v>39375.870000000003</c:v>
                </c:pt>
                <c:pt idx="49">
                  <c:v>40000.9</c:v>
                </c:pt>
                <c:pt idx="50">
                  <c:v>40287.53</c:v>
                </c:pt>
                <c:pt idx="51">
                  <c:v>40589.339999999997</c:v>
                </c:pt>
                <c:pt idx="52">
                  <c:v>39737.26</c:v>
                </c:pt>
                <c:pt idx="53">
                  <c:v>39497.54</c:v>
                </c:pt>
                <c:pt idx="54">
                  <c:v>40659.760000000002</c:v>
                </c:pt>
                <c:pt idx="55">
                  <c:v>41175.08</c:v>
                </c:pt>
                <c:pt idx="56">
                  <c:v>41563.08</c:v>
                </c:pt>
                <c:pt idx="57">
                  <c:v>40345.410000000003</c:v>
                </c:pt>
                <c:pt idx="58">
                  <c:v>41393.78</c:v>
                </c:pt>
                <c:pt idx="59">
                  <c:v>42063.360000000001</c:v>
                </c:pt>
                <c:pt idx="60">
                  <c:v>42313</c:v>
                </c:pt>
                <c:pt idx="61">
                  <c:v>42352.75</c:v>
                </c:pt>
                <c:pt idx="62">
                  <c:v>42863.86</c:v>
                </c:pt>
                <c:pt idx="63">
                  <c:v>43275.91</c:v>
                </c:pt>
                <c:pt idx="64">
                  <c:v>42114.400000000001</c:v>
                </c:pt>
                <c:pt idx="65">
                  <c:v>42052.19</c:v>
                </c:pt>
                <c:pt idx="66">
                  <c:v>43988.99</c:v>
                </c:pt>
                <c:pt idx="67">
                  <c:v>43444.99</c:v>
                </c:pt>
                <c:pt idx="68">
                  <c:v>44296.51</c:v>
                </c:pt>
                <c:pt idx="69">
                  <c:v>44910.65</c:v>
                </c:pt>
                <c:pt idx="70">
                  <c:v>44642.52</c:v>
                </c:pt>
                <c:pt idx="71">
                  <c:v>43828.06</c:v>
                </c:pt>
                <c:pt idx="72">
                  <c:v>42840.26</c:v>
                </c:pt>
                <c:pt idx="73">
                  <c:v>42992.21</c:v>
                </c:pt>
                <c:pt idx="74">
                  <c:v>42732.13</c:v>
                </c:pt>
                <c:pt idx="75">
                  <c:v>41938.449999999997</c:v>
                </c:pt>
                <c:pt idx="76">
                  <c:v>43487.83</c:v>
                </c:pt>
                <c:pt idx="77">
                  <c:v>44424.25</c:v>
                </c:pt>
                <c:pt idx="78">
                  <c:v>44544.66</c:v>
                </c:pt>
                <c:pt idx="79">
                  <c:v>44303.4</c:v>
                </c:pt>
                <c:pt idx="80">
                  <c:v>44546.080000000002</c:v>
                </c:pt>
                <c:pt idx="81">
                  <c:v>43428.02</c:v>
                </c:pt>
                <c:pt idx="82">
                  <c:v>43840.91</c:v>
                </c:pt>
                <c:pt idx="83">
                  <c:v>42801.72</c:v>
                </c:pt>
                <c:pt idx="84">
                  <c:v>41488.19</c:v>
                </c:pt>
                <c:pt idx="85">
                  <c:v>41985.35</c:v>
                </c:pt>
                <c:pt idx="86">
                  <c:v>41583.9</c:v>
                </c:pt>
                <c:pt idx="87">
                  <c:v>38314.86</c:v>
                </c:pt>
                <c:pt idx="88">
                  <c:v>40212.71</c:v>
                </c:pt>
                <c:pt idx="89">
                  <c:v>39142.230000000003</c:v>
                </c:pt>
                <c:pt idx="90">
                  <c:v>40113.5</c:v>
                </c:pt>
                <c:pt idx="91">
                  <c:v>41317.43</c:v>
                </c:pt>
                <c:pt idx="92">
                  <c:v>41249.379999999997</c:v>
                </c:pt>
                <c:pt idx="93">
                  <c:v>42654.74</c:v>
                </c:pt>
                <c:pt idx="94">
                  <c:v>41603.07</c:v>
                </c:pt>
                <c:pt idx="95">
                  <c:v>42270.07</c:v>
                </c:pt>
                <c:pt idx="96">
                  <c:v>42762.87</c:v>
                </c:pt>
                <c:pt idx="97">
                  <c:v>42197.79</c:v>
                </c:pt>
                <c:pt idx="98">
                  <c:v>42206.82</c:v>
                </c:pt>
                <c:pt idx="99">
                  <c:v>43819.27</c:v>
                </c:pt>
                <c:pt idx="100">
                  <c:v>44828.53</c:v>
                </c:pt>
                <c:pt idx="101">
                  <c:v>44371.51</c:v>
                </c:pt>
                <c:pt idx="102">
                  <c:v>44342.19</c:v>
                </c:pt>
                <c:pt idx="103">
                  <c:v>44901.919999999998</c:v>
                </c:pt>
                <c:pt idx="104">
                  <c:v>43588.58</c:v>
                </c:pt>
                <c:pt idx="105">
                  <c:v>44193.120000000003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7-405D-952C-450067FE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093936"/>
        <c:axId val="923094328"/>
      </c:barChart>
      <c:lineChart>
        <c:grouping val="standard"/>
        <c:varyColors val="0"/>
        <c:ser>
          <c:idx val="1"/>
          <c:order val="1"/>
          <c:tx>
            <c:strRef>
              <c:f>'Chart Data'!$B$9</c:f>
              <c:strCache>
                <c:ptCount val="1"/>
                <c:pt idx="0">
                  <c:v>DJIA&lt;UsaNa&gt;</c:v>
                </c:pt>
              </c:strCache>
            </c:strRef>
          </c:tx>
          <c:spPr>
            <a:ln w="28575" cap="rnd">
              <a:solidFill>
                <a:srgbClr val="006B66"/>
              </a:solidFill>
              <a:round/>
            </a:ln>
            <a:effectLst/>
          </c:spPr>
          <c:marker>
            <c:symbol val="none"/>
          </c:marker>
          <c:cat>
            <c:numRef>
              <c:f>'Chart Data'!$A$10:$A$5000</c:f>
              <c:numCache>
                <c:formatCode>m/d/yyyy</c:formatCode>
                <c:ptCount val="4991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  <c:pt idx="8">
                  <c:v>45198</c:v>
                </c:pt>
                <c:pt idx="9">
                  <c:v>45205</c:v>
                </c:pt>
                <c:pt idx="10">
                  <c:v>45212</c:v>
                </c:pt>
                <c:pt idx="11">
                  <c:v>45219</c:v>
                </c:pt>
                <c:pt idx="12">
                  <c:v>45226</c:v>
                </c:pt>
                <c:pt idx="13">
                  <c:v>45233</c:v>
                </c:pt>
                <c:pt idx="14">
                  <c:v>45240</c:v>
                </c:pt>
                <c:pt idx="15">
                  <c:v>45247</c:v>
                </c:pt>
                <c:pt idx="16">
                  <c:v>45254</c:v>
                </c:pt>
                <c:pt idx="17">
                  <c:v>45261</c:v>
                </c:pt>
                <c:pt idx="18">
                  <c:v>45268</c:v>
                </c:pt>
                <c:pt idx="19">
                  <c:v>45275</c:v>
                </c:pt>
                <c:pt idx="20">
                  <c:v>45282</c:v>
                </c:pt>
                <c:pt idx="21">
                  <c:v>45289</c:v>
                </c:pt>
                <c:pt idx="22">
                  <c:v>45296</c:v>
                </c:pt>
                <c:pt idx="23">
                  <c:v>45303</c:v>
                </c:pt>
                <c:pt idx="24">
                  <c:v>45310</c:v>
                </c:pt>
                <c:pt idx="25">
                  <c:v>45317</c:v>
                </c:pt>
                <c:pt idx="26">
                  <c:v>45324</c:v>
                </c:pt>
                <c:pt idx="27">
                  <c:v>45331</c:v>
                </c:pt>
                <c:pt idx="28">
                  <c:v>45338</c:v>
                </c:pt>
                <c:pt idx="29">
                  <c:v>45345</c:v>
                </c:pt>
                <c:pt idx="30">
                  <c:v>45352</c:v>
                </c:pt>
                <c:pt idx="31">
                  <c:v>45359</c:v>
                </c:pt>
                <c:pt idx="32">
                  <c:v>45366</c:v>
                </c:pt>
                <c:pt idx="33">
                  <c:v>45373</c:v>
                </c:pt>
                <c:pt idx="34">
                  <c:v>45380</c:v>
                </c:pt>
                <c:pt idx="35">
                  <c:v>45387</c:v>
                </c:pt>
                <c:pt idx="36">
                  <c:v>45394</c:v>
                </c:pt>
                <c:pt idx="37">
                  <c:v>45401</c:v>
                </c:pt>
                <c:pt idx="38">
                  <c:v>45408</c:v>
                </c:pt>
                <c:pt idx="39">
                  <c:v>45415</c:v>
                </c:pt>
                <c:pt idx="40">
                  <c:v>45422</c:v>
                </c:pt>
                <c:pt idx="41">
                  <c:v>45429</c:v>
                </c:pt>
                <c:pt idx="42">
                  <c:v>45436</c:v>
                </c:pt>
                <c:pt idx="43">
                  <c:v>45443</c:v>
                </c:pt>
                <c:pt idx="44">
                  <c:v>45450</c:v>
                </c:pt>
                <c:pt idx="45">
                  <c:v>45457</c:v>
                </c:pt>
                <c:pt idx="46">
                  <c:v>45464</c:v>
                </c:pt>
                <c:pt idx="47">
                  <c:v>45471</c:v>
                </c:pt>
                <c:pt idx="48">
                  <c:v>45478</c:v>
                </c:pt>
                <c:pt idx="49">
                  <c:v>45485</c:v>
                </c:pt>
                <c:pt idx="50">
                  <c:v>45492</c:v>
                </c:pt>
                <c:pt idx="51">
                  <c:v>45499</c:v>
                </c:pt>
                <c:pt idx="52">
                  <c:v>45506</c:v>
                </c:pt>
                <c:pt idx="53">
                  <c:v>45513</c:v>
                </c:pt>
                <c:pt idx="54">
                  <c:v>45520</c:v>
                </c:pt>
                <c:pt idx="55">
                  <c:v>45527</c:v>
                </c:pt>
                <c:pt idx="56">
                  <c:v>45534</c:v>
                </c:pt>
                <c:pt idx="57">
                  <c:v>45541</c:v>
                </c:pt>
                <c:pt idx="58">
                  <c:v>45548</c:v>
                </c:pt>
                <c:pt idx="59">
                  <c:v>45555</c:v>
                </c:pt>
                <c:pt idx="60">
                  <c:v>45562</c:v>
                </c:pt>
                <c:pt idx="61">
                  <c:v>45569</c:v>
                </c:pt>
                <c:pt idx="62">
                  <c:v>45576</c:v>
                </c:pt>
                <c:pt idx="63">
                  <c:v>45583</c:v>
                </c:pt>
                <c:pt idx="64">
                  <c:v>45590</c:v>
                </c:pt>
                <c:pt idx="65">
                  <c:v>45597</c:v>
                </c:pt>
                <c:pt idx="66">
                  <c:v>45604</c:v>
                </c:pt>
                <c:pt idx="67">
                  <c:v>45611</c:v>
                </c:pt>
                <c:pt idx="68">
                  <c:v>45618</c:v>
                </c:pt>
                <c:pt idx="69">
                  <c:v>45625</c:v>
                </c:pt>
                <c:pt idx="70">
                  <c:v>45632</c:v>
                </c:pt>
                <c:pt idx="71">
                  <c:v>45639</c:v>
                </c:pt>
                <c:pt idx="72">
                  <c:v>45646</c:v>
                </c:pt>
                <c:pt idx="73">
                  <c:v>45653</c:v>
                </c:pt>
                <c:pt idx="74">
                  <c:v>45660</c:v>
                </c:pt>
                <c:pt idx="75">
                  <c:v>45667</c:v>
                </c:pt>
                <c:pt idx="76">
                  <c:v>45674</c:v>
                </c:pt>
                <c:pt idx="77">
                  <c:v>45681</c:v>
                </c:pt>
                <c:pt idx="78">
                  <c:v>45688</c:v>
                </c:pt>
                <c:pt idx="79">
                  <c:v>45695</c:v>
                </c:pt>
                <c:pt idx="80">
                  <c:v>45702</c:v>
                </c:pt>
                <c:pt idx="81">
                  <c:v>45709</c:v>
                </c:pt>
                <c:pt idx="82">
                  <c:v>45716</c:v>
                </c:pt>
                <c:pt idx="83">
                  <c:v>45723</c:v>
                </c:pt>
                <c:pt idx="84">
                  <c:v>45730</c:v>
                </c:pt>
                <c:pt idx="85">
                  <c:v>45737</c:v>
                </c:pt>
                <c:pt idx="86">
                  <c:v>45744</c:v>
                </c:pt>
                <c:pt idx="87">
                  <c:v>45751</c:v>
                </c:pt>
                <c:pt idx="88">
                  <c:v>45758</c:v>
                </c:pt>
                <c:pt idx="89">
                  <c:v>45765</c:v>
                </c:pt>
                <c:pt idx="90">
                  <c:v>45772</c:v>
                </c:pt>
                <c:pt idx="91">
                  <c:v>45779</c:v>
                </c:pt>
                <c:pt idx="92">
                  <c:v>45786</c:v>
                </c:pt>
                <c:pt idx="93">
                  <c:v>45793</c:v>
                </c:pt>
                <c:pt idx="94">
                  <c:v>45800</c:v>
                </c:pt>
                <c:pt idx="95">
                  <c:v>45807</c:v>
                </c:pt>
                <c:pt idx="96">
                  <c:v>45814</c:v>
                </c:pt>
                <c:pt idx="97">
                  <c:v>45821</c:v>
                </c:pt>
                <c:pt idx="98">
                  <c:v>45828</c:v>
                </c:pt>
                <c:pt idx="99">
                  <c:v>45835</c:v>
                </c:pt>
                <c:pt idx="100">
                  <c:v>45842</c:v>
                </c:pt>
                <c:pt idx="101">
                  <c:v>45849</c:v>
                </c:pt>
                <c:pt idx="102">
                  <c:v>45856</c:v>
                </c:pt>
                <c:pt idx="103">
                  <c:v>45863</c:v>
                </c:pt>
                <c:pt idx="104">
                  <c:v>45870</c:v>
                </c:pt>
                <c:pt idx="105">
                  <c:v>45877</c:v>
                </c:pt>
              </c:numCache>
            </c:numRef>
          </c:cat>
          <c:val>
            <c:numRef>
              <c:f>'Chart Data'!$B$10:$B$5000</c:f>
              <c:numCache>
                <c:formatCode>#,##0_ ;[Red]\-#,##0\ </c:formatCode>
                <c:ptCount val="4991"/>
                <c:pt idx="0">
                  <c:v>35065.620000000003</c:v>
                </c:pt>
                <c:pt idx="1">
                  <c:v>35281.4</c:v>
                </c:pt>
                <c:pt idx="2">
                  <c:v>34500.660000000003</c:v>
                </c:pt>
                <c:pt idx="3">
                  <c:v>34346.9</c:v>
                </c:pt>
                <c:pt idx="4">
                  <c:v>34837.71</c:v>
                </c:pt>
                <c:pt idx="5">
                  <c:v>34576.589999999997</c:v>
                </c:pt>
                <c:pt idx="6">
                  <c:v>34618.239999999998</c:v>
                </c:pt>
                <c:pt idx="7">
                  <c:v>33963.839999999997</c:v>
                </c:pt>
                <c:pt idx="8">
                  <c:v>33507.5</c:v>
                </c:pt>
                <c:pt idx="9">
                  <c:v>33407.58</c:v>
                </c:pt>
                <c:pt idx="10">
                  <c:v>33670.29</c:v>
                </c:pt>
                <c:pt idx="11">
                  <c:v>33127.279999999999</c:v>
                </c:pt>
                <c:pt idx="12">
                  <c:v>32417.59</c:v>
                </c:pt>
                <c:pt idx="13">
                  <c:v>34061.32</c:v>
                </c:pt>
                <c:pt idx="14">
                  <c:v>34283.1</c:v>
                </c:pt>
                <c:pt idx="15">
                  <c:v>34947.279999999999</c:v>
                </c:pt>
                <c:pt idx="16">
                  <c:v>35390.15</c:v>
                </c:pt>
                <c:pt idx="17">
                  <c:v>36245.5</c:v>
                </c:pt>
                <c:pt idx="18">
                  <c:v>36247.870000000003</c:v>
                </c:pt>
                <c:pt idx="19">
                  <c:v>37305.160000000003</c:v>
                </c:pt>
                <c:pt idx="20">
                  <c:v>37385.97</c:v>
                </c:pt>
                <c:pt idx="21">
                  <c:v>37689.54</c:v>
                </c:pt>
                <c:pt idx="22">
                  <c:v>37466.11</c:v>
                </c:pt>
                <c:pt idx="23">
                  <c:v>37592.980000000003</c:v>
                </c:pt>
                <c:pt idx="24">
                  <c:v>37863.800000000003</c:v>
                </c:pt>
                <c:pt idx="25">
                  <c:v>38109.43</c:v>
                </c:pt>
                <c:pt idx="26">
                  <c:v>38654.42</c:v>
                </c:pt>
                <c:pt idx="27">
                  <c:v>38671.69</c:v>
                </c:pt>
                <c:pt idx="28">
                  <c:v>38627.99</c:v>
                </c:pt>
                <c:pt idx="29">
                  <c:v>39131.53</c:v>
                </c:pt>
                <c:pt idx="30">
                  <c:v>39087.379999999997</c:v>
                </c:pt>
                <c:pt idx="31">
                  <c:v>38722.69</c:v>
                </c:pt>
                <c:pt idx="32">
                  <c:v>38714.769999999997</c:v>
                </c:pt>
                <c:pt idx="33">
                  <c:v>39475.9</c:v>
                </c:pt>
                <c:pt idx="34">
                  <c:v>39807.370000000003</c:v>
                </c:pt>
                <c:pt idx="35">
                  <c:v>38904.04</c:v>
                </c:pt>
                <c:pt idx="36">
                  <c:v>37983.24</c:v>
                </c:pt>
                <c:pt idx="37">
                  <c:v>37986.400000000001</c:v>
                </c:pt>
                <c:pt idx="38">
                  <c:v>38239.660000000003</c:v>
                </c:pt>
                <c:pt idx="39">
                  <c:v>38675.68</c:v>
                </c:pt>
                <c:pt idx="40">
                  <c:v>39512.839999999997</c:v>
                </c:pt>
                <c:pt idx="41">
                  <c:v>40003.589999999997</c:v>
                </c:pt>
                <c:pt idx="42">
                  <c:v>39069.589999999997</c:v>
                </c:pt>
                <c:pt idx="43">
                  <c:v>38686.32</c:v>
                </c:pt>
                <c:pt idx="44">
                  <c:v>38798.99</c:v>
                </c:pt>
                <c:pt idx="45">
                  <c:v>38589.160000000003</c:v>
                </c:pt>
                <c:pt idx="46">
                  <c:v>39150.33</c:v>
                </c:pt>
                <c:pt idx="47">
                  <c:v>39118.86</c:v>
                </c:pt>
                <c:pt idx="48">
                  <c:v>39375.870000000003</c:v>
                </c:pt>
                <c:pt idx="49">
                  <c:v>40000.9</c:v>
                </c:pt>
                <c:pt idx="50">
                  <c:v>40287.53</c:v>
                </c:pt>
                <c:pt idx="51">
                  <c:v>40589.339999999997</c:v>
                </c:pt>
                <c:pt idx="52">
                  <c:v>39737.26</c:v>
                </c:pt>
                <c:pt idx="53">
                  <c:v>39497.54</c:v>
                </c:pt>
                <c:pt idx="54">
                  <c:v>40659.760000000002</c:v>
                </c:pt>
                <c:pt idx="55">
                  <c:v>41175.08</c:v>
                </c:pt>
                <c:pt idx="56">
                  <c:v>41563.08</c:v>
                </c:pt>
                <c:pt idx="57">
                  <c:v>40345.410000000003</c:v>
                </c:pt>
                <c:pt idx="58">
                  <c:v>41393.78</c:v>
                </c:pt>
                <c:pt idx="59">
                  <c:v>42063.360000000001</c:v>
                </c:pt>
                <c:pt idx="60">
                  <c:v>42313</c:v>
                </c:pt>
                <c:pt idx="61">
                  <c:v>42352.75</c:v>
                </c:pt>
                <c:pt idx="62">
                  <c:v>42863.86</c:v>
                </c:pt>
                <c:pt idx="63">
                  <c:v>43275.91</c:v>
                </c:pt>
                <c:pt idx="64">
                  <c:v>42114.400000000001</c:v>
                </c:pt>
                <c:pt idx="65">
                  <c:v>42052.19</c:v>
                </c:pt>
                <c:pt idx="66">
                  <c:v>43988.99</c:v>
                </c:pt>
                <c:pt idx="67">
                  <c:v>43444.99</c:v>
                </c:pt>
                <c:pt idx="68">
                  <c:v>44296.51</c:v>
                </c:pt>
                <c:pt idx="69">
                  <c:v>44910.65</c:v>
                </c:pt>
                <c:pt idx="70">
                  <c:v>44642.52</c:v>
                </c:pt>
                <c:pt idx="71">
                  <c:v>43828.06</c:v>
                </c:pt>
                <c:pt idx="72">
                  <c:v>42840.26</c:v>
                </c:pt>
                <c:pt idx="73">
                  <c:v>42992.21</c:v>
                </c:pt>
                <c:pt idx="74">
                  <c:v>42732.13</c:v>
                </c:pt>
                <c:pt idx="75">
                  <c:v>41938.449999999997</c:v>
                </c:pt>
                <c:pt idx="76">
                  <c:v>43487.83</c:v>
                </c:pt>
                <c:pt idx="77">
                  <c:v>44424.25</c:v>
                </c:pt>
                <c:pt idx="78">
                  <c:v>44544.66</c:v>
                </c:pt>
                <c:pt idx="79">
                  <c:v>44303.4</c:v>
                </c:pt>
                <c:pt idx="80">
                  <c:v>44546.080000000002</c:v>
                </c:pt>
                <c:pt idx="81">
                  <c:v>43428.02</c:v>
                </c:pt>
                <c:pt idx="82">
                  <c:v>43840.91</c:v>
                </c:pt>
                <c:pt idx="83">
                  <c:v>42801.72</c:v>
                </c:pt>
                <c:pt idx="84">
                  <c:v>41488.19</c:v>
                </c:pt>
                <c:pt idx="85">
                  <c:v>41985.35</c:v>
                </c:pt>
                <c:pt idx="86">
                  <c:v>41583.9</c:v>
                </c:pt>
                <c:pt idx="87">
                  <c:v>38314.86</c:v>
                </c:pt>
                <c:pt idx="88">
                  <c:v>40212.71</c:v>
                </c:pt>
                <c:pt idx="89">
                  <c:v>39142.230000000003</c:v>
                </c:pt>
                <c:pt idx="90">
                  <c:v>40113.5</c:v>
                </c:pt>
                <c:pt idx="91">
                  <c:v>41317.43</c:v>
                </c:pt>
                <c:pt idx="92">
                  <c:v>41249.379999999997</c:v>
                </c:pt>
                <c:pt idx="93">
                  <c:v>42654.74</c:v>
                </c:pt>
                <c:pt idx="94">
                  <c:v>41603.07</c:v>
                </c:pt>
                <c:pt idx="95">
                  <c:v>42270.07</c:v>
                </c:pt>
                <c:pt idx="96">
                  <c:v>42762.87</c:v>
                </c:pt>
                <c:pt idx="97">
                  <c:v>42197.79</c:v>
                </c:pt>
                <c:pt idx="98">
                  <c:v>42206.82</c:v>
                </c:pt>
                <c:pt idx="99">
                  <c:v>43819.27</c:v>
                </c:pt>
                <c:pt idx="100">
                  <c:v>44828.53</c:v>
                </c:pt>
                <c:pt idx="101">
                  <c:v>44371.51</c:v>
                </c:pt>
                <c:pt idx="102">
                  <c:v>44342.19</c:v>
                </c:pt>
                <c:pt idx="103">
                  <c:v>44901.919999999998</c:v>
                </c:pt>
                <c:pt idx="104">
                  <c:v>43588.58</c:v>
                </c:pt>
                <c:pt idx="105">
                  <c:v>44193.120000000003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7-405D-952C-450067FE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93936"/>
        <c:axId val="923094328"/>
      </c:lineChart>
      <c:dateAx>
        <c:axId val="9230939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923094328"/>
        <c:crosses val="autoZero"/>
        <c:auto val="1"/>
        <c:lblOffset val="100"/>
        <c:baseTimeUnit val="days"/>
      </c:dateAx>
      <c:valAx>
        <c:axId val="9230943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92309393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Returns!$A$3" max="200" min="1" page="1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microsoft.com/office/2007/relationships/hdphoto" Target="../media/hdphoto1.wdp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4.emf"/><Relationship Id="rId2" Type="http://schemas.openxmlformats.org/officeDocument/2006/relationships/image" Target="../media/image3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2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3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2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13" Type="http://schemas.openxmlformats.org/officeDocument/2006/relationships/image" Target="../media/image36.emf"/><Relationship Id="rId3" Type="http://schemas.openxmlformats.org/officeDocument/2006/relationships/image" Target="../media/image26.emf"/><Relationship Id="rId7" Type="http://schemas.openxmlformats.org/officeDocument/2006/relationships/image" Target="../media/image30.emf"/><Relationship Id="rId12" Type="http://schemas.openxmlformats.org/officeDocument/2006/relationships/image" Target="../media/image35.emf"/><Relationship Id="rId2" Type="http://schemas.openxmlformats.org/officeDocument/2006/relationships/image" Target="../media/image25.emf"/><Relationship Id="rId16" Type="http://schemas.openxmlformats.org/officeDocument/2006/relationships/image" Target="../media/image39.emf"/><Relationship Id="rId1" Type="http://schemas.openxmlformats.org/officeDocument/2006/relationships/image" Target="../media/image1.emf"/><Relationship Id="rId6" Type="http://schemas.openxmlformats.org/officeDocument/2006/relationships/image" Target="../media/image29.emf"/><Relationship Id="rId11" Type="http://schemas.openxmlformats.org/officeDocument/2006/relationships/image" Target="../media/image34.emf"/><Relationship Id="rId5" Type="http://schemas.openxmlformats.org/officeDocument/2006/relationships/image" Target="../media/image28.emf"/><Relationship Id="rId15" Type="http://schemas.openxmlformats.org/officeDocument/2006/relationships/image" Target="../media/image38.emf"/><Relationship Id="rId10" Type="http://schemas.openxmlformats.org/officeDocument/2006/relationships/image" Target="../media/image33.emf"/><Relationship Id="rId4" Type="http://schemas.openxmlformats.org/officeDocument/2006/relationships/image" Target="../media/image27.emf"/><Relationship Id="rId9" Type="http://schemas.openxmlformats.org/officeDocument/2006/relationships/image" Target="../media/image32.emf"/><Relationship Id="rId14" Type="http://schemas.openxmlformats.org/officeDocument/2006/relationships/image" Target="../media/image3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1691938" cy="47625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14</xdr:col>
      <xdr:colOff>83343</xdr:colOff>
      <xdr:row>6</xdr:row>
      <xdr:rowOff>142875</xdr:rowOff>
    </xdr:from>
    <xdr:to>
      <xdr:col>14</xdr:col>
      <xdr:colOff>443343</xdr:colOff>
      <xdr:row>8</xdr:row>
      <xdr:rowOff>83775</xdr:rowOff>
    </xdr:to>
    <xdr:pic>
      <xdr:nvPicPr>
        <xdr:cNvPr id="15" name="Imagem 14" descr="eu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43" y="141922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638174</xdr:colOff>
      <xdr:row>6</xdr:row>
      <xdr:rowOff>38100</xdr:rowOff>
    </xdr:from>
    <xdr:to>
      <xdr:col>10</xdr:col>
      <xdr:colOff>723886</xdr:colOff>
      <xdr:row>24</xdr:row>
      <xdr:rowOff>87222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pSpPr/>
      </xdr:nvGrpSpPr>
      <xdr:grpSpPr>
        <a:xfrm>
          <a:off x="1400174" y="1288256"/>
          <a:ext cx="5645931" cy="4001997"/>
          <a:chOff x="1301414" y="1228725"/>
          <a:chExt cx="5640953" cy="3916272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4323" b="98271" l="0" r="44499">
                        <a14:foregroundMark x1="3178" y1="10086" x2="367" y2="28242"/>
                        <a14:foregroundMark x1="367" y1="28242" x2="6112" y2="16138"/>
                        <a14:foregroundMark x1="6112" y1="16138" x2="3667" y2="11527"/>
                        <a14:foregroundMark x1="13570" y1="5187" x2="44743" y2="288"/>
                        <a14:foregroundMark x1="44743" y1="288" x2="47433" y2="16715"/>
                        <a14:foregroundMark x1="47433" y1="16715" x2="12347" y2="10375"/>
                        <a14:foregroundMark x1="12347" y1="10375" x2="12469" y2="7493"/>
                        <a14:foregroundMark x1="19927" y1="38329" x2="20538" y2="59366"/>
                        <a14:foregroundMark x1="20538" y1="59366" x2="24694" y2="75504"/>
                        <a14:foregroundMark x1="24694" y1="75504" x2="35575" y2="73775"/>
                        <a14:foregroundMark x1="35575" y1="73775" x2="37653" y2="53026"/>
                        <a14:foregroundMark x1="37653" y1="53026" x2="34474" y2="36888"/>
                        <a14:foregroundMark x1="34474" y1="36888" x2="18826" y2="36888"/>
                        <a14:foregroundMark x1="2200" y1="33718" x2="1711" y2="91066"/>
                        <a14:foregroundMark x1="1711" y1="91066" x2="10636" y2="97695"/>
                        <a14:foregroundMark x1="10636" y1="97695" x2="18704" y2="77810"/>
                        <a14:foregroundMark x1="18704" y1="77810" x2="22005" y2="54755"/>
                        <a14:foregroundMark x1="22005" y1="54755" x2="20416" y2="36311"/>
                        <a14:foregroundMark x1="20416" y1="36311" x2="6601" y2="23919"/>
                        <a14:foregroundMark x1="244" y1="9798" x2="1100" y2="93948"/>
                        <a14:foregroundMark x1="1100" y1="93948" x2="17971" y2="83285"/>
                        <a14:foregroundMark x1="17971" y1="83285" x2="22249" y2="61671"/>
                        <a14:foregroundMark x1="22249" y1="61671" x2="21883" y2="14409"/>
                        <a14:foregroundMark x1="21883" y1="14409" x2="5623" y2="4323"/>
                        <a14:foregroundMark x1="5623" y1="4323" x2="489" y2="11527"/>
                        <a14:foregroundMark x1="23350" y1="31988" x2="13570" y2="60231"/>
                        <a14:foregroundMark x1="13570" y1="60231" x2="12225" y2="85591"/>
                        <a14:foregroundMark x1="12225" y1="85591" x2="38264" y2="96542"/>
                        <a14:foregroundMark x1="38264" y1="96542" x2="39976" y2="78674"/>
                        <a14:foregroundMark x1="39976" y1="78674" x2="37531" y2="38329"/>
                        <a14:foregroundMark x1="37531" y1="38329" x2="22983" y2="32277"/>
                        <a14:foregroundMark x1="23594" y1="43228" x2="31051" y2="51009"/>
                        <a14:foregroundMark x1="31051" y1="51009" x2="23961" y2="44092"/>
                        <a14:foregroundMark x1="23961" y1="44092" x2="22494" y2="43804"/>
                        <a14:foregroundMark x1="1834" y1="41499" x2="3545" y2="59078"/>
                        <a14:foregroundMark x1="3545" y1="59078" x2="7457" y2="43804"/>
                        <a14:foregroundMark x1="7457" y1="43804" x2="1467" y2="42075"/>
                        <a14:foregroundMark x1="733" y1="63112" x2="5990" y2="78674"/>
                        <a14:foregroundMark x1="5990" y1="78674" x2="13325" y2="72046"/>
                        <a14:foregroundMark x1="13325" y1="72046" x2="6479" y2="59942"/>
                        <a14:foregroundMark x1="6479" y1="59942" x2="122" y2="62536"/>
                        <a14:foregroundMark x1="16870" y1="68588" x2="19193" y2="89049"/>
                        <a14:foregroundMark x1="19193" y1="89049" x2="26773" y2="97983"/>
                        <a14:foregroundMark x1="26773" y1="97983" x2="35819" y2="98271"/>
                        <a14:foregroundMark x1="35819" y1="98271" x2="15892" y2="71758"/>
                        <a14:foregroundMark x1="15892" y1="71758" x2="14059" y2="65418"/>
                        <a14:foregroundMark x1="32641" y1="80115" x2="36186" y2="96542"/>
                        <a14:foregroundMark x1="36186" y1="96542" x2="35697" y2="78386"/>
                        <a14:foregroundMark x1="35697" y1="78386" x2="34108" y2="74352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50522"/>
          <a:stretch/>
        </xdr:blipFill>
        <xdr:spPr>
          <a:xfrm>
            <a:off x="1301414" y="1228725"/>
            <a:ext cx="4567854" cy="3916272"/>
          </a:xfrm>
          <a:prstGeom prst="rect">
            <a:avLst/>
          </a:prstGeom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3556" y="1609725"/>
            <a:ext cx="360000" cy="360000"/>
          </a:xfrm>
          <a:prstGeom prst="rect">
            <a:avLst/>
          </a:prstGeom>
        </xdr:spPr>
      </xdr:pic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1" name="Agrupar 60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GrpSpPr/>
            </xdr:nvGrpSpPr>
            <xdr:grpSpPr>
              <a:xfrm>
                <a:off x="5027840" y="2352675"/>
                <a:ext cx="695325" cy="676275"/>
                <a:chOff x="6961415" y="3429000"/>
                <a:chExt cx="695325" cy="676275"/>
              </a:xfrm>
            </xdr:grpSpPr>
            <xdr:pic>
              <xdr:nvPicPr>
                <xdr:cNvPr id="57" name="Imagem 56">
                  <a:extLst>
                    <a:ext uri="{FF2B5EF4-FFF2-40B4-BE49-F238E27FC236}">
                      <a16:creationId xmlns:a16="http://schemas.microsoft.com/office/drawing/2014/main" id="{00000000-0008-0000-0000-000039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L$5:$L$7" spid="_x0000_s132211"/>
                    </a:ext>
                  </a:extLst>
                </xdr:cNvPicPr>
              </xdr:nvPicPr>
              <xdr:blipFill>
                <a:blip xmlns:r="http://schemas.openxmlformats.org/officeDocument/2006/relationships" r:embed="rId5"/>
                <a:srcRect/>
                <a:stretch>
                  <a:fillRect/>
                </a:stretch>
              </xdr:blipFill>
              <xdr:spPr bwMode="auto">
                <a:xfrm>
                  <a:off x="6961415" y="3429000"/>
                  <a:ext cx="695325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0" name="Imagem 59">
                  <a:extLst>
                    <a:ext uri="{FF2B5EF4-FFF2-40B4-BE49-F238E27FC236}">
                      <a16:creationId xmlns:a16="http://schemas.microsoft.com/office/drawing/2014/main" id="{00000000-0008-0000-0000-00003C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K$7" spid="_x0000_s132212"/>
                    </a:ext>
                  </a:extLst>
                </xdr:cNvPicPr>
              </xdr:nvPicPr>
              <xdr:blipFill>
                <a:blip xmlns:r="http://schemas.openxmlformats.org/officeDocument/2006/relationships" r:embed="rId6"/>
                <a:srcRect/>
                <a:stretch>
                  <a:fillRect/>
                </a:stretch>
              </xdr:blipFill>
              <xdr:spPr bwMode="auto">
                <a:xfrm>
                  <a:off x="7085235" y="38671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5" name="Agrupar 64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GrpSpPr/>
            </xdr:nvGrpSpPr>
            <xdr:grpSpPr>
              <a:xfrm>
                <a:off x="5799377" y="1543050"/>
                <a:ext cx="923925" cy="676275"/>
                <a:chOff x="6018452" y="1562100"/>
                <a:chExt cx="923925" cy="676275"/>
              </a:xfrm>
            </xdr:grpSpPr>
            <xdr:pic>
              <xdr:nvPicPr>
                <xdr:cNvPr id="62" name="Imagem 61">
                  <a:extLst>
                    <a:ext uri="{FF2B5EF4-FFF2-40B4-BE49-F238E27FC236}">
                      <a16:creationId xmlns:a16="http://schemas.microsoft.com/office/drawing/2014/main" id="{00000000-0008-0000-0000-00003E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H$5:$H$7" spid="_x0000_s132213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6018452" y="1562100"/>
                  <a:ext cx="923925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" name="Imagem 63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G$7" spid="_x0000_s132214"/>
                    </a:ext>
                  </a:extLst>
                </xdr:cNvPicPr>
              </xdr:nvPicPr>
              <xdr:blipFill>
                <a:blip xmlns:r="http://schemas.openxmlformats.org/officeDocument/2006/relationships" r:embed="rId6"/>
                <a:srcRect/>
                <a:stretch>
                  <a:fillRect/>
                </a:stretch>
              </xdr:blipFill>
              <xdr:spPr bwMode="auto">
                <a:xfrm>
                  <a:off x="6351839" y="20002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8" name="Agrupar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GrpSpPr/>
            </xdr:nvGrpSpPr>
            <xdr:grpSpPr>
              <a:xfrm>
                <a:off x="6113530" y="2352675"/>
                <a:ext cx="666750" cy="685800"/>
                <a:chOff x="6284980" y="2314575"/>
                <a:chExt cx="666750" cy="685800"/>
              </a:xfrm>
            </xdr:grpSpPr>
            <xdr:pic>
              <xdr:nvPicPr>
                <xdr:cNvPr id="66" name="Imagem 65">
                  <a:extLst>
                    <a:ext uri="{FF2B5EF4-FFF2-40B4-BE49-F238E27FC236}">
                      <a16:creationId xmlns:a16="http://schemas.microsoft.com/office/drawing/2014/main" id="{00000000-0008-0000-0000-000042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D$5:$D$7" spid="_x0000_s132215"/>
                    </a:ext>
                  </a:extLst>
                </xdr:cNvPicPr>
              </xdr:nvPicPr>
              <xdr:blipFill>
                <a:blip xmlns:r="http://schemas.openxmlformats.org/officeDocument/2006/relationships" r:embed="rId8"/>
                <a:srcRect/>
                <a:stretch>
                  <a:fillRect/>
                </a:stretch>
              </xdr:blipFill>
              <xdr:spPr bwMode="auto">
                <a:xfrm>
                  <a:off x="6284980" y="2314575"/>
                  <a:ext cx="666750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7" name="Imagem 66">
                  <a:extLst>
                    <a:ext uri="{FF2B5EF4-FFF2-40B4-BE49-F238E27FC236}">
                      <a16:creationId xmlns:a16="http://schemas.microsoft.com/office/drawing/2014/main" id="{00000000-0008-0000-0000-000043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C$7" spid="_x0000_s132216"/>
                    </a:ext>
                  </a:extLst>
                </xdr:cNvPicPr>
              </xdr:nvPicPr>
              <xdr:blipFill>
                <a:blip xmlns:r="http://schemas.openxmlformats.org/officeDocument/2006/relationships" r:embed="rId6"/>
                <a:srcRect/>
                <a:stretch>
                  <a:fillRect/>
                </a:stretch>
              </xdr:blipFill>
              <xdr:spPr bwMode="auto">
                <a:xfrm>
                  <a:off x="6361222" y="27622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mc:Choice>
        <mc:Fallback/>
      </mc:AlternateContent>
      <xdr:grpSp>
        <xdr:nvGrpSpPr>
          <xdr:cNvPr id="83" name="Agrupar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GrpSpPr/>
        </xdr:nvGrpSpPr>
        <xdr:grpSpPr>
          <a:xfrm>
            <a:off x="3616997" y="1447798"/>
            <a:ext cx="3325370" cy="1666877"/>
            <a:chOff x="3616997" y="1447798"/>
            <a:chExt cx="3325370" cy="1666877"/>
          </a:xfrm>
        </xdr:grpSpPr>
        <xdr:sp macro="" textlink="">
          <xdr:nvSpPr>
            <xdr:cNvPr id="2" name="Retângulo: Cantos Arredondados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4770667" y="1447798"/>
              <a:ext cx="2171700" cy="1666877"/>
            </a:xfrm>
            <a:prstGeom prst="roundRect">
              <a:avLst/>
            </a:prstGeom>
            <a:noFill/>
            <a:ln w="19050" cap="flat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3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cxnSp macro="">
          <xdr:nvCxnSpPr>
            <xdr:cNvPr id="81" name="Conector reto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CxnSpPr/>
          </xdr:nvCxnSpPr>
          <xdr:spPr>
            <a:xfrm flipH="1">
              <a:off x="3616997" y="2628900"/>
              <a:ext cx="1131675" cy="0"/>
            </a:xfrm>
            <a:prstGeom prst="line">
              <a:avLst/>
            </a:prstGeom>
            <a:ln w="12700" cap="rnd" cmpd="sng" algn="ctr">
              <a:solidFill>
                <a:srgbClr val="006B66"/>
              </a:solidFill>
              <a:prstDash val="dash"/>
              <a:round/>
              <a:headEnd type="none" w="med" len="med"/>
              <a:tailEnd type="oval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12</xdr:col>
      <xdr:colOff>33337</xdr:colOff>
      <xdr:row>6</xdr:row>
      <xdr:rowOff>142875</xdr:rowOff>
    </xdr:from>
    <xdr:to>
      <xdr:col>12</xdr:col>
      <xdr:colOff>393337</xdr:colOff>
      <xdr:row>8</xdr:row>
      <xdr:rowOff>83775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2787" y="14192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15</xdr:row>
      <xdr:rowOff>90487</xdr:rowOff>
    </xdr:from>
    <xdr:to>
      <xdr:col>15</xdr:col>
      <xdr:colOff>178050</xdr:colOff>
      <xdr:row>18</xdr:row>
      <xdr:rowOff>1837</xdr:rowOff>
    </xdr:to>
    <xdr:pic>
      <xdr:nvPicPr>
        <xdr:cNvPr id="112" name="Imagem 111" descr="eu.pn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252787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685800</xdr:colOff>
      <xdr:row>15</xdr:row>
      <xdr:rowOff>90487</xdr:rowOff>
    </xdr:from>
    <xdr:to>
      <xdr:col>14</xdr:col>
      <xdr:colOff>511425</xdr:colOff>
      <xdr:row>18</xdr:row>
      <xdr:rowOff>1837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3252787"/>
          <a:ext cx="540000" cy="54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238125</xdr:colOff>
          <xdr:row>15</xdr:row>
          <xdr:rowOff>9525</xdr:rowOff>
        </xdr:from>
        <xdr:to>
          <xdr:col>16</xdr:col>
          <xdr:colOff>409575</xdr:colOff>
          <xdr:row>18</xdr:row>
          <xdr:rowOff>66675</xdr:rowOff>
        </xdr:to>
        <xdr:grpSp>
          <xdr:nvGrpSpPr>
            <xdr:cNvPr id="9" name="Agrupar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9739313" y="3188494"/>
              <a:ext cx="885825" cy="700087"/>
              <a:chOff x="9410700" y="3171825"/>
              <a:chExt cx="885825" cy="685800"/>
            </a:xfrm>
          </xdr:grpSpPr>
          <xdr:pic>
            <xdr:nvPicPr>
              <xdr:cNvPr id="63" name="Imagem 62">
                <a:extLst>
                  <a:ext uri="{FF2B5EF4-FFF2-40B4-BE49-F238E27FC236}">
                    <a16:creationId xmlns:a16="http://schemas.microsoft.com/office/drawing/2014/main" id="{00000000-0008-0000-0000-00003F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Indices!$AB$5:$AB$7" spid="_x0000_s132217"/>
                  </a:ext>
                </a:extLst>
              </xdr:cNvPicPr>
            </xdr:nvPicPr>
            <xdr:blipFill>
              <a:blip xmlns:r="http://schemas.openxmlformats.org/officeDocument/2006/relationships" r:embed="rId10"/>
              <a:srcRect/>
              <a:stretch>
                <a:fillRect/>
              </a:stretch>
            </xdr:blipFill>
            <xdr:spPr bwMode="auto">
              <a:xfrm>
                <a:off x="9410700" y="3171825"/>
                <a:ext cx="885825" cy="6858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0" name="Imagem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Indices!$AA$7" spid="_x0000_s132218"/>
                  </a:ext>
                </a:extLst>
              </xdr:cNvPicPr>
            </xdr:nvPicPr>
            <xdr:blipFill>
              <a:blip xmlns:r="http://schemas.openxmlformats.org/officeDocument/2006/relationships" r:embed="rId11"/>
              <a:srcRect/>
              <a:stretch>
                <a:fillRect/>
              </a:stretch>
            </xdr:blipFill>
            <xdr:spPr bwMode="auto">
              <a:xfrm>
                <a:off x="9705975" y="3619500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xdr:twoCellAnchor editAs="oneCell">
    <xdr:from>
      <xdr:col>16</xdr:col>
      <xdr:colOff>92868</xdr:colOff>
      <xdr:row>6</xdr:row>
      <xdr:rowOff>142875</xdr:rowOff>
    </xdr:from>
    <xdr:to>
      <xdr:col>16</xdr:col>
      <xdr:colOff>452868</xdr:colOff>
      <xdr:row>8</xdr:row>
      <xdr:rowOff>83775</xdr:rowOff>
    </xdr:to>
    <xdr:pic>
      <xdr:nvPicPr>
        <xdr:cNvPr id="71" name="Imagem 70" descr="gb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818" y="141922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83343</xdr:colOff>
      <xdr:row>10</xdr:row>
      <xdr:rowOff>161925</xdr:rowOff>
    </xdr:from>
    <xdr:to>
      <xdr:col>14</xdr:col>
      <xdr:colOff>443343</xdr:colOff>
      <xdr:row>12</xdr:row>
      <xdr:rowOff>102825</xdr:rowOff>
    </xdr:to>
    <xdr:pic>
      <xdr:nvPicPr>
        <xdr:cNvPr id="74" name="Imagem 73" descr="flag_japan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43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33337</xdr:colOff>
      <xdr:row>10</xdr:row>
      <xdr:rowOff>161925</xdr:rowOff>
    </xdr:from>
    <xdr:to>
      <xdr:col>12</xdr:col>
      <xdr:colOff>393337</xdr:colOff>
      <xdr:row>12</xdr:row>
      <xdr:rowOff>102825</xdr:rowOff>
    </xdr:to>
    <xdr:pic>
      <xdr:nvPicPr>
        <xdr:cNvPr id="78" name="Imagem 77" descr="ch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787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92868</xdr:colOff>
      <xdr:row>10</xdr:row>
      <xdr:rowOff>161925</xdr:rowOff>
    </xdr:from>
    <xdr:to>
      <xdr:col>16</xdr:col>
      <xdr:colOff>452868</xdr:colOff>
      <xdr:row>12</xdr:row>
      <xdr:rowOff>102825</xdr:rowOff>
    </xdr:to>
    <xdr:pic>
      <xdr:nvPicPr>
        <xdr:cNvPr id="79" name="Imagem 78" descr="cn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818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152398</xdr:colOff>
      <xdr:row>18</xdr:row>
      <xdr:rowOff>38101</xdr:rowOff>
    </xdr:from>
    <xdr:to>
      <xdr:col>16</xdr:col>
      <xdr:colOff>628650</xdr:colOff>
      <xdr:row>19</xdr:row>
      <xdr:rowOff>9525</xdr:rowOff>
    </xdr:to>
    <xdr:sp macro="" textlink="">
      <xdr:nvSpPr>
        <xdr:cNvPr id="94" name="Retângulo: Cantos Arredondados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7267573" y="3810001"/>
          <a:ext cx="3581402" cy="180974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* USD versus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: Euro, Pound</a:t>
          </a:r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,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Frank, Yen and Yuan.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504825</xdr:colOff>
          <xdr:row>6</xdr:row>
          <xdr:rowOff>152400</xdr:rowOff>
        </xdr:from>
        <xdr:to>
          <xdr:col>18</xdr:col>
          <xdr:colOff>0</xdr:colOff>
          <xdr:row>10</xdr:row>
          <xdr:rowOff>0</xdr:rowOff>
        </xdr:to>
        <xdr:pic>
          <xdr:nvPicPr>
            <xdr:cNvPr id="100" name="Imagem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F$5:$AF$7" spid="_x0000_s132219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10391775" y="1428750"/>
              <a:ext cx="9239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571500</xdr:colOff>
          <xdr:row>6</xdr:row>
          <xdr:rowOff>161925</xdr:rowOff>
        </xdr:from>
        <xdr:to>
          <xdr:col>13</xdr:col>
          <xdr:colOff>523875</xdr:colOff>
          <xdr:row>10</xdr:row>
          <xdr:rowOff>0</xdr:rowOff>
        </xdr:to>
        <xdr:pic>
          <xdr:nvPicPr>
            <xdr:cNvPr id="114" name="Imagem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T$5:$T$7" spid="_x0000_s132220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7600950" y="1438275"/>
              <a:ext cx="66675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581025</xdr:colOff>
          <xdr:row>6</xdr:row>
          <xdr:rowOff>161925</xdr:rowOff>
        </xdr:from>
        <xdr:to>
          <xdr:col>15</xdr:col>
          <xdr:colOff>533400</xdr:colOff>
          <xdr:row>10</xdr:row>
          <xdr:rowOff>0</xdr:rowOff>
        </xdr:to>
        <xdr:pic>
          <xdr:nvPicPr>
            <xdr:cNvPr id="115" name="Imagem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X$5:$X$7" spid="_x0000_s132221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9039225" y="1438275"/>
              <a:ext cx="66675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447675</xdr:colOff>
          <xdr:row>10</xdr:row>
          <xdr:rowOff>152400</xdr:rowOff>
        </xdr:from>
        <xdr:to>
          <xdr:col>14</xdr:col>
          <xdr:colOff>0</xdr:colOff>
          <xdr:row>14</xdr:row>
          <xdr:rowOff>0</xdr:rowOff>
        </xdr:to>
        <xdr:pic>
          <xdr:nvPicPr>
            <xdr:cNvPr id="106" name="Imagem 105">
              <a:extLst>
                <a:ext uri="{FF2B5EF4-FFF2-40B4-BE49-F238E27FC236}">
                  <a16:creationId xmlns:a16="http://schemas.microsoft.com/office/drawing/2014/main" id="{00000000-0008-0000-0000-00006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J$5:$AJ$7" spid="_x0000_s132222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7477125" y="2266950"/>
              <a:ext cx="9810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10</xdr:row>
          <xdr:rowOff>152400</xdr:rowOff>
        </xdr:from>
        <xdr:to>
          <xdr:col>16</xdr:col>
          <xdr:colOff>0</xdr:colOff>
          <xdr:row>14</xdr:row>
          <xdr:rowOff>0</xdr:rowOff>
        </xdr:to>
        <xdr:pic>
          <xdr:nvPicPr>
            <xdr:cNvPr id="107" name="Imagem 106">
              <a:extLst>
                <a:ext uri="{FF2B5EF4-FFF2-40B4-BE49-F238E27FC236}">
                  <a16:creationId xmlns:a16="http://schemas.microsoft.com/office/drawing/2014/main" id="{00000000-0008-0000-0000-00006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N$5:$AN$7" spid="_x0000_s132223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9039225" y="2266950"/>
              <a:ext cx="8477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152400</xdr:rowOff>
        </xdr:from>
        <xdr:to>
          <xdr:col>17</xdr:col>
          <xdr:colOff>676275</xdr:colOff>
          <xdr:row>14</xdr:row>
          <xdr:rowOff>0</xdr:rowOff>
        </xdr:to>
        <xdr:pic>
          <xdr:nvPicPr>
            <xdr:cNvPr id="108" name="Imagem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R$5:$AR$7" spid="_x0000_s132224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0601325" y="2266950"/>
              <a:ext cx="6762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28575</xdr:colOff>
      <xdr:row>15</xdr:row>
      <xdr:rowOff>1</xdr:rowOff>
    </xdr:from>
    <xdr:to>
      <xdr:col>6</xdr:col>
      <xdr:colOff>0</xdr:colOff>
      <xdr:row>26</xdr:row>
      <xdr:rowOff>1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576262</xdr:colOff>
          <xdr:row>15</xdr:row>
          <xdr:rowOff>109537</xdr:rowOff>
        </xdr:from>
        <xdr:to>
          <xdr:col>9</xdr:col>
          <xdr:colOff>738672</xdr:colOff>
          <xdr:row>16</xdr:row>
          <xdr:rowOff>138113</xdr:rowOff>
        </xdr:to>
        <xdr:pic>
          <xdr:nvPicPr>
            <xdr:cNvPr id="52" name="Imagem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O$7" spid="_x0000_s1322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 rot="21423070">
              <a:off x="6053137" y="3288506"/>
              <a:ext cx="162410" cy="242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9525</xdr:rowOff>
        </xdr:from>
        <xdr:to>
          <xdr:col>10</xdr:col>
          <xdr:colOff>295275</xdr:colOff>
          <xdr:row>30</xdr:row>
          <xdr:rowOff>19050</xdr:rowOff>
        </xdr:to>
        <xdr:pic>
          <xdr:nvPicPr>
            <xdr:cNvPr id="48" name="Imagem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Data'!$K$8" spid="_x0000_s132226"/>
                </a:ext>
              </a:extLst>
            </xdr:cNvPicPr>
          </xdr:nvPicPr>
          <xdr:blipFill>
            <a:blip xmlns:r="http://schemas.openxmlformats.org/officeDocument/2006/relationships" r:embed="rId23"/>
            <a:srcRect/>
            <a:stretch>
              <a:fillRect/>
            </a:stretch>
          </xdr:blipFill>
          <xdr:spPr bwMode="auto">
            <a:xfrm>
              <a:off x="6372225" y="6276975"/>
              <a:ext cx="257175" cy="2190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200025</xdr:rowOff>
        </xdr:from>
        <xdr:to>
          <xdr:col>10</xdr:col>
          <xdr:colOff>295275</xdr:colOff>
          <xdr:row>31</xdr:row>
          <xdr:rowOff>0</xdr:rowOff>
        </xdr:to>
        <xdr:pic>
          <xdr:nvPicPr>
            <xdr:cNvPr id="49" name="Imagem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Data'!K9" spid="_x0000_s132227"/>
                </a:ext>
              </a:extLst>
            </xdr:cNvPicPr>
          </xdr:nvPicPr>
          <xdr:blipFill>
            <a:blip xmlns:r="http://schemas.openxmlformats.org/officeDocument/2006/relationships" r:embed="rId24"/>
            <a:srcRect/>
            <a:stretch>
              <a:fillRect/>
            </a:stretch>
          </xdr:blipFill>
          <xdr:spPr bwMode="auto">
            <a:xfrm>
              <a:off x="6372225" y="6467475"/>
              <a:ext cx="257175" cy="2190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46</xdr:row>
      <xdr:rowOff>66675</xdr:rowOff>
    </xdr:from>
    <xdr:to>
      <xdr:col>17</xdr:col>
      <xdr:colOff>714900</xdr:colOff>
      <xdr:row>46</xdr:row>
      <xdr:rowOff>138675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9534525"/>
          <a:ext cx="11649600" cy="7200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57150</xdr:rowOff>
        </xdr:from>
        <xdr:to>
          <xdr:col>18</xdr:col>
          <xdr:colOff>295275</xdr:colOff>
          <xdr:row>46</xdr:row>
          <xdr:rowOff>0</xdr:rowOff>
        </xdr:to>
        <xdr:sp macro="" textlink="">
          <xdr:nvSpPr>
            <xdr:cNvPr id="55473" name="Scroll Bar 22705" hidden="1">
              <a:extLst>
                <a:ext uri="{63B3BB69-23CF-44E3-9099-C40C66FF867C}">
                  <a14:compatExt spid="_x0000_s55473"/>
                </a:ext>
                <a:ext uri="{FF2B5EF4-FFF2-40B4-BE49-F238E27FC236}">
                  <a16:creationId xmlns:a16="http://schemas.microsoft.com/office/drawing/2014/main" id="{00000000-0008-0000-0000-0000B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47625</xdr:rowOff>
        </xdr:from>
        <xdr:to>
          <xdr:col>17</xdr:col>
          <xdr:colOff>714375</xdr:colOff>
          <xdr:row>46</xdr:row>
          <xdr:rowOff>35349</xdr:rowOff>
        </xdr:to>
        <xdr:pic>
          <xdr:nvPicPr>
            <xdr:cNvPr id="55" name="Imagem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eturns!$B$2:$T$12" spid="_x0000_s132228"/>
                </a:ext>
              </a:extLst>
            </xdr:cNvPicPr>
          </xdr:nvPicPr>
          <xdr:blipFill>
            <a:blip xmlns:r="http://schemas.openxmlformats.org/officeDocument/2006/relationships" r:embed="rId25"/>
            <a:srcRect/>
            <a:stretch>
              <a:fillRect/>
            </a:stretch>
          </xdr:blipFill>
          <xdr:spPr bwMode="auto">
            <a:xfrm>
              <a:off x="114300" y="7362825"/>
              <a:ext cx="11534775" cy="21403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28575</xdr:colOff>
      <xdr:row>0</xdr:row>
      <xdr:rowOff>438152</xdr:rowOff>
    </xdr:from>
    <xdr:to>
      <xdr:col>22</xdr:col>
      <xdr:colOff>304800</xdr:colOff>
      <xdr:row>5</xdr:row>
      <xdr:rowOff>276226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401550" y="438152"/>
          <a:ext cx="2105025" cy="790574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just"/>
          <a:r>
            <a:rPr lang="pt-BR" sz="10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← Enter Date here</a:t>
          </a:r>
          <a:r>
            <a:rPr lang="pt-BR" sz="1000">
              <a:solidFill>
                <a:srgbClr val="C00000"/>
              </a:solidFill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9525</xdr:rowOff>
        </xdr:from>
        <xdr:to>
          <xdr:col>3</xdr:col>
          <xdr:colOff>428625</xdr:colOff>
          <xdr:row>0</xdr:row>
          <xdr:rowOff>457200</xdr:rowOff>
        </xdr:to>
        <xdr:sp macro="" textlink="">
          <xdr:nvSpPr>
            <xdr:cNvPr id="120782" name="Object 34766" hidden="1">
              <a:extLst>
                <a:ext uri="{63B3BB69-23CF-44E3-9099-C40C66FF867C}">
                  <a14:compatExt spid="_x0000_s120782"/>
                </a:ext>
                <a:ext uri="{FF2B5EF4-FFF2-40B4-BE49-F238E27FC236}">
                  <a16:creationId xmlns:a16="http://schemas.microsoft.com/office/drawing/2014/main" id="{00000000-0008-0000-0000-0000CED7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283368</xdr:colOff>
      <xdr:row>2</xdr:row>
      <xdr:rowOff>107156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0"/>
          <a:ext cx="1750218" cy="48815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1095376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1800226" cy="3429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146128</xdr:colOff>
      <xdr:row>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536778" cy="428625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6B66"/>
    <pageSetUpPr fitToPage="1"/>
  </sheetPr>
  <dimension ref="A1:W75"/>
  <sheetViews>
    <sheetView showGridLines="0" showRowColHeaders="0" tabSelected="1" zoomScale="80" zoomScaleNormal="80" zoomScaleSheetLayoutView="96" workbookViewId="0">
      <selection activeCell="U16" sqref="U16"/>
    </sheetView>
  </sheetViews>
  <sheetFormatPr defaultColWidth="9.140625" defaultRowHeight="15" x14ac:dyDescent="0.25"/>
  <cols>
    <col min="1" max="1" width="1.7109375" style="1" customWidth="1"/>
    <col min="2" max="2" width="9.7109375" style="1" customWidth="1"/>
    <col min="3" max="3" width="10.7109375" style="1" customWidth="1"/>
    <col min="4" max="5" width="12.7109375" style="1" customWidth="1"/>
    <col min="6" max="6" width="10.7109375" style="1" customWidth="1"/>
    <col min="7" max="7" width="9.7109375" style="1" customWidth="1"/>
    <col min="8" max="8" width="3.7109375" style="1" customWidth="1"/>
    <col min="9" max="9" width="10.5703125" style="1" customWidth="1"/>
    <col min="10" max="10" width="12.7109375" style="1" customWidth="1"/>
    <col min="11" max="11" width="11.7109375" style="1" customWidth="1"/>
    <col min="12" max="12" width="3.7109375" customWidth="1"/>
    <col min="13" max="17" width="10.7109375" style="1" customWidth="1"/>
    <col min="18" max="18" width="11.42578125" style="1" customWidth="1"/>
    <col min="19" max="19" width="12" style="1" customWidth="1"/>
    <col min="20" max="16384" width="9.140625" style="1"/>
  </cols>
  <sheetData>
    <row r="1" spans="1:23" s="4" customFormat="1" ht="38.1" customHeight="1" x14ac:dyDescent="0.25">
      <c r="A1"/>
      <c r="L1"/>
    </row>
    <row r="2" spans="1:23" s="4" customFormat="1" ht="6" customHeight="1" x14ac:dyDescent="0.25">
      <c r="L2"/>
    </row>
    <row r="3" spans="1:23" ht="18" customHeight="1" x14ac:dyDescent="0.3">
      <c r="B3" s="43" t="s">
        <v>42</v>
      </c>
      <c r="I3" s="24"/>
      <c r="J3" s="24"/>
      <c r="K3" s="24"/>
      <c r="Q3" s="53" t="s">
        <v>47</v>
      </c>
      <c r="R3" s="110">
        <f>IF(S3="",_xll.ECONOMATICA("DJIA&lt;UsaNa&gt;","Date of Last Quote"),S3)</f>
        <v>45875</v>
      </c>
      <c r="S3" s="96"/>
      <c r="T3"/>
    </row>
    <row r="4" spans="1:23" ht="8.1" customHeight="1" x14ac:dyDescent="0.3">
      <c r="B4" s="18"/>
      <c r="C4" s="7"/>
      <c r="D4" s="7"/>
      <c r="E4" s="7"/>
      <c r="F4" s="7"/>
      <c r="G4" s="7"/>
      <c r="H4" s="7"/>
      <c r="I4" s="8"/>
      <c r="J4" s="8"/>
      <c r="K4" s="8"/>
      <c r="L4" s="10"/>
      <c r="M4" s="7"/>
      <c r="N4" s="7"/>
      <c r="O4" s="7"/>
      <c r="P4" s="7"/>
      <c r="Q4" s="7"/>
      <c r="R4" s="9"/>
    </row>
    <row r="5" spans="1:23" ht="6" customHeight="1" x14ac:dyDescent="0.25">
      <c r="B5"/>
      <c r="C5"/>
      <c r="D5"/>
      <c r="E5"/>
      <c r="F5"/>
      <c r="G5"/>
      <c r="H5"/>
      <c r="I5"/>
      <c r="J5"/>
      <c r="K5"/>
      <c r="M5"/>
      <c r="N5"/>
      <c r="O5"/>
      <c r="P5"/>
      <c r="Q5"/>
      <c r="R5"/>
    </row>
    <row r="6" spans="1:23" ht="24" customHeight="1" x14ac:dyDescent="0.25">
      <c r="B6" s="113" t="s">
        <v>43</v>
      </c>
      <c r="C6" s="5"/>
      <c r="D6" s="2"/>
      <c r="E6" s="2"/>
      <c r="F6" s="2"/>
      <c r="G6" s="2"/>
      <c r="H6" s="2"/>
      <c r="I6" s="2"/>
      <c r="J6" s="2"/>
      <c r="K6" s="2"/>
      <c r="M6" s="28" t="s">
        <v>44</v>
      </c>
      <c r="N6" s="6"/>
      <c r="O6" s="2"/>
      <c r="P6" s="2"/>
      <c r="Q6" s="2"/>
      <c r="R6" s="2"/>
    </row>
    <row r="7" spans="1:23" ht="17.100000000000001" customHeight="1" x14ac:dyDescent="0.25">
      <c r="B7"/>
      <c r="C7"/>
      <c r="D7"/>
      <c r="E7"/>
      <c r="F7"/>
      <c r="G7"/>
      <c r="H7"/>
      <c r="I7"/>
      <c r="J7"/>
      <c r="K7"/>
      <c r="M7"/>
      <c r="N7"/>
      <c r="O7"/>
      <c r="P7"/>
      <c r="Q7"/>
      <c r="R7"/>
    </row>
    <row r="8" spans="1:23" ht="17.100000000000001" customHeight="1" x14ac:dyDescent="0.3">
      <c r="B8"/>
      <c r="C8"/>
      <c r="D8"/>
      <c r="E8"/>
      <c r="F8"/>
      <c r="G8"/>
      <c r="H8"/>
      <c r="I8"/>
      <c r="J8"/>
      <c r="K8"/>
      <c r="M8"/>
      <c r="N8"/>
      <c r="O8"/>
      <c r="P8"/>
      <c r="Q8"/>
      <c r="R8"/>
      <c r="T8" s="3"/>
      <c r="U8"/>
    </row>
    <row r="9" spans="1:23" ht="17.100000000000001" customHeight="1" x14ac:dyDescent="0.3">
      <c r="B9"/>
      <c r="C9"/>
      <c r="D9"/>
      <c r="E9"/>
      <c r="F9"/>
      <c r="G9"/>
      <c r="H9"/>
      <c r="I9"/>
      <c r="J9"/>
      <c r="K9"/>
      <c r="M9"/>
      <c r="N9"/>
      <c r="O9"/>
      <c r="P9"/>
      <c r="Q9"/>
      <c r="R9"/>
      <c r="S9"/>
      <c r="T9" s="3"/>
    </row>
    <row r="10" spans="1:23" ht="17.100000000000001" customHeight="1" x14ac:dyDescent="0.3">
      <c r="B10"/>
      <c r="C10"/>
      <c r="D10"/>
      <c r="E10"/>
      <c r="F10"/>
      <c r="G10"/>
      <c r="H10"/>
      <c r="I10"/>
      <c r="J10"/>
      <c r="K10"/>
      <c r="M10"/>
      <c r="N10"/>
      <c r="O10"/>
      <c r="P10"/>
      <c r="Q10"/>
      <c r="R10"/>
      <c r="T10" s="3"/>
      <c r="W10"/>
    </row>
    <row r="11" spans="1:23" ht="17.100000000000001" customHeight="1" x14ac:dyDescent="0.3">
      <c r="B11"/>
      <c r="C11"/>
      <c r="D11"/>
      <c r="E11"/>
      <c r="F11"/>
      <c r="G11"/>
      <c r="H11"/>
      <c r="I11"/>
      <c r="J11"/>
      <c r="K11"/>
      <c r="M11"/>
      <c r="N11"/>
      <c r="O11"/>
      <c r="P11"/>
      <c r="Q11"/>
      <c r="R11"/>
      <c r="T11" s="3"/>
      <c r="U11"/>
    </row>
    <row r="12" spans="1:23" ht="17.100000000000001" customHeight="1" x14ac:dyDescent="0.3">
      <c r="B12"/>
      <c r="C12"/>
      <c r="D12"/>
      <c r="E12"/>
      <c r="F12"/>
      <c r="G12"/>
      <c r="H12"/>
      <c r="I12"/>
      <c r="J12"/>
      <c r="K12"/>
      <c r="M12"/>
      <c r="N12"/>
      <c r="O12"/>
      <c r="P12"/>
      <c r="Q12"/>
      <c r="R12"/>
      <c r="T12" s="3"/>
      <c r="U12"/>
      <c r="V12" s="14"/>
    </row>
    <row r="13" spans="1:23" ht="17.100000000000001" customHeight="1" x14ac:dyDescent="0.3">
      <c r="B13"/>
      <c r="C13"/>
      <c r="D13"/>
      <c r="E13"/>
      <c r="F13"/>
      <c r="G13"/>
      <c r="H13"/>
      <c r="I13"/>
      <c r="J13"/>
      <c r="K13"/>
      <c r="M13"/>
      <c r="N13"/>
      <c r="O13"/>
      <c r="P13"/>
      <c r="Q13"/>
      <c r="R13"/>
      <c r="T13" s="3"/>
    </row>
    <row r="14" spans="1:23" ht="17.100000000000001" customHeight="1" x14ac:dyDescent="0.3">
      <c r="B14"/>
      <c r="C14"/>
      <c r="D14"/>
      <c r="E14"/>
      <c r="F14"/>
      <c r="G14"/>
      <c r="H14"/>
      <c r="I14"/>
      <c r="J14"/>
      <c r="K14"/>
      <c r="M14"/>
      <c r="N14"/>
      <c r="O14"/>
      <c r="P14"/>
      <c r="Q14"/>
      <c r="R14"/>
      <c r="T14" s="3"/>
    </row>
    <row r="15" spans="1:23" ht="17.100000000000001" customHeight="1" x14ac:dyDescent="0.3">
      <c r="B15"/>
      <c r="C15"/>
      <c r="D15"/>
      <c r="E15"/>
      <c r="F15"/>
      <c r="G15"/>
      <c r="H15"/>
      <c r="I15"/>
      <c r="J15"/>
      <c r="K15"/>
      <c r="M15"/>
      <c r="N15"/>
      <c r="O15"/>
      <c r="P15"/>
      <c r="Q15"/>
      <c r="R15"/>
      <c r="T15" s="3"/>
    </row>
    <row r="16" spans="1:23" ht="17.100000000000001" customHeight="1" x14ac:dyDescent="0.3">
      <c r="B16"/>
      <c r="C16"/>
      <c r="D16"/>
      <c r="E16"/>
      <c r="F16"/>
      <c r="G16"/>
      <c r="H16"/>
      <c r="I16"/>
      <c r="J16"/>
      <c r="K16"/>
      <c r="M16"/>
      <c r="N16"/>
      <c r="O16"/>
      <c r="P16"/>
      <c r="Q16"/>
      <c r="R16"/>
      <c r="T16" s="3"/>
    </row>
    <row r="17" spans="1:22" ht="17.100000000000001" customHeight="1" x14ac:dyDescent="0.25">
      <c r="B17"/>
      <c r="C17"/>
      <c r="D17"/>
      <c r="E17"/>
      <c r="F17"/>
      <c r="G17"/>
      <c r="H17"/>
      <c r="I17"/>
      <c r="J17"/>
      <c r="K17"/>
      <c r="M17"/>
      <c r="N17"/>
      <c r="O17"/>
      <c r="P17"/>
      <c r="Q17"/>
      <c r="R17"/>
    </row>
    <row r="18" spans="1:22" ht="17.100000000000001" customHeight="1" x14ac:dyDescent="0.25">
      <c r="B18"/>
      <c r="C18"/>
      <c r="D18"/>
      <c r="E18"/>
      <c r="F18"/>
      <c r="G18"/>
      <c r="H18"/>
      <c r="I18"/>
      <c r="J18" s="32" t="s">
        <v>56</v>
      </c>
      <c r="K18" s="63" t="str">
        <f>IFERROR(_xll.ECONOMATICA("DJIA","return","wtd",$R$3),"")</f>
        <v/>
      </c>
      <c r="M18"/>
      <c r="N18"/>
      <c r="O18"/>
      <c r="P18"/>
      <c r="Q18"/>
      <c r="R18"/>
      <c r="V18"/>
    </row>
    <row r="19" spans="1:22" ht="17.100000000000001" customHeight="1" x14ac:dyDescent="0.25">
      <c r="B19"/>
      <c r="C19"/>
      <c r="D19"/>
      <c r="E19"/>
      <c r="F19"/>
      <c r="G19"/>
      <c r="H19"/>
      <c r="I19"/>
      <c r="J19" s="32" t="s">
        <v>57</v>
      </c>
      <c r="K19" s="63" t="str">
        <f>IFERROR(_xll.ECONOMATICA("DJIA","return","mtd",$R$3),"")</f>
        <v/>
      </c>
      <c r="M19"/>
      <c r="N19"/>
      <c r="O19"/>
      <c r="P19"/>
      <c r="Q19"/>
      <c r="R19"/>
    </row>
    <row r="20" spans="1:22" ht="24" customHeight="1" x14ac:dyDescent="0.25">
      <c r="A20"/>
      <c r="B20"/>
      <c r="C20"/>
      <c r="D20"/>
      <c r="E20"/>
      <c r="F20"/>
      <c r="G20"/>
      <c r="H20"/>
      <c r="I20"/>
      <c r="J20" s="107">
        <f>$R$3</f>
        <v>45875</v>
      </c>
      <c r="K20" s="63" t="str">
        <f>IFERROR(_xll.ECONOMATICA("DJIA","return","YTD",$R$3),"")</f>
        <v/>
      </c>
      <c r="M20" s="28" t="s">
        <v>36</v>
      </c>
      <c r="N20" s="6"/>
      <c r="O20" s="2"/>
      <c r="P20" s="2"/>
      <c r="Q20" s="2"/>
      <c r="R20" s="2"/>
    </row>
    <row r="21" spans="1:22" ht="17.100000000000001" customHeight="1" x14ac:dyDescent="0.25">
      <c r="B21"/>
      <c r="C21"/>
      <c r="D21"/>
      <c r="E21"/>
      <c r="F21"/>
      <c r="G21"/>
      <c r="H21"/>
      <c r="I21"/>
      <c r="J21" s="65" t="s">
        <v>58</v>
      </c>
      <c r="K21" s="64" t="str">
        <f>IFERROR(_xll.ECONOMATICA("DJIA","high",,$R$3),"")</f>
        <v/>
      </c>
      <c r="M21" s="42" t="s">
        <v>85</v>
      </c>
      <c r="N21" s="42"/>
      <c r="O21" s="42" t="s">
        <v>82</v>
      </c>
      <c r="P21" s="42"/>
      <c r="Q21" s="42" t="s">
        <v>84</v>
      </c>
      <c r="R21" s="116"/>
      <c r="V21"/>
    </row>
    <row r="22" spans="1:22" ht="17.100000000000001" customHeight="1" x14ac:dyDescent="0.25">
      <c r="B22"/>
      <c r="C22"/>
      <c r="D22"/>
      <c r="E22"/>
      <c r="F22"/>
      <c r="G22"/>
      <c r="H22"/>
      <c r="I22"/>
      <c r="J22" s="65" t="s">
        <v>59</v>
      </c>
      <c r="K22" s="64" t="str">
        <f>IFERROR(_xll.ECONOMATICA("DJIA","open",,$R$3),"")</f>
        <v/>
      </c>
      <c r="M22" s="117" t="s">
        <v>60</v>
      </c>
      <c r="N22" s="118"/>
      <c r="O22" s="132">
        <f>_xll.ECONOMATICA("T-BOND10","Close",,"D-0",,,"ORIGINAL CURRENCY",,"false","false")</f>
        <v>4.22</v>
      </c>
      <c r="P22" s="133"/>
      <c r="Q22" s="136">
        <f>_xll.ECONOMATICA("T-BOND10","Close",,"D-12M",,,"ORIGINAL CURRENCY",,"false","false",,{"tc.pers=5"})</f>
        <v>3.89</v>
      </c>
      <c r="R22" s="136"/>
      <c r="S22"/>
    </row>
    <row r="23" spans="1:22" ht="17.100000000000001" customHeight="1" x14ac:dyDescent="0.25">
      <c r="B23"/>
      <c r="C23"/>
      <c r="D23"/>
      <c r="E23"/>
      <c r="F23"/>
      <c r="G23"/>
      <c r="H23"/>
      <c r="I23"/>
      <c r="J23" s="65" t="s">
        <v>50</v>
      </c>
      <c r="K23" s="64" t="str">
        <f>IFERROR(_xll.ECONOMATICA("DJIA","close",,$R$3),"")</f>
        <v/>
      </c>
      <c r="M23" s="119"/>
      <c r="N23" s="120"/>
      <c r="O23" s="134"/>
      <c r="P23" s="135"/>
      <c r="Q23" s="137"/>
      <c r="R23" s="137"/>
      <c r="S23"/>
      <c r="V23"/>
    </row>
    <row r="24" spans="1:22" ht="17.100000000000001" customHeight="1" x14ac:dyDescent="0.25">
      <c r="B24"/>
      <c r="C24"/>
      <c r="D24"/>
      <c r="E24"/>
      <c r="F24"/>
      <c r="G24"/>
      <c r="H24"/>
      <c r="I24"/>
      <c r="J24" s="65"/>
      <c r="K24" s="64"/>
      <c r="M24" s="117" t="s">
        <v>61</v>
      </c>
      <c r="N24" s="118"/>
      <c r="O24" s="132">
        <f>_xll.ECONOMATICA("T-BOND30","Close",,"D-0",,,"ORIGINAL CURRENCY",,"false","false")</f>
        <v>4.8099999999999996</v>
      </c>
      <c r="P24" s="133"/>
      <c r="Q24" s="136">
        <f>_xll.ECONOMATICA("T-BOND30","Close",,"D-12M",,,"ORIGINAL CURRENCY",,"false","false",,{"tc.pers=5"})</f>
        <v>4.18</v>
      </c>
      <c r="R24" s="136"/>
      <c r="S24"/>
    </row>
    <row r="25" spans="1:22" ht="17.100000000000001" customHeight="1" x14ac:dyDescent="0.25">
      <c r="B25"/>
      <c r="C25"/>
      <c r="D25"/>
      <c r="E25"/>
      <c r="F25"/>
      <c r="G25"/>
      <c r="H25"/>
      <c r="I25"/>
      <c r="J25" s="65"/>
      <c r="K25" s="64"/>
      <c r="M25" s="121"/>
      <c r="N25" s="122"/>
      <c r="O25" s="134"/>
      <c r="P25" s="135"/>
      <c r="Q25" s="137"/>
      <c r="R25" s="137"/>
    </row>
    <row r="26" spans="1:22" ht="17.100000000000001" customHeight="1" x14ac:dyDescent="0.25">
      <c r="B26"/>
      <c r="C26"/>
      <c r="D26"/>
      <c r="E26"/>
      <c r="F26"/>
      <c r="G26"/>
      <c r="H26"/>
      <c r="I26"/>
      <c r="J26" s="65"/>
      <c r="K26" s="64"/>
      <c r="M26"/>
      <c r="N26"/>
      <c r="O26"/>
      <c r="P26"/>
      <c r="Q26"/>
      <c r="R26"/>
    </row>
    <row r="27" spans="1:22" ht="17.100000000000001" customHeight="1" x14ac:dyDescent="0.25">
      <c r="B27"/>
      <c r="C27"/>
      <c r="D27"/>
      <c r="E27"/>
      <c r="F27"/>
      <c r="G27"/>
      <c r="H27"/>
      <c r="I27"/>
      <c r="J27"/>
      <c r="K27"/>
      <c r="M27"/>
      <c r="N27"/>
      <c r="O27"/>
      <c r="P27"/>
      <c r="Q27"/>
      <c r="R27"/>
      <c r="T27"/>
    </row>
    <row r="28" spans="1:22" ht="24" customHeight="1" x14ac:dyDescent="0.25">
      <c r="B28" s="28" t="s">
        <v>45</v>
      </c>
      <c r="C28" s="5"/>
      <c r="D28" s="2"/>
      <c r="E28" s="2"/>
      <c r="F28" s="27"/>
      <c r="G28" s="41"/>
      <c r="I28" s="28" t="s">
        <v>14</v>
      </c>
      <c r="J28" s="28"/>
      <c r="K28" s="2"/>
      <c r="M28" s="28" t="s">
        <v>46</v>
      </c>
      <c r="N28" s="6"/>
      <c r="O28" s="2"/>
      <c r="P28" s="41"/>
      <c r="Q28" s="41"/>
      <c r="R28" s="41"/>
      <c r="T28"/>
    </row>
    <row r="29" spans="1:22" ht="17.100000000000001" customHeight="1" x14ac:dyDescent="0.3">
      <c r="B29" s="36" t="s">
        <v>50</v>
      </c>
      <c r="C29" s="42" t="s">
        <v>48</v>
      </c>
      <c r="D29" s="42"/>
      <c r="E29" s="42" t="s">
        <v>80</v>
      </c>
      <c r="F29" s="42"/>
      <c r="G29" s="35" t="s">
        <v>50</v>
      </c>
      <c r="H29"/>
      <c r="I29" s="45" t="s">
        <v>77</v>
      </c>
      <c r="J29" s="45" t="s">
        <v>78</v>
      </c>
      <c r="K29" s="45" t="s">
        <v>13</v>
      </c>
      <c r="L29" s="3"/>
      <c r="M29" s="42" t="s">
        <v>64</v>
      </c>
      <c r="N29" s="42"/>
      <c r="O29" s="42" t="s">
        <v>38</v>
      </c>
      <c r="P29" s="42"/>
      <c r="Q29" s="42" t="s">
        <v>65</v>
      </c>
      <c r="R29" s="42"/>
      <c r="T29"/>
    </row>
    <row r="30" spans="1:22" ht="17.100000000000001" customHeight="1" x14ac:dyDescent="0.3">
      <c r="B30" s="47" t="str">
        <f>'Base Data'!B8</f>
        <v/>
      </c>
      <c r="C30" s="54" t="str">
        <f>'Base Data'!C8</f>
        <v>ANET</v>
      </c>
      <c r="D30" s="48">
        <f>'Base Data'!D8</f>
        <v>0.17490687435999999</v>
      </c>
      <c r="E30" s="49">
        <f>'Base Data'!E8</f>
        <v>-0.18285015718</v>
      </c>
      <c r="F30" s="47" t="str">
        <f>'Base Data'!F8</f>
        <v>SMCI</v>
      </c>
      <c r="G30" s="47">
        <f>'Base Data'!G8</f>
        <v>46.79</v>
      </c>
      <c r="H30"/>
      <c r="I30" s="60" t="s">
        <v>79</v>
      </c>
      <c r="J30" s="115" t="str">
        <f>'Base Data'!J8</f>
        <v/>
      </c>
      <c r="K30" s="61" t="str">
        <f>'Base Data'!L8</f>
        <v/>
      </c>
      <c r="L30" s="3"/>
      <c r="M30" s="117" t="s">
        <v>63</v>
      </c>
      <c r="N30" s="118"/>
      <c r="O30" s="123">
        <f>'Base Data'!C16</f>
        <v>2.2040208488999999E-2</v>
      </c>
      <c r="P30" s="124"/>
      <c r="Q30" s="127">
        <f>'Base Data'!D16</f>
        <v>2.5500731228E-2</v>
      </c>
      <c r="R30" s="127"/>
      <c r="T30"/>
    </row>
    <row r="31" spans="1:22" ht="17.100000000000001" customHeight="1" x14ac:dyDescent="0.3">
      <c r="B31" s="47">
        <f>'Base Data'!B9</f>
        <v>0</v>
      </c>
      <c r="C31" s="54" t="str">
        <f>'Base Data'!C9</f>
        <v>AIZ</v>
      </c>
      <c r="D31" s="48">
        <f>'Base Data'!D9</f>
        <v>0.11232325371</v>
      </c>
      <c r="E31" s="49">
        <f>'Base Data'!E9</f>
        <v>-0.13607815771000001</v>
      </c>
      <c r="F31" s="47" t="str">
        <f>'Base Data'!F9</f>
        <v>NRG</v>
      </c>
      <c r="G31" s="47">
        <f>'Base Data'!G9</f>
        <v>148.56</v>
      </c>
      <c r="H31"/>
      <c r="I31" s="60" t="s">
        <v>18</v>
      </c>
      <c r="J31" s="115">
        <f>'Base Data'!J9</f>
        <v>64.069999999999993</v>
      </c>
      <c r="K31" s="61">
        <f>'Base Data'!L9</f>
        <v>-1.6728054022000002E-2</v>
      </c>
      <c r="L31" s="3"/>
      <c r="M31" s="119"/>
      <c r="N31" s="120"/>
      <c r="O31" s="125"/>
      <c r="P31" s="126"/>
      <c r="Q31" s="128"/>
      <c r="R31" s="128"/>
    </row>
    <row r="32" spans="1:22" ht="17.100000000000001" customHeight="1" x14ac:dyDescent="0.3">
      <c r="B32" s="47">
        <f>'Base Data'!B10</f>
        <v>0</v>
      </c>
      <c r="C32" s="54" t="str">
        <f>'Base Data'!C10</f>
        <v>MTCH</v>
      </c>
      <c r="D32" s="48">
        <f>'Base Data'!D10</f>
        <v>0.10495108212</v>
      </c>
      <c r="E32" s="49">
        <f>'Base Data'!E10</f>
        <v>-0.13312780268999999</v>
      </c>
      <c r="F32" s="47" t="str">
        <f>'Base Data'!F10</f>
        <v>MOS</v>
      </c>
      <c r="G32" s="47">
        <f>'Base Data'!G10</f>
        <v>30.93</v>
      </c>
      <c r="H32"/>
      <c r="I32" s="111" t="str">
        <f>"*Last close on: "&amp;TEXT(_xll.ECONOMATICA("WTICO","Date of Last Quote",,,,,,,"FALSE","FALSE"),"dd-mm-yy")</f>
        <v>*Last close on: 06-08-25</v>
      </c>
      <c r="L32" s="3"/>
      <c r="M32" s="121" t="s">
        <v>41</v>
      </c>
      <c r="N32" s="122"/>
      <c r="O32" s="129">
        <f>'Base Data'!C17</f>
        <v>-2.0003664804000001E-3</v>
      </c>
      <c r="P32" s="130"/>
      <c r="Q32" s="131">
        <f>'Base Data'!D17</f>
        <v>1.7653264198E-2</v>
      </c>
      <c r="R32" s="131"/>
    </row>
    <row r="33" spans="1:18" ht="17.100000000000001" customHeight="1" x14ac:dyDescent="0.3">
      <c r="B33" s="47">
        <f>'Base Data'!B11</f>
        <v>0</v>
      </c>
      <c r="C33" s="54" t="str">
        <f>'Base Data'!C11</f>
        <v>GPN</v>
      </c>
      <c r="D33" s="48">
        <f>'Base Data'!D11</f>
        <v>9.0932279047000006E-2</v>
      </c>
      <c r="E33" s="49">
        <f>'Base Data'!E11</f>
        <v>-0.10245387784</v>
      </c>
      <c r="F33" s="47" t="str">
        <f>'Base Data'!F11</f>
        <v>CRL</v>
      </c>
      <c r="G33" s="47">
        <f>'Base Data'!G11</f>
        <v>150.33000000000001</v>
      </c>
      <c r="H33"/>
      <c r="I33" s="3"/>
      <c r="J33" s="3"/>
      <c r="K33" s="3"/>
      <c r="L33" s="3"/>
      <c r="M33" s="121"/>
      <c r="N33" s="122"/>
      <c r="O33" s="129"/>
      <c r="P33" s="130"/>
      <c r="Q33" s="131"/>
      <c r="R33" s="131"/>
    </row>
    <row r="34" spans="1:18" ht="17.100000000000001" customHeight="1" x14ac:dyDescent="0.25">
      <c r="A34" s="7"/>
      <c r="B34" s="55">
        <f>'Base Data'!B12</f>
        <v>0</v>
      </c>
      <c r="C34" s="57" t="str">
        <f>'Base Data'!C12</f>
        <v>AAPL</v>
      </c>
      <c r="D34" s="56">
        <f>'Base Data'!D12</f>
        <v>5.0906761286000003E-2</v>
      </c>
      <c r="E34" s="58">
        <f>'Base Data'!E12</f>
        <v>-0.10110196814</v>
      </c>
      <c r="F34" s="50" t="str">
        <f>'Base Data'!F12</f>
        <v>MKTX</v>
      </c>
      <c r="G34" s="50">
        <f>'Base Data'!G12</f>
        <v>186.8</v>
      </c>
      <c r="H34" s="44"/>
      <c r="I34" s="44"/>
      <c r="J34" s="44"/>
      <c r="K34" s="44"/>
      <c r="L34" s="44"/>
      <c r="M34" s="112" t="str">
        <f>"Inflation as of: "&amp;IF(_xll.ECONOMATICA("IPCA","date of last quote")=$R$3,TEXT(_xll.ECONOMATICA("IPCA","date of last quote"),"mmm-aa"),TEXT(EOMONTH($R$3,-1),"mmm-YY"))</f>
        <v>Inflation as of: Jul-25</v>
      </c>
      <c r="N34" s="44"/>
      <c r="O34" s="44"/>
      <c r="P34" s="44"/>
      <c r="Q34" s="44"/>
      <c r="R34" s="95" t="s">
        <v>66</v>
      </c>
    </row>
    <row r="35" spans="1:18" ht="6" customHeight="1" x14ac:dyDescent="0.25">
      <c r="B35"/>
      <c r="C35"/>
      <c r="D35"/>
      <c r="E35"/>
      <c r="F35"/>
      <c r="G35"/>
      <c r="H35"/>
      <c r="I35"/>
      <c r="J35"/>
      <c r="K35"/>
      <c r="M35"/>
      <c r="N35"/>
      <c r="O35"/>
      <c r="P35"/>
      <c r="Q35"/>
      <c r="R35"/>
    </row>
    <row r="36" spans="1:18" ht="17.100000000000001" customHeight="1" x14ac:dyDescent="0.25">
      <c r="B36"/>
      <c r="C36"/>
      <c r="D36"/>
      <c r="E36"/>
      <c r="F36"/>
      <c r="G36"/>
      <c r="H36"/>
      <c r="I36"/>
      <c r="J36"/>
      <c r="K36"/>
      <c r="M36"/>
      <c r="N36"/>
      <c r="O36"/>
      <c r="P36"/>
      <c r="Q36"/>
      <c r="R36"/>
    </row>
    <row r="37" spans="1:18" ht="17.100000000000001" customHeight="1" x14ac:dyDescent="0.25">
      <c r="B37"/>
      <c r="C37"/>
      <c r="D37"/>
      <c r="E37"/>
      <c r="F37"/>
      <c r="G37"/>
      <c r="H37"/>
      <c r="I37"/>
      <c r="J37"/>
      <c r="K37"/>
      <c r="M37"/>
      <c r="N37"/>
      <c r="O37"/>
      <c r="P37"/>
      <c r="Q37"/>
      <c r="R37"/>
    </row>
    <row r="38" spans="1:18" ht="15.95" customHeight="1" x14ac:dyDescent="0.25">
      <c r="B38"/>
      <c r="C38"/>
      <c r="D38"/>
      <c r="E38"/>
      <c r="F38"/>
      <c r="G38"/>
      <c r="H38"/>
      <c r="I38"/>
      <c r="J38"/>
      <c r="K38"/>
      <c r="M38"/>
      <c r="N38"/>
      <c r="O38"/>
      <c r="P38"/>
      <c r="Q38"/>
      <c r="R38"/>
    </row>
    <row r="39" spans="1:18" ht="5.0999999999999996" customHeight="1" x14ac:dyDescent="0.25">
      <c r="B39"/>
      <c r="C39"/>
      <c r="D39"/>
      <c r="E39"/>
      <c r="F39"/>
      <c r="G39"/>
      <c r="H39"/>
      <c r="I39"/>
      <c r="J39"/>
      <c r="K39"/>
      <c r="M39"/>
      <c r="N39"/>
      <c r="O39"/>
      <c r="P39"/>
      <c r="Q39"/>
      <c r="R39"/>
    </row>
    <row r="40" spans="1:18" ht="15.95" customHeight="1" x14ac:dyDescent="0.25">
      <c r="B40"/>
      <c r="C40"/>
      <c r="D40"/>
      <c r="E40"/>
      <c r="F40"/>
      <c r="G40"/>
      <c r="H40"/>
      <c r="I40"/>
      <c r="J40"/>
      <c r="K40"/>
      <c r="M40"/>
      <c r="N40"/>
      <c r="O40"/>
      <c r="P40"/>
      <c r="Q40"/>
      <c r="R40"/>
    </row>
    <row r="41" spans="1:18" ht="15.95" customHeight="1" x14ac:dyDescent="0.25">
      <c r="B41"/>
      <c r="C41"/>
      <c r="D41"/>
      <c r="E41"/>
      <c r="F41"/>
      <c r="G41"/>
      <c r="H41"/>
      <c r="I41"/>
      <c r="J41"/>
      <c r="K41"/>
      <c r="M41"/>
      <c r="N41"/>
      <c r="O41"/>
      <c r="P41"/>
      <c r="Q41"/>
      <c r="R41"/>
    </row>
    <row r="42" spans="1:18" ht="15.95" customHeight="1" x14ac:dyDescent="0.25"/>
    <row r="43" spans="1:18" ht="15.95" customHeight="1" x14ac:dyDescent="0.25"/>
    <row r="44" spans="1:18" ht="15.95" customHeight="1" x14ac:dyDescent="0.25"/>
    <row r="45" spans="1:18" ht="15.95" customHeight="1" x14ac:dyDescent="0.25"/>
    <row r="46" spans="1:18" ht="15.95" customHeight="1" x14ac:dyDescent="0.25"/>
    <row r="47" spans="1:18" ht="15.95" customHeight="1" x14ac:dyDescent="0.25"/>
    <row r="48" spans="1:18" ht="15.95" customHeight="1" x14ac:dyDescent="0.25"/>
    <row r="49" ht="15.95" customHeight="1" x14ac:dyDescent="0.25"/>
    <row r="50" ht="15.95" customHeight="1" x14ac:dyDescent="0.25"/>
    <row r="51" ht="15.75" customHeight="1" x14ac:dyDescent="0.25"/>
    <row r="52" ht="15.95" customHeight="1" x14ac:dyDescent="0.25"/>
    <row r="53" customFormat="1" ht="15.95" customHeight="1" x14ac:dyDescent="0.25"/>
    <row r="54" customFormat="1" ht="15.95" customHeight="1" x14ac:dyDescent="0.25"/>
    <row r="55" customFormat="1" ht="15.95" customHeight="1" x14ac:dyDescent="0.25"/>
    <row r="56" customFormat="1" ht="15.95" customHeight="1" x14ac:dyDescent="0.25"/>
    <row r="57" customFormat="1" ht="15.95" customHeight="1" x14ac:dyDescent="0.25"/>
    <row r="58" customFormat="1" ht="15.95" customHeight="1" x14ac:dyDescent="0.25"/>
    <row r="59" customFormat="1" ht="15.95" customHeight="1" x14ac:dyDescent="0.25"/>
    <row r="60" customFormat="1" ht="15.95" customHeight="1" x14ac:dyDescent="0.25"/>
    <row r="61" customFormat="1" ht="15.95" customHeight="1" x14ac:dyDescent="0.25"/>
    <row r="62" customFormat="1" ht="15.95" customHeight="1" x14ac:dyDescent="0.25"/>
    <row r="63" customFormat="1" ht="15.95" customHeight="1" x14ac:dyDescent="0.25"/>
    <row r="64" customFormat="1" ht="15.95" customHeight="1" x14ac:dyDescent="0.25"/>
    <row r="65" customFormat="1" ht="15.95" customHeight="1" x14ac:dyDescent="0.25"/>
    <row r="66" customFormat="1" ht="15.95" customHeight="1" x14ac:dyDescent="0.25"/>
    <row r="67" customFormat="1" ht="15.95" customHeight="1" x14ac:dyDescent="0.25"/>
    <row r="68" customFormat="1" ht="15.95" customHeigh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mergeCells count="12">
    <mergeCell ref="M22:N23"/>
    <mergeCell ref="O22:P23"/>
    <mergeCell ref="Q22:R23"/>
    <mergeCell ref="M24:N25"/>
    <mergeCell ref="O24:P25"/>
    <mergeCell ref="Q24:R25"/>
    <mergeCell ref="M30:N31"/>
    <mergeCell ref="M32:N33"/>
    <mergeCell ref="O30:P31"/>
    <mergeCell ref="Q30:R31"/>
    <mergeCell ref="O32:P33"/>
    <mergeCell ref="Q32:R33"/>
  </mergeCells>
  <conditionalFormatting sqref="D30:D3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{6D487AF7-C277-48F7-8044-26530C690895}</x14:id>
        </ext>
      </extLst>
    </cfRule>
  </conditionalFormatting>
  <conditionalFormatting sqref="E30:E3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{42CAB393-56EF-4814-A1FE-20E6AE132845}</x14:id>
        </ext>
      </extLst>
    </cfRule>
  </conditionalFormatting>
  <conditionalFormatting sqref="K18:K23">
    <cfRule type="cellIs" dxfId="33" priority="2" operator="lessThan">
      <formula>0</formula>
    </cfRule>
    <cfRule type="cellIs" dxfId="32" priority="3" operator="greaterThan">
      <formula>0</formula>
    </cfRule>
  </conditionalFormatting>
  <conditionalFormatting sqref="K30:K31">
    <cfRule type="cellIs" dxfId="31" priority="10" operator="greaterThan">
      <formula>0</formula>
    </cfRule>
  </conditionalFormatting>
  <conditionalFormatting sqref="V12">
    <cfRule type="cellIs" dxfId="30" priority="8" operator="equal">
      <formula>"q"</formula>
    </cfRule>
    <cfRule type="cellIs" dxfId="29" priority="9" operator="equal">
      <formula>"p"</formula>
    </cfRule>
  </conditionalFormatting>
  <dataValidations count="1">
    <dataValidation errorStyle="warning" allowBlank="1" showInputMessage="1" showErrorMessage="1" promptTitle="Economatica Excel Add-In" prompt="45045: You are not logged in Economatica" sqref="R3" xr:uid="{C4B93231-B689-4230-9C69-2F4E9B070996}"/>
  </dataValidations>
  <printOptions horizontalCentered="1" verticalCentered="1"/>
  <pageMargins left="0.19685039370078741" right="0.19685039370078741" top="0.19685039370078741" bottom="0.23622047244094491" header="0.11811023622047245" footer="0"/>
  <pageSetup paperSize="9" scale="74" orientation="landscape" r:id="rId1"/>
  <headerFooter alignWithMargins="0">
    <oddFooter>&amp;L&amp;"Segoe UI Light,Negrito"&amp;9&amp;K006B66Fonte: Economatica&amp;R&amp;"Segoe UI Light,Negrito"&amp;9&amp;K006B66www.economatica.com</oddFooter>
  </headerFooter>
  <drawing r:id="rId2"/>
  <legacyDrawing r:id="rId3"/>
  <oleObjects>
    <mc:AlternateContent xmlns:mc="http://schemas.openxmlformats.org/markup-compatibility/2006">
      <mc:Choice Requires="x14">
        <oleObject progId="PBrush" shapeId="120782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9525</xdr:rowOff>
              </from>
              <to>
                <xdr:col>3</xdr:col>
                <xdr:colOff>428625</xdr:colOff>
                <xdr:row>0</xdr:row>
                <xdr:rowOff>457200</xdr:rowOff>
              </to>
            </anchor>
          </objectPr>
        </oleObject>
      </mc:Choice>
      <mc:Fallback>
        <oleObject progId="PBrush" shapeId="120782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473" r:id="rId6" name="Scroll Bar 22705">
              <controlPr defaultSize="0" autoPict="0">
                <anchor moveWithCells="1">
                  <from>
                    <xdr:col>18</xdr:col>
                    <xdr:colOff>9525</xdr:colOff>
                    <xdr:row>34</xdr:row>
                    <xdr:rowOff>57150</xdr:rowOff>
                  </from>
                  <to>
                    <xdr:col>18</xdr:col>
                    <xdr:colOff>295275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87AF7-C277-48F7-8044-26530C6908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D30:D34</xm:sqref>
        </x14:conditionalFormatting>
        <x14:conditionalFormatting xmlns:xm="http://schemas.microsoft.com/office/excel/2006/main">
          <x14:cfRule type="dataBar" id="{42CAB393-56EF-4814-A1FE-20E6AE1328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E30:E34</xm:sqref>
        </x14:conditionalFormatting>
        <x14:conditionalFormatting xmlns:xm="http://schemas.microsoft.com/office/excel/2006/main">
          <x14:cfRule type="iconSet" priority="1" id="{9920D284-6AB3-4564-80D9-579EA8C6E5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K18:K20</xm:sqref>
        </x14:conditionalFormatting>
        <x14:conditionalFormatting xmlns:xm="http://schemas.microsoft.com/office/excel/2006/main">
          <x14:cfRule type="iconSet" priority="4" id="{3570E820-8477-4F71-8A65-D96145878E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K21:K23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XEM33"/>
  <sheetViews>
    <sheetView showGridLines="0" workbookViewId="0">
      <selection activeCell="F7" sqref="F7"/>
    </sheetView>
  </sheetViews>
  <sheetFormatPr defaultColWidth="9.140625" defaultRowHeight="15" x14ac:dyDescent="0.25"/>
  <cols>
    <col min="1" max="1" width="1.7109375" style="4" customWidth="1"/>
    <col min="2" max="2" width="8" bestFit="1" customWidth="1"/>
    <col min="3" max="3" width="2.28515625" style="4" customWidth="1"/>
    <col min="4" max="4" width="10" style="15" bestFit="1" customWidth="1"/>
    <col min="5" max="5" width="1.7109375" style="4" customWidth="1"/>
    <col min="6" max="6" width="4.5703125" style="4" bestFit="1" customWidth="1"/>
    <col min="7" max="7" width="2.28515625" style="13" customWidth="1"/>
    <col min="8" max="8" width="13.85546875" style="13" bestFit="1" customWidth="1"/>
    <col min="9" max="9" width="1.7109375" style="4" customWidth="1"/>
    <col min="10" max="10" width="8.42578125" style="4" bestFit="1" customWidth="1"/>
    <col min="11" max="11" width="2.28515625" style="4" customWidth="1"/>
    <col min="12" max="12" width="10.42578125" style="4" bestFit="1" customWidth="1"/>
    <col min="13" max="13" width="1.7109375" style="4" customWidth="1"/>
    <col min="14" max="14" width="9.140625" style="4"/>
    <col min="15" max="15" width="2.28515625" style="4" customWidth="1"/>
    <col min="16" max="16" width="11.5703125" style="4" bestFit="1" customWidth="1"/>
    <col min="17" max="17" width="1.7109375" style="4" customWidth="1"/>
    <col min="18" max="18" width="9.140625" style="4"/>
    <col min="19" max="19" width="2.28515625" style="4" customWidth="1"/>
    <col min="20" max="20" width="10" style="4" bestFit="1" customWidth="1"/>
    <col min="21" max="21" width="1.7109375" style="4" customWidth="1"/>
    <col min="22" max="22" width="8" style="4" bestFit="1" customWidth="1"/>
    <col min="23" max="23" width="2.28515625" style="4" customWidth="1"/>
    <col min="24" max="24" width="10" style="4" bestFit="1" customWidth="1"/>
    <col min="25" max="25" width="1.7109375" style="4" customWidth="1"/>
    <col min="26" max="26" width="8" style="4" bestFit="1" customWidth="1"/>
    <col min="27" max="27" width="2.28515625" style="4" customWidth="1"/>
    <col min="28" max="28" width="13.140625" style="4" customWidth="1"/>
    <col min="29" max="29" width="1.7109375" style="4" customWidth="1"/>
    <col min="30" max="30" width="8" style="4" bestFit="1" customWidth="1"/>
    <col min="31" max="31" width="2.28515625" style="4" customWidth="1"/>
    <col min="32" max="32" width="15.5703125" style="4" bestFit="1" customWidth="1"/>
    <col min="33" max="33" width="1.7109375" style="4" customWidth="1"/>
    <col min="34" max="34" width="8" style="4" bestFit="1" customWidth="1"/>
    <col min="35" max="35" width="2.28515625" style="4" customWidth="1"/>
    <col min="36" max="36" width="15.140625" style="4" customWidth="1"/>
    <col min="37" max="37" width="1.7109375" style="4" customWidth="1"/>
    <col min="38" max="38" width="8" style="4" bestFit="1" customWidth="1"/>
    <col min="39" max="39" width="2.28515625" style="4" customWidth="1"/>
    <col min="40" max="40" width="12.5703125" style="4" bestFit="1" customWidth="1"/>
    <col min="41" max="41" width="1.7109375" style="4" customWidth="1"/>
    <col min="42" max="42" width="8" style="4" bestFit="1" customWidth="1"/>
    <col min="43" max="43" width="2.28515625" style="4" customWidth="1"/>
    <col min="44" max="44" width="10" style="4" bestFit="1" customWidth="1"/>
    <col min="45" max="16384" width="9.140625" style="4"/>
  </cols>
  <sheetData>
    <row r="1" spans="1:16367" x14ac:dyDescent="0.25">
      <c r="B1" s="97" t="s">
        <v>81</v>
      </c>
    </row>
    <row r="2" spans="1:16367" ht="30" customHeight="1" x14ac:dyDescent="0.25"/>
    <row r="3" spans="1:16367" ht="18" customHeight="1" x14ac:dyDescent="0.25">
      <c r="A3" s="12"/>
      <c r="B3" s="59" t="s">
        <v>0</v>
      </c>
      <c r="C3" s="138">
        <f>'Market Dash'!R3</f>
        <v>45875</v>
      </c>
      <c r="D3" s="138"/>
      <c r="AA3"/>
      <c r="AC3"/>
      <c r="AK3"/>
    </row>
    <row r="4" spans="1:16367" ht="18" customHeight="1" x14ac:dyDescent="0.25">
      <c r="A4" s="11"/>
    </row>
    <row r="5" spans="1:16367" ht="18" customHeight="1" thickBot="1" x14ac:dyDescent="0.35">
      <c r="A5"/>
      <c r="D5" s="23" t="s">
        <v>1</v>
      </c>
      <c r="F5" s="17"/>
      <c r="G5" s="17"/>
      <c r="H5" s="23" t="s">
        <v>5</v>
      </c>
      <c r="K5" s="14"/>
      <c r="L5" s="23" t="s">
        <v>6</v>
      </c>
      <c r="O5" s="14"/>
      <c r="P5" s="23" t="s">
        <v>4</v>
      </c>
      <c r="R5"/>
      <c r="T5" s="26" t="s">
        <v>34</v>
      </c>
      <c r="V5" s="17"/>
      <c r="W5" s="17"/>
      <c r="X5" s="26" t="s">
        <v>7</v>
      </c>
      <c r="Z5" s="17"/>
      <c r="AA5" s="17"/>
      <c r="AB5" s="26" t="s">
        <v>35</v>
      </c>
      <c r="AD5" s="17"/>
      <c r="AE5" s="17"/>
      <c r="AF5" s="26" t="s">
        <v>33</v>
      </c>
      <c r="AH5" s="17"/>
      <c r="AI5" s="17"/>
      <c r="AJ5" s="26" t="s">
        <v>32</v>
      </c>
      <c r="AL5" s="17"/>
      <c r="AM5" s="17"/>
      <c r="AN5" s="26" t="s">
        <v>31</v>
      </c>
      <c r="AP5" s="17"/>
      <c r="AQ5" s="17"/>
      <c r="AR5" s="26" t="s">
        <v>30</v>
      </c>
    </row>
    <row r="6" spans="1:16367" ht="18" customHeight="1" x14ac:dyDescent="0.25">
      <c r="A6"/>
      <c r="B6" s="4" t="s">
        <v>1</v>
      </c>
      <c r="D6" s="19">
        <f>IFERROR(_xll.ECONOMATICA(B6,"close",,$C$3,,,,,"false","false"),"")</f>
        <v>6345.06</v>
      </c>
      <c r="F6" s="4" t="s">
        <v>4674</v>
      </c>
      <c r="G6" s="16"/>
      <c r="H6" s="19">
        <f>IFERROR(_xll.ECONOMATICA(F6,"close",,$C$3,,,,,"false","false"),"")</f>
        <v>44193.120000000003</v>
      </c>
      <c r="J6" s="4" t="s">
        <v>3</v>
      </c>
      <c r="L6" s="19">
        <f>IFERROR(_xll.ECONOMATICA(J6,"close",,$C$3,,,,,"false","false"),"")</f>
        <v>21169.42</v>
      </c>
      <c r="N6" s="4" t="s">
        <v>2</v>
      </c>
      <c r="P6" s="19">
        <f>IFERROR(_xll.ECONOMATICA(N6,"close",,$C$3,,,,,"false","false"),"")</f>
        <v>134537.62</v>
      </c>
      <c r="R6" s="4" t="s">
        <v>10</v>
      </c>
      <c r="T6" s="25">
        <f>IFERROR(_xll.ECONOMATICA(R6,"close",,$C$3,,,,,"false","false"),"")</f>
        <v>0.86</v>
      </c>
      <c r="V6" s="4" t="s">
        <v>86</v>
      </c>
      <c r="W6" s="16"/>
      <c r="X6" s="25">
        <f>IFERROR(_xll.ECONOMATICA(V6,"close",,$C$3,,,,,"false","false"),"")</f>
        <v>1.17</v>
      </c>
      <c r="Z6" s="4" t="s">
        <v>86</v>
      </c>
      <c r="AA6" s="16"/>
      <c r="AB6" s="25">
        <f>IFERROR(_xll.ECONOMATICA(Z6,"close",,$C$3,,,,,"false","false"),"")</f>
        <v>1.17</v>
      </c>
      <c r="AD6" s="4" t="s">
        <v>9</v>
      </c>
      <c r="AE6" s="16"/>
      <c r="AF6" s="25">
        <f>IFERROR(_xll.ECONOMATICA(AD6,"close",,$C$3,,,,,"false","false"),"")</f>
        <v>0.75</v>
      </c>
      <c r="AH6" s="4" t="s">
        <v>11</v>
      </c>
      <c r="AI6" s="16"/>
      <c r="AJ6" s="25">
        <f>IFERROR(_xll.ECONOMATICA(AH6,"close",,$C$3,,,,,"false","false"),"")</f>
        <v>0.81</v>
      </c>
      <c r="AL6" s="4" t="s">
        <v>12</v>
      </c>
      <c r="AM6" s="16"/>
      <c r="AN6" s="25">
        <f>IFERROR(_xll.ECONOMATICA(AL6,"close",,$C$3,,,,,"false","false"),"")</f>
        <v>147.28</v>
      </c>
      <c r="AP6" s="4" t="s">
        <v>8</v>
      </c>
      <c r="AQ6" s="16"/>
      <c r="AR6" s="25">
        <f>IFERROR(_xll.ECONOMATICA(AP6,"close",,$C$3,,,,,"false","false"),"")</f>
        <v>7.18</v>
      </c>
    </row>
    <row r="7" spans="1:16367" ht="18" customHeight="1" x14ac:dyDescent="0.3">
      <c r="A7"/>
      <c r="C7" s="14" t="str">
        <f>IF(D7&gt;0,"p","q")</f>
        <v>p</v>
      </c>
      <c r="D7" s="20">
        <f>IFERROR(_xll.ECONOMATICA(B6,"RETURN",,$C$3,,,,"decimal","false","false"),"")</f>
        <v>7.2818886237999998E-3</v>
      </c>
      <c r="G7" s="14" t="str">
        <f>IF(H7&gt;0,"p","q")</f>
        <v>p</v>
      </c>
      <c r="H7" s="20">
        <f>IFERROR(_xll.ECONOMATICA(F6,"RETURN",,$C$3,,,,"decimal","false","false"),"")</f>
        <v>1.8448603478E-3</v>
      </c>
      <c r="K7" s="14" t="str">
        <f>IF(L7&gt;0,"p","q")</f>
        <v>p</v>
      </c>
      <c r="L7" s="20">
        <f>IFERROR(_xll.ECONOMATICA(J6,"RETURN",,$C$3,,,,"decimal","false","false"),"")</f>
        <v>1.2089469820999999E-2</v>
      </c>
      <c r="N7" s="17"/>
      <c r="O7" s="14" t="str">
        <f>IF(P7&gt;0,"p","q")</f>
        <v>p</v>
      </c>
      <c r="P7" s="20">
        <f>IFERROR(_xll.ECONOMATICA(N6,"RETURN",,$C$3,,,,"decimal","false","false"),"")</f>
        <v>1.0411614455000001E-2</v>
      </c>
      <c r="R7"/>
      <c r="S7"/>
      <c r="T7" s="20">
        <f>IFERROR(_xll.ECONOMATICA(R6,"RETURN",,$C$3,,,,"decimal","false","false"),"")</f>
        <v>0</v>
      </c>
      <c r="W7"/>
      <c r="X7" s="20">
        <f>IFERROR(_xll.ECONOMATICA(V6,"RETURN",,$C$3,,,,"decimal","false","false"),"")</f>
        <v>8.6206896558000002E-3</v>
      </c>
      <c r="AA7"/>
      <c r="AB7" s="20">
        <f>_xll.ECONOMATICA(Z6,"RETURN",,$C$3,,,,"decimal","false","false")</f>
        <v>8.6206896558000002E-3</v>
      </c>
      <c r="AE7"/>
      <c r="AF7" s="20">
        <f>IFERROR(_xll.ECONOMATICA(AD6,"RETURN",,$C$3,,,,"decimal","false","false"),"")</f>
        <v>0</v>
      </c>
      <c r="AI7"/>
      <c r="AJ7" s="20">
        <f>IFERROR(_xll.ECONOMATICA(AH6,"RETURN",,$C$3,,,,"decimal","false","false"),"")</f>
        <v>0</v>
      </c>
      <c r="AM7"/>
      <c r="AN7" s="20">
        <f>IFERROR(_xll.ECONOMATICA(AL6,"RETURN",,$C$3,,,,"decimal","false","false"),"")</f>
        <v>-2.0327957718000002E-3</v>
      </c>
      <c r="AQ7"/>
      <c r="AR7" s="20">
        <f>IFERROR(_xll.ECONOMATICA(AP6,"RETURN",,$C$3,,,,"decimal","false","false"),"")</f>
        <v>0</v>
      </c>
    </row>
    <row r="8" spans="1:16367" ht="18" customHeight="1" x14ac:dyDescent="0.3">
      <c r="A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</row>
    <row r="9" spans="1:16367" ht="18" customHeight="1" x14ac:dyDescent="0.25">
      <c r="A9"/>
    </row>
    <row r="10" spans="1:16367" ht="18" customHeight="1" x14ac:dyDescent="0.25"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16367" ht="18" customHeight="1" x14ac:dyDescent="0.25">
      <c r="H11"/>
      <c r="I11"/>
      <c r="J11"/>
      <c r="K11"/>
      <c r="L11"/>
      <c r="M11"/>
      <c r="N11"/>
      <c r="O11"/>
      <c r="P11"/>
      <c r="Q11"/>
      <c r="R11"/>
      <c r="S11"/>
      <c r="T11"/>
      <c r="V11"/>
      <c r="W11"/>
      <c r="X11"/>
      <c r="Z11"/>
      <c r="AA11"/>
      <c r="AB11"/>
      <c r="AD11"/>
      <c r="AE11"/>
      <c r="AF11"/>
      <c r="AH11"/>
      <c r="AI11"/>
      <c r="AJ11"/>
      <c r="AL11"/>
      <c r="AM11"/>
      <c r="AN11"/>
      <c r="AP11"/>
      <c r="AQ11"/>
      <c r="AR11"/>
    </row>
    <row r="12" spans="1:16367" ht="18" customHeight="1" x14ac:dyDescent="0.25">
      <c r="H12"/>
      <c r="I12"/>
      <c r="J12"/>
      <c r="K12"/>
      <c r="L12"/>
      <c r="M12"/>
      <c r="N12"/>
      <c r="O12"/>
      <c r="P12"/>
      <c r="Q12"/>
      <c r="R12"/>
      <c r="S12"/>
      <c r="T12"/>
      <c r="V12"/>
      <c r="W12"/>
      <c r="X12"/>
      <c r="Z12"/>
      <c r="AA12"/>
      <c r="AB12"/>
      <c r="AD12"/>
      <c r="AE12"/>
      <c r="AF12"/>
      <c r="AH12"/>
      <c r="AI12"/>
      <c r="AJ12"/>
      <c r="AL12"/>
      <c r="AM12"/>
      <c r="AN12"/>
      <c r="AP12"/>
      <c r="AQ12"/>
      <c r="AR12"/>
    </row>
    <row r="13" spans="1:16367" ht="18" customHeight="1" x14ac:dyDescent="0.25">
      <c r="H13"/>
      <c r="I13"/>
      <c r="J13"/>
      <c r="K13"/>
      <c r="L13"/>
      <c r="M13"/>
      <c r="N13"/>
      <c r="O13"/>
      <c r="P13"/>
      <c r="Q13"/>
      <c r="R13"/>
      <c r="S13"/>
      <c r="T13"/>
      <c r="V13"/>
      <c r="W13"/>
      <c r="X13"/>
      <c r="Z13"/>
      <c r="AA13"/>
      <c r="AB13"/>
      <c r="AD13"/>
      <c r="AE13"/>
      <c r="AF13"/>
      <c r="AH13"/>
      <c r="AI13"/>
      <c r="AJ13"/>
      <c r="AL13"/>
      <c r="AM13"/>
      <c r="AN13"/>
      <c r="AP13"/>
      <c r="AQ13"/>
      <c r="AR13"/>
    </row>
    <row r="14" spans="1:16367" ht="18" customHeight="1" x14ac:dyDescent="0.3">
      <c r="E14" s="17"/>
      <c r="F14" s="17"/>
      <c r="G14" s="17"/>
      <c r="H14"/>
      <c r="I14"/>
      <c r="J14"/>
      <c r="K14"/>
      <c r="L14"/>
      <c r="M14"/>
      <c r="N14"/>
      <c r="O14"/>
      <c r="P14"/>
      <c r="Q14"/>
      <c r="R14"/>
      <c r="S14"/>
      <c r="T14"/>
      <c r="U14" s="17"/>
      <c r="Y14" s="17"/>
      <c r="AC14" s="17"/>
      <c r="AG14" s="17"/>
      <c r="AK14" s="17"/>
      <c r="AO14" s="17"/>
    </row>
    <row r="15" spans="1:16367" ht="18" customHeight="1" x14ac:dyDescent="0.25"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16367" ht="18" customHeight="1" x14ac:dyDescent="0.25"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4" ht="18" customHeight="1" x14ac:dyDescent="0.25"/>
    <row r="18" spans="1:4" ht="18" customHeight="1" x14ac:dyDescent="0.25"/>
    <row r="19" spans="1:4" ht="18" customHeight="1" x14ac:dyDescent="0.25"/>
    <row r="20" spans="1:4" ht="18" customHeight="1" x14ac:dyDescent="0.25"/>
    <row r="21" spans="1:4" ht="18" customHeight="1" x14ac:dyDescent="0.25">
      <c r="A21"/>
      <c r="D21" s="21"/>
    </row>
    <row r="22" spans="1:4" ht="18" customHeight="1" x14ac:dyDescent="0.25">
      <c r="A22"/>
      <c r="D22" s="21"/>
    </row>
    <row r="23" spans="1:4" ht="18" customHeight="1" x14ac:dyDescent="0.25">
      <c r="A23"/>
      <c r="D23" s="21"/>
    </row>
    <row r="24" spans="1:4" ht="18" customHeight="1" x14ac:dyDescent="0.25">
      <c r="A24"/>
      <c r="D24" s="21"/>
    </row>
    <row r="25" spans="1:4" ht="18" customHeight="1" x14ac:dyDescent="0.25">
      <c r="A25"/>
      <c r="D25" s="21"/>
    </row>
    <row r="26" spans="1:4" ht="18" customHeight="1" x14ac:dyDescent="0.25">
      <c r="A26"/>
      <c r="D26" s="21"/>
    </row>
    <row r="27" spans="1:4" ht="18" customHeight="1" x14ac:dyDescent="0.25">
      <c r="A27"/>
      <c r="D27" s="21"/>
    </row>
    <row r="28" spans="1:4" ht="18" customHeight="1" x14ac:dyDescent="0.25">
      <c r="A28"/>
      <c r="D28" s="21"/>
    </row>
    <row r="29" spans="1:4" ht="18" customHeight="1" x14ac:dyDescent="0.25">
      <c r="A29" s="14"/>
      <c r="D29" s="21"/>
    </row>
    <row r="30" spans="1:4" ht="18" customHeight="1" x14ac:dyDescent="0.25">
      <c r="A30"/>
      <c r="D30" s="21"/>
    </row>
    <row r="31" spans="1:4" ht="21.95" customHeight="1" x14ac:dyDescent="0.25">
      <c r="D31" s="22"/>
    </row>
    <row r="32" spans="1:4" x14ac:dyDescent="0.25">
      <c r="D32" s="22"/>
    </row>
    <row r="33" spans="4:4" x14ac:dyDescent="0.25">
      <c r="D33" s="22"/>
    </row>
  </sheetData>
  <mergeCells count="1">
    <mergeCell ref="C3:D3"/>
  </mergeCells>
  <conditionalFormatting sqref="D7 D21:D30">
    <cfRule type="cellIs" dxfId="28" priority="61" operator="greaterThan">
      <formula>0</formula>
    </cfRule>
  </conditionalFormatting>
  <conditionalFormatting sqref="H7">
    <cfRule type="cellIs" dxfId="27" priority="55" operator="greaterThan">
      <formula>0</formula>
    </cfRule>
  </conditionalFormatting>
  <conditionalFormatting sqref="K5 O5 G6:G7 C7 K7 N7:O7 A29">
    <cfRule type="cellIs" dxfId="26" priority="62" operator="equal">
      <formula>"q"</formula>
    </cfRule>
    <cfRule type="cellIs" dxfId="25" priority="63" operator="equal">
      <formula>"p"</formula>
    </cfRule>
  </conditionalFormatting>
  <conditionalFormatting sqref="L7">
    <cfRule type="cellIs" dxfId="24" priority="54" operator="greaterThan">
      <formula>0</formula>
    </cfRule>
  </conditionalFormatting>
  <conditionalFormatting sqref="P7">
    <cfRule type="cellIs" dxfId="23" priority="57" operator="greaterThan">
      <formula>0</formula>
    </cfRule>
  </conditionalFormatting>
  <conditionalFormatting sqref="T7">
    <cfRule type="cellIs" dxfId="22" priority="28" operator="greaterThan">
      <formula>0</formula>
    </cfRule>
  </conditionalFormatting>
  <conditionalFormatting sqref="W6">
    <cfRule type="cellIs" dxfId="21" priority="38" operator="equal">
      <formula>"q"</formula>
    </cfRule>
    <cfRule type="cellIs" dxfId="20" priority="39" operator="equal">
      <formula>"p"</formula>
    </cfRule>
  </conditionalFormatting>
  <conditionalFormatting sqref="X7">
    <cfRule type="cellIs" dxfId="19" priority="24" operator="greaterThan">
      <formula>0</formula>
    </cfRule>
  </conditionalFormatting>
  <conditionalFormatting sqref="AA6">
    <cfRule type="cellIs" dxfId="18" priority="15" operator="equal">
      <formula>"q"</formula>
    </cfRule>
    <cfRule type="cellIs" dxfId="17" priority="16" operator="equal">
      <formula>"p"</formula>
    </cfRule>
  </conditionalFormatting>
  <conditionalFormatting sqref="AB7">
    <cfRule type="cellIs" dxfId="16" priority="14" operator="greaterThan">
      <formula>0</formula>
    </cfRule>
  </conditionalFormatting>
  <conditionalFormatting sqref="AE6">
    <cfRule type="cellIs" dxfId="15" priority="12" operator="equal">
      <formula>"q"</formula>
    </cfRule>
    <cfRule type="cellIs" dxfId="14" priority="13" operator="equal">
      <formula>"p"</formula>
    </cfRule>
  </conditionalFormatting>
  <conditionalFormatting sqref="AF7">
    <cfRule type="cellIs" dxfId="13" priority="10" operator="greaterThan">
      <formula>0</formula>
    </cfRule>
  </conditionalFormatting>
  <conditionalFormatting sqref="AI6">
    <cfRule type="cellIs" dxfId="12" priority="8" operator="equal">
      <formula>"q"</formula>
    </cfRule>
    <cfRule type="cellIs" dxfId="11" priority="9" operator="equal">
      <formula>"p"</formula>
    </cfRule>
  </conditionalFormatting>
  <conditionalFormatting sqref="AJ7">
    <cfRule type="cellIs" dxfId="10" priority="7" operator="greaterThan">
      <formula>0</formula>
    </cfRule>
  </conditionalFormatting>
  <conditionalFormatting sqref="AM6">
    <cfRule type="cellIs" dxfId="9" priority="5" operator="equal">
      <formula>"q"</formula>
    </cfRule>
    <cfRule type="cellIs" dxfId="8" priority="6" operator="equal">
      <formula>"p"</formula>
    </cfRule>
  </conditionalFormatting>
  <conditionalFormatting sqref="AN7">
    <cfRule type="cellIs" dxfId="7" priority="4" operator="greaterThan">
      <formula>0</formula>
    </cfRule>
  </conditionalFormatting>
  <conditionalFormatting sqref="AQ6">
    <cfRule type="cellIs" dxfId="6" priority="2" operator="equal">
      <formula>"q"</formula>
    </cfRule>
    <cfRule type="cellIs" dxfId="5" priority="3" operator="equal">
      <formula>"p"</formula>
    </cfRule>
  </conditionalFormatting>
  <conditionalFormatting sqref="AR7">
    <cfRule type="cellIs" dxfId="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S3993"/>
  <sheetViews>
    <sheetView showGridLines="0" topLeftCell="A2" zoomScaleNormal="100" workbookViewId="0">
      <selection activeCell="N3" sqref="N3"/>
    </sheetView>
  </sheetViews>
  <sheetFormatPr defaultColWidth="9.140625" defaultRowHeight="14.25" x14ac:dyDescent="0.25"/>
  <cols>
    <col min="1" max="1" width="1.7109375" style="4" customWidth="1"/>
    <col min="2" max="2" width="10.5703125" style="4" customWidth="1"/>
    <col min="3" max="3" width="18.140625" style="4" customWidth="1"/>
    <col min="4" max="5" width="10.7109375" style="4" customWidth="1"/>
    <col min="6" max="6" width="9.28515625" style="4" customWidth="1"/>
    <col min="7" max="7" width="10.7109375" style="4" customWidth="1"/>
    <col min="8" max="8" width="1.7109375" style="4" customWidth="1"/>
    <col min="9" max="9" width="8" style="4" bestFit="1" customWidth="1"/>
    <col min="10" max="10" width="10.7109375" style="4" customWidth="1"/>
    <col min="11" max="11" width="3.7109375" style="4" bestFit="1" customWidth="1"/>
    <col min="12" max="12" width="10.7109375" style="4" customWidth="1"/>
    <col min="13" max="13" width="1.7109375" style="4" customWidth="1"/>
    <col min="14" max="14" width="14.5703125" style="13" bestFit="1" customWidth="1"/>
    <col min="15" max="15" width="7.140625" style="29" bestFit="1" customWidth="1"/>
    <col min="16" max="16" width="8.85546875" style="13" bestFit="1" customWidth="1"/>
    <col min="17" max="17" width="16.140625" style="29" bestFit="1" customWidth="1"/>
    <col min="18" max="18" width="1.7109375" style="13" customWidth="1"/>
    <col min="19" max="16384" width="9.140625" style="4"/>
  </cols>
  <sheetData>
    <row r="1" spans="1:19" x14ac:dyDescent="0.25">
      <c r="B1" s="98" t="s">
        <v>81</v>
      </c>
    </row>
    <row r="2" spans="1:19" ht="30" customHeight="1" x14ac:dyDescent="0.25"/>
    <row r="3" spans="1:19" x14ac:dyDescent="0.25">
      <c r="A3" s="62"/>
      <c r="B3" s="92" t="s">
        <v>47</v>
      </c>
      <c r="C3" s="52">
        <f>'Market Dash'!R3</f>
        <v>45875</v>
      </c>
      <c r="N3" s="32" t="s">
        <v>55</v>
      </c>
      <c r="O3" s="4"/>
    </row>
    <row r="4" spans="1:19" x14ac:dyDescent="0.25">
      <c r="N4" s="108" t="str">
        <f>_xll.ECOSECURITIES("STOCK","ACTIVE",,"USA",,,,"Partic in S&amp;P 500&gt;0")</f>
        <v>Ticker</v>
      </c>
      <c r="O4" s="31" t="str">
        <f>IFERROR(_xlfn.RANK.EQ(Q4,$Q$5:$Q$4000)+COUNTIF($Q4:Q$5,Q4)-1,"")</f>
        <v/>
      </c>
      <c r="P4" s="109" t="str">
        <f>_xll.ECONOMATICA($N$5:$N$4000,"ticker")</f>
        <v>Ticker</v>
      </c>
      <c r="Q4" s="109" t="str">
        <f>IFERROR(_xll.ECONOMATICA($N$5:$N$4000,"Return",,$C$3,,,,"decimal",,,"Highest/Lowest"),"")</f>
        <v>Highest/Lowest</v>
      </c>
      <c r="S4" s="4" t="str">
        <f>_xll.ECONOMATICA($N$5:$N$4000,"Hist Average","1M","D-0",,,"ORIGINAL CURRENCY","THOUSANDS","false","true","Avg Vol$",{"std.tec.cals=7"})</f>
        <v>Avg Vol$</v>
      </c>
    </row>
    <row r="5" spans="1:19" x14ac:dyDescent="0.25">
      <c r="B5" s="104" t="s">
        <v>54</v>
      </c>
      <c r="N5" s="13" t="s">
        <v>95</v>
      </c>
      <c r="O5" s="31">
        <f>IFERROR(_xlfn.RANK.EQ(Q5,$Q$5:$Q$4000)+COUNTIF($Q$5:Q5,Q5)-1,"")</f>
        <v>164</v>
      </c>
      <c r="P5" s="13" t="s">
        <v>3604</v>
      </c>
      <c r="Q5" s="29">
        <v>4.8637484177999997E-3</v>
      </c>
      <c r="S5" s="4">
        <v>616453.82299000002</v>
      </c>
    </row>
    <row r="6" spans="1:19" x14ac:dyDescent="0.25">
      <c r="B6" s="33"/>
      <c r="C6" s="34" t="s">
        <v>49</v>
      </c>
      <c r="D6" s="34"/>
      <c r="E6" s="34"/>
      <c r="F6" s="34"/>
      <c r="G6" s="33"/>
      <c r="I6" s="67" t="s">
        <v>19</v>
      </c>
      <c r="J6" s="68"/>
      <c r="K6" s="68"/>
      <c r="L6" s="68"/>
      <c r="N6" s="13" t="s">
        <v>100</v>
      </c>
      <c r="O6" s="31">
        <f>IFERROR(_xlfn.RANK.EQ(Q6,$Q$5:$Q$3000)+COUNTIF($Q$5:Q6,Q6)-1,"")</f>
        <v>186</v>
      </c>
      <c r="P6" s="13" t="s">
        <v>3609</v>
      </c>
      <c r="Q6" s="29">
        <v>3.4129692848999999E-3</v>
      </c>
      <c r="S6" s="4">
        <v>116809.68919</v>
      </c>
    </row>
    <row r="7" spans="1:19" x14ac:dyDescent="0.25">
      <c r="B7" s="35" t="s">
        <v>50</v>
      </c>
      <c r="C7" s="35" t="s">
        <v>51</v>
      </c>
      <c r="D7" s="36"/>
      <c r="E7" s="36" t="s">
        <v>52</v>
      </c>
      <c r="F7" s="36"/>
      <c r="G7" s="35" t="s">
        <v>50</v>
      </c>
      <c r="I7" s="69"/>
      <c r="J7" s="69" t="s">
        <v>50</v>
      </c>
      <c r="K7" s="71"/>
      <c r="L7" s="70" t="s">
        <v>13</v>
      </c>
      <c r="N7" s="13" t="s">
        <v>105</v>
      </c>
      <c r="O7" s="31">
        <f>IFERROR(_xlfn.RANK.EQ(Q7,$Q$5:$Q$3000)+COUNTIF($Q$5:Q7,Q7)-1,"")</f>
        <v>212</v>
      </c>
      <c r="P7" s="13" t="s">
        <v>3614</v>
      </c>
      <c r="Q7" s="29">
        <v>1.8364067637E-3</v>
      </c>
      <c r="S7" s="4">
        <v>967143.36560999998</v>
      </c>
    </row>
    <row r="8" spans="1:19" ht="16.5" x14ac:dyDescent="0.25">
      <c r="B8" s="37" t="str">
        <f>IFERROR(_xll.ECONOMATICA(C8:C12,"close",,$C$3,,,,,"false","false"),"")</f>
        <v/>
      </c>
      <c r="C8" s="39" t="str">
        <f>VLOOKUP(SMALL(O:O,1),$O$4:$Q$4000,2,FALSE)</f>
        <v>ANET</v>
      </c>
      <c r="D8" s="38">
        <f>VLOOKUP(SMALL(O:O,1),$O$4:$Q$4000,3,FALSE)</f>
        <v>0.17490687435999999</v>
      </c>
      <c r="E8" s="40">
        <f>VLOOKUP(LARGE(O:O,1),$O$4:$Q$4000,3,FALSE)</f>
        <v>-0.18285015718</v>
      </c>
      <c r="F8" s="39" t="str">
        <f>VLOOKUP(LARGE($O$4:$O$4000,1),$O$4:$Q$4000,2,FALSE)</f>
        <v>SMCI</v>
      </c>
      <c r="G8" s="37">
        <f>IFERROR(_xll.ECONOMATICA(F8:F12,"close",,$C$3,,,,,"false","false"),"")</f>
        <v>46.79</v>
      </c>
      <c r="I8" s="66" t="s">
        <v>53</v>
      </c>
      <c r="J8" s="114" t="str">
        <f>IFERROR(_xll.ECONOMATICA("OZ1D","CLOSE",,$C$3,,,"USD",,"FALSE","FALSE"),"")</f>
        <v/>
      </c>
      <c r="K8" s="106" t="str">
        <f>IF(L8&gt;0,"p","q")</f>
        <v>p</v>
      </c>
      <c r="L8" s="105" t="str">
        <f>IFERROR(_xll.ECONOMATICA("OZ1D","RETURN",,$C$3,,,,"DECIMAL","FALSE","FALSE"),"")</f>
        <v/>
      </c>
      <c r="N8" s="13" t="s">
        <v>106</v>
      </c>
      <c r="O8" s="31">
        <f>IFERROR(_xlfn.RANK.EQ(Q8,$Q$5:$Q$3000)+COUNTIF($Q$5:Q8,Q8)-1,"")</f>
        <v>379</v>
      </c>
      <c r="P8" s="13" t="s">
        <v>3615</v>
      </c>
      <c r="Q8" s="29">
        <v>-1.1332158146E-2</v>
      </c>
      <c r="S8" s="4">
        <v>1036120.4338999999</v>
      </c>
    </row>
    <row r="9" spans="1:19" ht="16.5" customHeight="1" x14ac:dyDescent="0.25">
      <c r="B9" s="37"/>
      <c r="C9" s="39" t="str">
        <f>VLOOKUP(SMALL(O:O,2),$O$4:$Q$4000,2,FALSE)</f>
        <v>AIZ</v>
      </c>
      <c r="D9" s="38">
        <f>VLOOKUP(SMALL(O:O,2),$O$4:$Q$4000,3,FALSE)</f>
        <v>0.11232325371</v>
      </c>
      <c r="E9" s="40">
        <f>VLOOKUP(LARGE(O:O,2),$O$4:$Q$4000,3,FALSE)</f>
        <v>-0.13607815771000001</v>
      </c>
      <c r="F9" s="39" t="str">
        <f>VLOOKUP(LARGE($O$4:$O$4000,2),$O$4:$Q$4000,2,FALSE)</f>
        <v>NRG</v>
      </c>
      <c r="G9" s="13">
        <v>148.56</v>
      </c>
      <c r="I9" s="66" t="s">
        <v>20</v>
      </c>
      <c r="J9" s="114">
        <f>IFERROR(_xll.ECONOMATICA("WTICO","CLOSE",,"LATEST",,,"USD",,"FALSE","FALSE"),"")</f>
        <v>64.069999999999993</v>
      </c>
      <c r="K9" s="106" t="str">
        <f>IF(L9&gt;0,"p","q")</f>
        <v>q</v>
      </c>
      <c r="L9" s="105">
        <f>IFERROR(_xll.ECONOMATICA("WTICO","RETURN",,"LATEST",,,,"DECIMAL","FALSE","FALSE"),"")</f>
        <v>-1.6728054022000002E-2</v>
      </c>
      <c r="N9" s="13" t="s">
        <v>138</v>
      </c>
      <c r="O9" s="31">
        <f>IFERROR(_xlfn.RANK.EQ(Q9,$Q$5:$Q$3000)+COUNTIF($Q$5:Q9,Q9)-1,"")</f>
        <v>39</v>
      </c>
      <c r="P9" s="13" t="s">
        <v>3647</v>
      </c>
      <c r="Q9" s="29">
        <v>2.0310562673E-2</v>
      </c>
      <c r="S9" s="4">
        <v>1245585.6693</v>
      </c>
    </row>
    <row r="10" spans="1:19" ht="15" customHeight="1" x14ac:dyDescent="0.25">
      <c r="B10" s="37"/>
      <c r="C10" s="39" t="str">
        <f>VLOOKUP(SMALL(O:O,3),$O$4:$Q$4000,2,FALSE)</f>
        <v>MTCH</v>
      </c>
      <c r="D10" s="38">
        <f>VLOOKUP(SMALL(O:O,3),$O$4:$Q$4000,3,FALSE)</f>
        <v>0.10495108212</v>
      </c>
      <c r="E10" s="40">
        <f>VLOOKUP(LARGE(O:O,3),$O$4:$Q$4000,3,FALSE)</f>
        <v>-0.13312780268999999</v>
      </c>
      <c r="F10" s="39" t="str">
        <f>VLOOKUP(LARGE($O$4:$O$4000,3),$O$4:$Q$4000,2,FALSE)</f>
        <v>MOS</v>
      </c>
      <c r="G10" s="13">
        <v>30.93</v>
      </c>
      <c r="N10" s="13" t="s">
        <v>145</v>
      </c>
      <c r="O10" s="31">
        <f>IFERROR(_xlfn.RANK.EQ(Q10,$Q$5:$Q$3000)+COUNTIF($Q$5:Q10,Q10)-1,"")</f>
        <v>476</v>
      </c>
      <c r="P10" s="13" t="s">
        <v>3654</v>
      </c>
      <c r="Q10" s="29">
        <v>-6.4195972692000003E-2</v>
      </c>
      <c r="S10" s="4">
        <v>9752306.1785000004</v>
      </c>
    </row>
    <row r="11" spans="1:19" x14ac:dyDescent="0.25">
      <c r="B11" s="37"/>
      <c r="C11" s="39" t="str">
        <f>VLOOKUP(SMALL(O:O,4),$O$4:$Q$4000,2,FALSE)</f>
        <v>GPN</v>
      </c>
      <c r="D11" s="38">
        <f>VLOOKUP(SMALL(O:O,4),$O$4:$Q$4000,3,FALSE)</f>
        <v>9.0932279047000006E-2</v>
      </c>
      <c r="E11" s="40">
        <f>VLOOKUP(LARGE(O:O,4),$O$4:$Q$4000,3,FALSE)</f>
        <v>-0.10245387784</v>
      </c>
      <c r="F11" s="39" t="str">
        <f>VLOOKUP(LARGE($O$4:$O$4000,4),$O$4:$Q$4000,2,FALSE)</f>
        <v>CRL</v>
      </c>
      <c r="G11" s="13">
        <v>150.33000000000001</v>
      </c>
      <c r="N11" s="13" t="s">
        <v>152</v>
      </c>
      <c r="O11" s="31">
        <f>IFERROR(_xlfn.RANK.EQ(Q11,$Q$5:$Q$3000)+COUNTIF($Q$5:Q11,Q11)-1,"")</f>
        <v>115</v>
      </c>
      <c r="P11" s="13" t="s">
        <v>3661</v>
      </c>
      <c r="Q11" s="29">
        <v>8.6410054991999993E-3</v>
      </c>
      <c r="S11" s="4">
        <v>209036.40456</v>
      </c>
    </row>
    <row r="12" spans="1:19" x14ac:dyDescent="0.25">
      <c r="B12" s="37"/>
      <c r="C12" s="39" t="str">
        <f>VLOOKUP(SMALL(O:O,5),$O$4:$Q$4000,2,FALSE)</f>
        <v>AAPL</v>
      </c>
      <c r="D12" s="38">
        <f>VLOOKUP(SMALL(O:O,5),$O$4:$Q$4000,3,FALSE)</f>
        <v>5.0906761286000003E-2</v>
      </c>
      <c r="E12" s="40">
        <f>VLOOKUP(LARGE(O:O,5),$O$4:$Q$4000,3,FALSE)</f>
        <v>-0.10110196814</v>
      </c>
      <c r="F12" s="39" t="str">
        <f>VLOOKUP(LARGE($O$4:$O$4000,5),$O$4:$Q$4000,2,FALSE)</f>
        <v>MKTX</v>
      </c>
      <c r="G12" s="13">
        <v>186.8</v>
      </c>
      <c r="N12" s="13" t="s">
        <v>157</v>
      </c>
      <c r="O12" s="31">
        <f>IFERROR(_xlfn.RANK.EQ(Q12,$Q$5:$Q$3000)+COUNTIF($Q$5:Q12,Q12)-1,"")</f>
        <v>11</v>
      </c>
      <c r="P12" s="13" t="s">
        <v>3666</v>
      </c>
      <c r="Q12" s="29">
        <v>3.4270117267000001E-2</v>
      </c>
      <c r="S12" s="4">
        <v>228471.57010000001</v>
      </c>
    </row>
    <row r="13" spans="1:19" x14ac:dyDescent="0.25">
      <c r="N13" s="13" t="s">
        <v>163</v>
      </c>
      <c r="O13" s="31">
        <f>IFERROR(_xlfn.RANK.EQ(Q13,$Q$5:$Q$3000)+COUNTIF($Q$5:Q13,Q13)-1,"")</f>
        <v>398</v>
      </c>
      <c r="P13" s="13" t="s">
        <v>3672</v>
      </c>
      <c r="Q13" s="29">
        <v>-1.4448603012000001E-2</v>
      </c>
      <c r="S13" s="4">
        <v>209390.93833999999</v>
      </c>
    </row>
    <row r="14" spans="1:19" x14ac:dyDescent="0.25">
      <c r="B14" s="51" t="s">
        <v>83</v>
      </c>
      <c r="C14" s="51"/>
      <c r="D14" s="51"/>
      <c r="N14" s="13" t="s">
        <v>174</v>
      </c>
      <c r="O14" s="31">
        <f>IFERROR(_xlfn.RANK.EQ(Q14,$Q$5:$Q$3000)+COUNTIF($Q$5:Q14,Q14)-1,"")</f>
        <v>383</v>
      </c>
      <c r="P14" s="13" t="s">
        <v>3682</v>
      </c>
      <c r="Q14" s="29">
        <v>-1.1727297594E-2</v>
      </c>
      <c r="S14" s="4">
        <v>277556.87774999999</v>
      </c>
    </row>
    <row r="15" spans="1:19" x14ac:dyDescent="0.25">
      <c r="B15" s="45" t="s">
        <v>37</v>
      </c>
      <c r="C15" s="45" t="s">
        <v>38</v>
      </c>
      <c r="D15" s="45" t="s">
        <v>39</v>
      </c>
      <c r="N15" s="13" t="s">
        <v>177</v>
      </c>
      <c r="O15" s="31">
        <f>IFERROR(_xlfn.RANK.EQ(Q15,$Q$5:$Q$3000)+COUNTIF($Q$5:Q15,Q15)-1,"")</f>
        <v>173</v>
      </c>
      <c r="P15" s="13" t="s">
        <v>3685</v>
      </c>
      <c r="Q15" s="29">
        <v>4.1551246541000003E-3</v>
      </c>
      <c r="S15" s="4">
        <v>536926.35369999998</v>
      </c>
    </row>
    <row r="16" spans="1:19" x14ac:dyDescent="0.25">
      <c r="B16" s="46" t="s">
        <v>40</v>
      </c>
      <c r="C16" s="29">
        <f>IFERROR(_xll.ECONOMATICA("CPI-U","RETURN","YTD",$C$3,,,,"DECIMAL","FALSE","FALSE",,{"tc.dft=false";"tc.tp=0";"tc.pers=30";"tc.per=0"}),"")</f>
        <v>2.2040208488999999E-2</v>
      </c>
      <c r="D16" s="29">
        <f>IFERROR(_xll.ECONOMATICA("CPI-U","RETURN","12M",$C$3,,,,"DECIMAL","FALSE","FALSE",,{"tc.dft=false";"tc.tp=0";"tc.pers=30";"tc.per=0"}),"")</f>
        <v>2.5500731228E-2</v>
      </c>
      <c r="N16" s="13" t="s">
        <v>181</v>
      </c>
      <c r="O16" s="31">
        <f>IFERROR(_xlfn.RANK.EQ(Q16,$Q$5:$Q$3000)+COUNTIF($Q$5:Q16,Q16)-1,"")</f>
        <v>90</v>
      </c>
      <c r="P16" s="13" t="s">
        <v>3689</v>
      </c>
      <c r="Q16" s="29">
        <v>1.126951799E-2</v>
      </c>
      <c r="S16" s="4">
        <v>116404.62184000001</v>
      </c>
    </row>
    <row r="17" spans="2:19" x14ac:dyDescent="0.25">
      <c r="B17" s="46" t="s">
        <v>41</v>
      </c>
      <c r="C17" s="29">
        <f>IFERROR(_xll.ECONOMATICA("PPI","RETURN","YTD",$C$3,,,,"DECIMAL","FALSE","FALSE",,{"tc.dft=false";"tc.tp=0";"tc.pers=30";"tc.per=0"}),"")</f>
        <v>-2.0003664804000001E-3</v>
      </c>
      <c r="D17" s="29">
        <f>IFERROR(_xll.ECONOMATICA("PPI","RETURN","12M",$C$3,,,,"DECIMAL","FALSE","FALSE",,{"tc.dft=false";"tc.tp=0";"tc.pers=30";"tc.per=0"}),"")</f>
        <v>1.7653264198E-2</v>
      </c>
      <c r="N17" s="13" t="s">
        <v>191</v>
      </c>
      <c r="O17" s="31">
        <f>IFERROR(_xlfn.RANK.EQ(Q17,$Q$5:$Q$3000)+COUNTIF($Q$5:Q17,Q17)-1,"")</f>
        <v>396</v>
      </c>
      <c r="P17" s="13" t="s">
        <v>3699</v>
      </c>
      <c r="Q17" s="29">
        <v>-1.3919413917999999E-2</v>
      </c>
      <c r="S17" s="4">
        <v>374557.42843999999</v>
      </c>
    </row>
    <row r="18" spans="2:19" x14ac:dyDescent="0.25">
      <c r="B18" s="46"/>
      <c r="C18" s="29"/>
      <c r="D18" s="29"/>
      <c r="N18" s="30" t="s">
        <v>199</v>
      </c>
      <c r="O18" s="31">
        <f>IFERROR(_xlfn.RANK.EQ(Q18,$Q$5:$Q$3000)+COUNTIF($Q$5:Q18,Q18)-1,"")</f>
        <v>471</v>
      </c>
      <c r="P18" s="13" t="s">
        <v>3707</v>
      </c>
      <c r="Q18" s="29">
        <v>-5.4901458920999999E-2</v>
      </c>
      <c r="S18" s="4">
        <v>134324.37852999999</v>
      </c>
    </row>
    <row r="19" spans="2:19" x14ac:dyDescent="0.25">
      <c r="B19" s="46"/>
      <c r="C19" s="29"/>
      <c r="D19" s="29"/>
      <c r="N19" s="13" t="s">
        <v>201</v>
      </c>
      <c r="O19" s="31">
        <f>IFERROR(_xlfn.RANK.EQ(Q19,$Q$5:$Q$3000)+COUNTIF($Q$5:Q19,Q19)-1,"")</f>
        <v>431</v>
      </c>
      <c r="P19" s="13" t="s">
        <v>3709</v>
      </c>
      <c r="Q19" s="29">
        <v>-1.9692087361000001E-2</v>
      </c>
      <c r="S19" s="4">
        <v>311948.19338999997</v>
      </c>
    </row>
    <row r="20" spans="2:19" x14ac:dyDescent="0.25">
      <c r="N20" s="13" t="s">
        <v>210</v>
      </c>
      <c r="O20" s="31">
        <f>IFERROR(_xlfn.RANK.EQ(Q20,$Q$5:$Q$3000)+COUNTIF($Q$5:Q20,Q20)-1,"")</f>
        <v>300</v>
      </c>
      <c r="P20" s="13" t="s">
        <v>3718</v>
      </c>
      <c r="Q20" s="29">
        <v>-4.5406387153000003E-3</v>
      </c>
      <c r="S20" s="4">
        <v>118427.20765</v>
      </c>
    </row>
    <row r="21" spans="2:19" x14ac:dyDescent="0.25">
      <c r="N21" s="13" t="s">
        <v>215</v>
      </c>
      <c r="O21" s="31">
        <f>IFERROR(_xlfn.RANK.EQ(Q21,$Q$5:$Q$3000)+COUNTIF($Q$5:Q21,Q21)-1,"")</f>
        <v>56</v>
      </c>
      <c r="P21" s="13" t="s">
        <v>3721</v>
      </c>
      <c r="Q21" s="29">
        <v>1.6832887375000001E-2</v>
      </c>
      <c r="S21" s="4">
        <v>333428.59830999997</v>
      </c>
    </row>
    <row r="22" spans="2:19" x14ac:dyDescent="0.25">
      <c r="N22" s="30" t="s">
        <v>220</v>
      </c>
      <c r="O22" s="31">
        <f>IFERROR(_xlfn.RANK.EQ(Q22,$Q$5:$Q$3000)+COUNTIF($Q$5:Q22,Q22)-1,"")</f>
        <v>121</v>
      </c>
      <c r="P22" s="13" t="s">
        <v>3726</v>
      </c>
      <c r="Q22" s="29">
        <v>8.1916854378999999E-3</v>
      </c>
      <c r="S22" s="4">
        <v>4671579.4885999998</v>
      </c>
    </row>
    <row r="23" spans="2:19" x14ac:dyDescent="0.25">
      <c r="N23" s="13" t="s">
        <v>221</v>
      </c>
      <c r="O23" s="31">
        <f>IFERROR(_xlfn.RANK.EQ(Q23,$Q$5:$Q$3000)+COUNTIF($Q$5:Q23,Q23)-1,"")</f>
        <v>132</v>
      </c>
      <c r="P23" s="13" t="s">
        <v>3727</v>
      </c>
      <c r="Q23" s="29">
        <v>7.2943956437999998E-3</v>
      </c>
      <c r="S23" s="4">
        <v>7131431.0493999999</v>
      </c>
    </row>
    <row r="24" spans="2:19" x14ac:dyDescent="0.25">
      <c r="N24" s="13" t="s">
        <v>233</v>
      </c>
      <c r="O24" s="31">
        <f>IFERROR(_xlfn.RANK.EQ(Q24,$Q$5:$Q$3000)+COUNTIF($Q$5:Q24,Q24)-1,"")</f>
        <v>102</v>
      </c>
      <c r="P24" s="13" t="s">
        <v>3739</v>
      </c>
      <c r="Q24" s="29">
        <v>1.0076775432E-2</v>
      </c>
      <c r="S24" s="4">
        <v>562725.09325000003</v>
      </c>
    </row>
    <row r="25" spans="2:19" x14ac:dyDescent="0.25">
      <c r="N25" s="13" t="s">
        <v>235</v>
      </c>
      <c r="O25" s="31">
        <f>IFERROR(_xlfn.RANK.EQ(Q25,$Q$5:$Q$3000)+COUNTIF($Q$5:Q25,Q25)-1,"")</f>
        <v>7</v>
      </c>
      <c r="P25" s="13" t="s">
        <v>3741</v>
      </c>
      <c r="Q25" s="29">
        <v>4.0046783625999997E-2</v>
      </c>
      <c r="S25" s="4">
        <v>10054561.460000001</v>
      </c>
    </row>
    <row r="26" spans="2:19" ht="14.25" customHeight="1" x14ac:dyDescent="0.25">
      <c r="N26" s="30" t="s">
        <v>246</v>
      </c>
      <c r="O26" s="31">
        <f>IFERROR(_xlfn.RANK.EQ(Q26,$Q$5:$Q$3000)+COUNTIF($Q$5:Q26,Q26)-1,"")</f>
        <v>290</v>
      </c>
      <c r="P26" s="13" t="s">
        <v>3752</v>
      </c>
      <c r="Q26" s="29">
        <v>-3.8231545932E-3</v>
      </c>
      <c r="S26" s="4">
        <v>152713.17858000001</v>
      </c>
    </row>
    <row r="27" spans="2:19" ht="14.25" customHeight="1" x14ac:dyDescent="0.25">
      <c r="N27" s="13" t="s">
        <v>253</v>
      </c>
      <c r="O27" s="31">
        <f>IFERROR(_xlfn.RANK.EQ(Q27,$Q$5:$Q$3000)+COUNTIF($Q$5:Q27,Q27)-1,"")</f>
        <v>205</v>
      </c>
      <c r="P27" s="13" t="s">
        <v>3759</v>
      </c>
      <c r="Q27" s="29">
        <v>2.2077004595999999E-3</v>
      </c>
      <c r="S27" s="4">
        <v>364059.90393999999</v>
      </c>
    </row>
    <row r="28" spans="2:19" x14ac:dyDescent="0.25">
      <c r="N28" s="13" t="s">
        <v>254</v>
      </c>
      <c r="O28" s="31">
        <f>IFERROR(_xlfn.RANK.EQ(Q28,$Q$5:$Q$3000)+COUNTIF($Q$5:Q28,Q28)-1,"")</f>
        <v>287</v>
      </c>
      <c r="P28" s="13" t="s">
        <v>3760</v>
      </c>
      <c r="Q28" s="29">
        <v>-3.7081984900999999E-3</v>
      </c>
      <c r="S28" s="4">
        <v>799454.88694</v>
      </c>
    </row>
    <row r="29" spans="2:19" x14ac:dyDescent="0.25">
      <c r="N29" s="13" t="s">
        <v>258</v>
      </c>
      <c r="O29" s="31">
        <f>IFERROR(_xlfn.RANK.EQ(Q29,$Q$5:$Q$3000)+COUNTIF($Q$5:Q29,Q29)-1,"")</f>
        <v>127</v>
      </c>
      <c r="P29" s="13" t="s">
        <v>3764</v>
      </c>
      <c r="Q29" s="29">
        <v>7.9041305470999995E-3</v>
      </c>
      <c r="S29" s="4">
        <v>337625.04748000001</v>
      </c>
    </row>
    <row r="30" spans="2:19" x14ac:dyDescent="0.25">
      <c r="N30" s="30" t="s">
        <v>265</v>
      </c>
      <c r="O30" s="31">
        <f>IFERROR(_xlfn.RANK.EQ(Q30,$Q$5:$Q$3000)+COUNTIF($Q$5:Q30,Q30)-1,"")</f>
        <v>309</v>
      </c>
      <c r="P30" s="13" t="s">
        <v>3771</v>
      </c>
      <c r="Q30" s="29">
        <v>-5.4748869324999999E-3</v>
      </c>
      <c r="S30" s="4">
        <v>449658.04703999998</v>
      </c>
    </row>
    <row r="31" spans="2:19" x14ac:dyDescent="0.25">
      <c r="N31" s="13" t="s">
        <v>267</v>
      </c>
      <c r="O31" s="31">
        <f>IFERROR(_xlfn.RANK.EQ(Q31,$Q$5:$Q$3000)+COUNTIF($Q$5:Q31,Q31)-1,"")</f>
        <v>193</v>
      </c>
      <c r="P31" s="13" t="s">
        <v>3773</v>
      </c>
      <c r="Q31" s="29">
        <v>2.8975265012999999E-3</v>
      </c>
      <c r="S31" s="4">
        <v>211207.45478</v>
      </c>
    </row>
    <row r="32" spans="2:19" x14ac:dyDescent="0.25">
      <c r="C32" s="29"/>
      <c r="D32" s="29"/>
      <c r="N32" s="30" t="s">
        <v>272</v>
      </c>
      <c r="O32" s="31">
        <f>IFERROR(_xlfn.RANK.EQ(Q32,$Q$5:$Q$3000)+COUNTIF($Q$5:Q32,Q32)-1,"")</f>
        <v>139</v>
      </c>
      <c r="P32" s="13" t="s">
        <v>3778</v>
      </c>
      <c r="Q32" s="29">
        <v>6.7322733302999996E-3</v>
      </c>
      <c r="S32" s="4">
        <v>226394.57152999999</v>
      </c>
    </row>
    <row r="33" spans="14:19" x14ac:dyDescent="0.25">
      <c r="N33" s="13" t="s">
        <v>278</v>
      </c>
      <c r="O33" s="31">
        <f>IFERROR(_xlfn.RANK.EQ(Q33,$Q$5:$Q$3000)+COUNTIF($Q$5:Q33,Q33)-1,"")</f>
        <v>195</v>
      </c>
      <c r="P33" s="13" t="s">
        <v>3784</v>
      </c>
      <c r="Q33" s="29">
        <v>2.8115706954999998E-3</v>
      </c>
      <c r="S33" s="4">
        <v>275018.45727999997</v>
      </c>
    </row>
    <row r="34" spans="14:19" x14ac:dyDescent="0.25">
      <c r="N34" s="13" t="s">
        <v>279</v>
      </c>
      <c r="O34" s="31">
        <f>IFERROR(_xlfn.RANK.EQ(Q34,$Q$5:$Q$3000)+COUNTIF($Q$5:Q34,Q34)-1,"")</f>
        <v>470</v>
      </c>
      <c r="P34" s="13" t="s">
        <v>3785</v>
      </c>
      <c r="Q34" s="29">
        <v>-5.1352972540999998E-2</v>
      </c>
      <c r="S34" s="4">
        <v>593389.57868999999</v>
      </c>
    </row>
    <row r="35" spans="14:19" x14ac:dyDescent="0.25">
      <c r="N35" s="30" t="s">
        <v>287</v>
      </c>
      <c r="O35" s="31">
        <f>IFERROR(_xlfn.RANK.EQ(Q35,$Q$5:$Q$3000)+COUNTIF($Q$5:Q35,Q35)-1,"")</f>
        <v>65</v>
      </c>
      <c r="P35" s="13" t="s">
        <v>3793</v>
      </c>
      <c r="Q35" s="29">
        <v>1.4546465301000001E-2</v>
      </c>
      <c r="S35" s="4">
        <v>936473.49977999995</v>
      </c>
    </row>
    <row r="36" spans="14:19" x14ac:dyDescent="0.25">
      <c r="N36" s="13" t="s">
        <v>290</v>
      </c>
      <c r="O36" s="31">
        <f>IFERROR(_xlfn.RANK.EQ(Q36,$Q$5:$Q$3000)+COUNTIF($Q$5:Q36,Q36)-1,"")</f>
        <v>229</v>
      </c>
      <c r="P36" s="13" t="s">
        <v>3796</v>
      </c>
      <c r="Q36" s="29">
        <v>4.5314482121999997E-5</v>
      </c>
      <c r="S36" s="4">
        <v>778150.78460999997</v>
      </c>
    </row>
    <row r="37" spans="14:19" x14ac:dyDescent="0.25">
      <c r="N37" s="13" t="s">
        <v>308</v>
      </c>
      <c r="O37" s="31">
        <f>IFERROR(_xlfn.RANK.EQ(Q37,$Q$5:$Q$3000)+COUNTIF($Q$5:Q37,Q37)-1,"")</f>
        <v>452</v>
      </c>
      <c r="P37" s="13" t="s">
        <v>3813</v>
      </c>
      <c r="Q37" s="29">
        <v>-2.8509951586999999E-2</v>
      </c>
      <c r="S37" s="4">
        <v>121019.05187</v>
      </c>
    </row>
    <row r="38" spans="14:19" x14ac:dyDescent="0.25">
      <c r="N38" s="13" t="s">
        <v>313</v>
      </c>
      <c r="O38" s="31">
        <f>IFERROR(_xlfn.RANK.EQ(Q38,$Q$5:$Q$3000)+COUNTIF($Q$5:Q38,Q38)-1,"")</f>
        <v>204</v>
      </c>
      <c r="P38" s="13" t="s">
        <v>3818</v>
      </c>
      <c r="Q38" s="29">
        <v>2.2674178927000002E-3</v>
      </c>
      <c r="S38" s="4">
        <v>409546.58234999998</v>
      </c>
    </row>
    <row r="39" spans="14:19" x14ac:dyDescent="0.25">
      <c r="N39" s="13" t="s">
        <v>320</v>
      </c>
      <c r="O39" s="31">
        <f>IFERROR(_xlfn.RANK.EQ(Q39,$Q$5:$Q$3000)+COUNTIF($Q$5:Q39,Q39)-1,"")</f>
        <v>5</v>
      </c>
      <c r="P39" s="13" t="s">
        <v>3825</v>
      </c>
      <c r="Q39" s="29">
        <v>5.0906761286000003E-2</v>
      </c>
      <c r="S39" s="4">
        <v>10775792.603</v>
      </c>
    </row>
    <row r="40" spans="14:19" x14ac:dyDescent="0.25">
      <c r="N40" s="13" t="s">
        <v>323</v>
      </c>
      <c r="O40" s="31">
        <f>IFERROR(_xlfn.RANK.EQ(Q40,$Q$5:$Q$3000)+COUNTIF($Q$5:Q40,Q40)-1,"")</f>
        <v>312</v>
      </c>
      <c r="P40" s="13" t="s">
        <v>3828</v>
      </c>
      <c r="Q40" s="29">
        <v>-5.6377337422999999E-3</v>
      </c>
      <c r="S40" s="4">
        <v>1154656.4521999999</v>
      </c>
    </row>
    <row r="41" spans="14:19" x14ac:dyDescent="0.25">
      <c r="N41" s="13" t="s">
        <v>339</v>
      </c>
      <c r="O41" s="31">
        <f>IFERROR(_xlfn.RANK.EQ(Q41,$Q$5:$Q$3000)+COUNTIF($Q$5:Q41,Q41)-1,"")</f>
        <v>407</v>
      </c>
      <c r="P41" s="13" t="s">
        <v>3844</v>
      </c>
      <c r="Q41" s="29">
        <v>-1.5446025685E-2</v>
      </c>
      <c r="S41" s="4">
        <v>167830.64567</v>
      </c>
    </row>
    <row r="42" spans="14:19" x14ac:dyDescent="0.25">
      <c r="N42" s="30" t="s">
        <v>351</v>
      </c>
      <c r="O42" s="31">
        <f>IFERROR(_xlfn.RANK.EQ(Q42,$Q$5:$Q$3000)+COUNTIF($Q$5:Q42,Q42)-1,"")</f>
        <v>1</v>
      </c>
      <c r="P42" s="13" t="s">
        <v>3856</v>
      </c>
      <c r="Q42" s="29">
        <v>0.17490687435999999</v>
      </c>
      <c r="S42" s="4">
        <v>1125574.8794</v>
      </c>
    </row>
    <row r="43" spans="14:19" x14ac:dyDescent="0.25">
      <c r="N43" s="13" t="s">
        <v>365</v>
      </c>
      <c r="O43" s="31">
        <f>IFERROR(_xlfn.RANK.EQ(Q43,$Q$5:$Q$3000)+COUNTIF($Q$5:Q43,Q43)-1,"")</f>
        <v>214</v>
      </c>
      <c r="P43" s="13" t="s">
        <v>3870</v>
      </c>
      <c r="Q43" s="29">
        <v>1.6796136878999999E-3</v>
      </c>
      <c r="S43" s="4">
        <v>434457.83707000001</v>
      </c>
    </row>
    <row r="44" spans="14:19" x14ac:dyDescent="0.25">
      <c r="N44" s="13" t="s">
        <v>384</v>
      </c>
      <c r="O44" s="31">
        <f>IFERROR(_xlfn.RANK.EQ(Q44,$Q$5:$Q$3000)+COUNTIF($Q$5:Q44,Q44)-1,"")</f>
        <v>2</v>
      </c>
      <c r="P44" s="13" t="s">
        <v>3889</v>
      </c>
      <c r="Q44" s="29">
        <v>0.11232325371</v>
      </c>
      <c r="S44" s="4">
        <v>75691.390534000006</v>
      </c>
    </row>
    <row r="45" spans="14:19" x14ac:dyDescent="0.25">
      <c r="N45" s="13" t="s">
        <v>391</v>
      </c>
      <c r="O45" s="31">
        <f>IFERROR(_xlfn.RANK.EQ(Q45,$Q$5:$Q$3000)+COUNTIF($Q$5:Q45,Q45)-1,"")</f>
        <v>368</v>
      </c>
      <c r="P45" s="13" t="s">
        <v>3896</v>
      </c>
      <c r="Q45" s="29">
        <v>-1.008282319E-2</v>
      </c>
      <c r="S45" s="4">
        <v>903958.55700999999</v>
      </c>
    </row>
    <row r="46" spans="14:19" x14ac:dyDescent="0.25">
      <c r="N46" s="13" t="s">
        <v>403</v>
      </c>
      <c r="O46" s="31">
        <f>IFERROR(_xlfn.RANK.EQ(Q46,$Q$5:$Q$3000)+COUNTIF($Q$5:Q46,Q46)-1,"")</f>
        <v>201</v>
      </c>
      <c r="P46" s="13" t="s">
        <v>3908</v>
      </c>
      <c r="Q46" s="29">
        <v>2.4899444560999998E-3</v>
      </c>
      <c r="S46" s="4">
        <v>108176.62291999999</v>
      </c>
    </row>
    <row r="47" spans="14:19" x14ac:dyDescent="0.25">
      <c r="N47" s="13" t="s">
        <v>411</v>
      </c>
      <c r="O47" s="31">
        <f>IFERROR(_xlfn.RANK.EQ(Q47,$Q$5:$Q$3000)+COUNTIF($Q$5:Q47,Q47)-1,"")</f>
        <v>41</v>
      </c>
      <c r="P47" s="13" t="s">
        <v>3916</v>
      </c>
      <c r="Q47" s="29">
        <v>1.9986631016000001E-2</v>
      </c>
      <c r="S47" s="4">
        <v>497072.57407999999</v>
      </c>
    </row>
    <row r="48" spans="14:19" x14ac:dyDescent="0.25">
      <c r="N48" s="30" t="s">
        <v>413</v>
      </c>
      <c r="O48" s="31">
        <f>IFERROR(_xlfn.RANK.EQ(Q48,$Q$5:$Q$3000)+COUNTIF($Q$5:Q48,Q48)-1,"")</f>
        <v>131</v>
      </c>
      <c r="P48" s="13" t="s">
        <v>3918</v>
      </c>
      <c r="Q48" s="29">
        <v>7.3470478237000003E-3</v>
      </c>
      <c r="S48" s="4">
        <v>452566.81540999998</v>
      </c>
    </row>
    <row r="49" spans="14:19" x14ac:dyDescent="0.25">
      <c r="N49" s="30" t="s">
        <v>415</v>
      </c>
      <c r="O49" s="31">
        <f>IFERROR(_xlfn.RANK.EQ(Q49,$Q$5:$Q$3000)+COUNTIF($Q$5:Q49,Q49)-1,"")</f>
        <v>60</v>
      </c>
      <c r="P49" s="13" t="s">
        <v>3920</v>
      </c>
      <c r="Q49" s="29">
        <v>1.5344344031999999E-2</v>
      </c>
      <c r="S49" s="4">
        <v>443848.92365000001</v>
      </c>
    </row>
    <row r="50" spans="14:19" x14ac:dyDescent="0.25">
      <c r="N50" s="13" t="s">
        <v>418</v>
      </c>
      <c r="O50" s="31">
        <f>IFERROR(_xlfn.RANK.EQ(Q50,$Q$5:$Q$3000)+COUNTIF($Q$5:Q50,Q50)-1,"")</f>
        <v>222</v>
      </c>
      <c r="P50" s="13" t="s">
        <v>3923</v>
      </c>
      <c r="Q50" s="29">
        <v>1.0198057006999999E-3</v>
      </c>
      <c r="S50" s="4">
        <v>165720.46812999999</v>
      </c>
    </row>
    <row r="51" spans="14:19" x14ac:dyDescent="0.25">
      <c r="N51" s="13" t="s">
        <v>423</v>
      </c>
      <c r="O51" s="31">
        <f>IFERROR(_xlfn.RANK.EQ(Q51,$Q$5:$Q$3000)+COUNTIF($Q$5:Q51,Q51)-1,"")</f>
        <v>280</v>
      </c>
      <c r="P51" s="13" t="s">
        <v>3928</v>
      </c>
      <c r="Q51" s="29">
        <v>-3.2705000876000001E-3</v>
      </c>
      <c r="S51" s="4">
        <v>105393.65768</v>
      </c>
    </row>
    <row r="52" spans="14:19" x14ac:dyDescent="0.25">
      <c r="N52" s="13" t="s">
        <v>436</v>
      </c>
      <c r="O52" s="31">
        <f>IFERROR(_xlfn.RANK.EQ(Q52,$Q$5:$Q$3000)+COUNTIF($Q$5:Q52,Q52)-1,"")</f>
        <v>292</v>
      </c>
      <c r="P52" s="13" t="s">
        <v>3941</v>
      </c>
      <c r="Q52" s="29">
        <v>-4.0017529291E-3</v>
      </c>
      <c r="S52" s="4">
        <v>539826.56819000002</v>
      </c>
    </row>
    <row r="53" spans="14:19" x14ac:dyDescent="0.25">
      <c r="N53" s="13" t="s">
        <v>447</v>
      </c>
      <c r="O53" s="31">
        <f>IFERROR(_xlfn.RANK.EQ(Q53,$Q$5:$Q$3000)+COUNTIF($Q$5:Q53,Q53)-1,"")</f>
        <v>354</v>
      </c>
      <c r="P53" s="13" t="s">
        <v>3950</v>
      </c>
      <c r="Q53" s="29">
        <v>-8.9000456419000007E-3</v>
      </c>
      <c r="S53" s="4">
        <v>361831.00776000001</v>
      </c>
    </row>
    <row r="54" spans="14:19" x14ac:dyDescent="0.25">
      <c r="N54" s="13" t="s">
        <v>4652</v>
      </c>
      <c r="O54" s="31">
        <f>IFERROR(_xlfn.RANK.EQ(Q54,$Q$5:$Q$3000)+COUNTIF($Q$5:Q54,Q54)-1,"")</f>
        <v>458</v>
      </c>
      <c r="P54" s="13" t="s">
        <v>4659</v>
      </c>
      <c r="Q54" s="29">
        <v>-3.2228360958000003E-2</v>
      </c>
      <c r="S54" s="4">
        <v>131299.68977</v>
      </c>
    </row>
    <row r="55" spans="14:19" x14ac:dyDescent="0.25">
      <c r="N55" s="13" t="s">
        <v>454</v>
      </c>
      <c r="O55" s="31">
        <f>IFERROR(_xlfn.RANK.EQ(Q55,$Q$5:$Q$3000)+COUNTIF($Q$5:Q55,Q55)-1,"")</f>
        <v>277</v>
      </c>
      <c r="P55" s="13" t="s">
        <v>3957</v>
      </c>
      <c r="Q55" s="29">
        <v>-3.0728709398000001E-3</v>
      </c>
      <c r="S55" s="4">
        <v>1897794.2464999999</v>
      </c>
    </row>
    <row r="56" spans="14:19" x14ac:dyDescent="0.25">
      <c r="N56" s="13" t="s">
        <v>470</v>
      </c>
      <c r="O56" s="31">
        <f>IFERROR(_xlfn.RANK.EQ(Q56,$Q$5:$Q$3000)+COUNTIF($Q$5:Q56,Q56)-1,"")</f>
        <v>403</v>
      </c>
      <c r="P56" s="13" t="s">
        <v>3973</v>
      </c>
      <c r="Q56" s="29">
        <v>-1.4886164622999999E-2</v>
      </c>
      <c r="S56" s="4">
        <v>227771.07483</v>
      </c>
    </row>
    <row r="57" spans="14:19" x14ac:dyDescent="0.25">
      <c r="N57" s="30" t="s">
        <v>478</v>
      </c>
      <c r="O57" s="31">
        <f>IFERROR(_xlfn.RANK.EQ(Q57,$Q$5:$Q$3000)+COUNTIF($Q$5:Q57,Q57)-1,"")</f>
        <v>441</v>
      </c>
      <c r="P57" s="13" t="s">
        <v>3981</v>
      </c>
      <c r="Q57" s="29">
        <v>-2.5326474080000001E-2</v>
      </c>
      <c r="S57" s="4">
        <v>539450.84455000004</v>
      </c>
    </row>
    <row r="58" spans="14:19" x14ac:dyDescent="0.25">
      <c r="N58" s="13" t="s">
        <v>488</v>
      </c>
      <c r="O58" s="31">
        <f>IFERROR(_xlfn.RANK.EQ(Q58,$Q$5:$Q$3000)+COUNTIF($Q$5:Q58,Q58)-1,"")</f>
        <v>99</v>
      </c>
      <c r="P58" s="13" t="s">
        <v>3991</v>
      </c>
      <c r="Q58" s="29">
        <v>1.0168250069E-2</v>
      </c>
      <c r="S58" s="4">
        <v>2218462.9308000002</v>
      </c>
    </row>
    <row r="59" spans="14:19" x14ac:dyDescent="0.25">
      <c r="N59" s="13" t="s">
        <v>492</v>
      </c>
      <c r="O59" s="31">
        <f>IFERROR(_xlfn.RANK.EQ(Q59,$Q$5:$Q$3000)+COUNTIF($Q$5:Q59,Q59)-1,"")</f>
        <v>140</v>
      </c>
      <c r="P59" s="13" t="s">
        <v>3995</v>
      </c>
      <c r="Q59" s="29">
        <v>6.7184234103E-3</v>
      </c>
      <c r="S59" s="4">
        <v>227458.41411000001</v>
      </c>
    </row>
    <row r="60" spans="14:19" x14ac:dyDescent="0.25">
      <c r="N60" s="13" t="s">
        <v>505</v>
      </c>
      <c r="O60" s="31">
        <f>IFERROR(_xlfn.RANK.EQ(Q60,$Q$5:$Q$3000)+COUNTIF($Q$5:Q60,Q60)-1,"")</f>
        <v>448</v>
      </c>
      <c r="P60" s="13" t="s">
        <v>4006</v>
      </c>
      <c r="Q60" s="29">
        <v>-2.6713823461E-2</v>
      </c>
      <c r="S60" s="4">
        <v>184608.81469999999</v>
      </c>
    </row>
    <row r="61" spans="14:19" x14ac:dyDescent="0.25">
      <c r="N61" s="30" t="s">
        <v>514</v>
      </c>
      <c r="O61" s="31">
        <f>IFERROR(_xlfn.RANK.EQ(Q61,$Q$5:$Q$3000)+COUNTIF($Q$5:Q61,Q61)-1,"")</f>
        <v>477</v>
      </c>
      <c r="P61" s="13" t="s">
        <v>4013</v>
      </c>
      <c r="Q61" s="29">
        <v>-8.7298682284000007E-2</v>
      </c>
      <c r="S61" s="4">
        <v>124229.10314000001</v>
      </c>
    </row>
    <row r="62" spans="14:19" x14ac:dyDescent="0.25">
      <c r="N62" s="13" t="s">
        <v>524</v>
      </c>
      <c r="O62" s="31">
        <f>IFERROR(_xlfn.RANK.EQ(Q62,$Q$5:$Q$3000)+COUNTIF($Q$5:Q62,Q62)-1,"")</f>
        <v>105</v>
      </c>
      <c r="P62" s="13" t="s">
        <v>4014</v>
      </c>
      <c r="Q62" s="29">
        <v>9.8230056574E-3</v>
      </c>
      <c r="S62" s="4">
        <v>708595.18891999999</v>
      </c>
    </row>
    <row r="63" spans="14:19" x14ac:dyDescent="0.25">
      <c r="N63" s="30" t="s">
        <v>2868</v>
      </c>
      <c r="O63" s="31">
        <f>IFERROR(_xlfn.RANK.EQ(Q63,$Q$5:$Q$3000)+COUNTIF($Q$5:Q63,Q63)-1,"")</f>
        <v>104</v>
      </c>
      <c r="P63" s="13" t="s">
        <v>4854</v>
      </c>
      <c r="Q63" s="29">
        <v>9.9594465664000001E-3</v>
      </c>
      <c r="S63" s="4">
        <v>669077.59343999997</v>
      </c>
    </row>
    <row r="64" spans="14:19" x14ac:dyDescent="0.25">
      <c r="N64" s="13" t="s">
        <v>5308</v>
      </c>
      <c r="O64" s="31">
        <f>IFERROR(_xlfn.RANK.EQ(Q64,$Q$5:$Q$3000)+COUNTIF($Q$5:Q64,Q64)-1,"")</f>
        <v>93</v>
      </c>
      <c r="P64" s="13" t="s">
        <v>5402</v>
      </c>
      <c r="Q64" s="29">
        <v>1.1156860140000001E-2</v>
      </c>
      <c r="S64" s="4">
        <v>1183935.7316000001</v>
      </c>
    </row>
    <row r="65" spans="14:19" x14ac:dyDescent="0.25">
      <c r="N65" s="13" t="s">
        <v>539</v>
      </c>
      <c r="O65" s="31">
        <f>IFERROR(_xlfn.RANK.EQ(Q65,$Q$5:$Q$3000)+COUNTIF($Q$5:Q65,Q65)-1,"")</f>
        <v>66</v>
      </c>
      <c r="P65" s="13" t="s">
        <v>4022</v>
      </c>
      <c r="Q65" s="29">
        <v>1.4373765541E-2</v>
      </c>
      <c r="S65" s="4">
        <v>1101179.5255</v>
      </c>
    </row>
    <row r="66" spans="14:19" x14ac:dyDescent="0.25">
      <c r="N66" s="13" t="s">
        <v>547</v>
      </c>
      <c r="O66" s="31">
        <f>IFERROR(_xlfn.RANK.EQ(Q66,$Q$5:$Q$3000)+COUNTIF($Q$5:Q66,Q66)-1,"")</f>
        <v>423</v>
      </c>
      <c r="P66" s="13" t="s">
        <v>4025</v>
      </c>
      <c r="Q66" s="29">
        <v>-1.7933797577000001E-2</v>
      </c>
      <c r="S66" s="4">
        <v>786175.04359000002</v>
      </c>
    </row>
    <row r="67" spans="14:19" x14ac:dyDescent="0.25">
      <c r="N67" s="13" t="s">
        <v>573</v>
      </c>
      <c r="O67" s="31">
        <f>IFERROR(_xlfn.RANK.EQ(Q67,$Q$5:$Q$3000)+COUNTIF($Q$5:Q67,Q67)-1,"")</f>
        <v>436</v>
      </c>
      <c r="P67" s="13" t="s">
        <v>4026</v>
      </c>
      <c r="Q67" s="29">
        <v>-2.2464558342E-2</v>
      </c>
      <c r="S67" s="4">
        <v>615961.81810000003</v>
      </c>
    </row>
    <row r="68" spans="14:19" x14ac:dyDescent="0.25">
      <c r="N68" s="30" t="s">
        <v>4965</v>
      </c>
      <c r="O68" s="31">
        <f>IFERROR(_xlfn.RANK.EQ(Q68,$Q$5:$Q$3000)+COUNTIF($Q$5:Q68,Q68)-1,"")</f>
        <v>14</v>
      </c>
      <c r="P68" s="13" t="s">
        <v>4966</v>
      </c>
      <c r="Q68" s="29">
        <v>2.9836479704E-2</v>
      </c>
      <c r="S68" s="4">
        <v>4848015.6463000001</v>
      </c>
    </row>
    <row r="69" spans="14:19" x14ac:dyDescent="0.25">
      <c r="N69" s="13" t="s">
        <v>576</v>
      </c>
      <c r="O69" s="31">
        <f>IFERROR(_xlfn.RANK.EQ(Q69,$Q$5:$Q$3000)+COUNTIF($Q$5:Q69,Q69)-1,"")</f>
        <v>152</v>
      </c>
      <c r="P69" s="13" t="s">
        <v>4027</v>
      </c>
      <c r="Q69" s="29">
        <v>5.8794708475000002E-3</v>
      </c>
      <c r="S69" s="4">
        <v>207903.44268000001</v>
      </c>
    </row>
    <row r="70" spans="14:19" x14ac:dyDescent="0.25">
      <c r="N70" s="13" t="s">
        <v>585</v>
      </c>
      <c r="O70" s="31">
        <f>IFERROR(_xlfn.RANK.EQ(Q70,$Q$5:$Q$3000)+COUNTIF($Q$5:Q70,Q70)-1,"")</f>
        <v>217</v>
      </c>
      <c r="P70" s="13" t="s">
        <v>4486</v>
      </c>
      <c r="Q70" s="29">
        <v>1.4181302503E-3</v>
      </c>
      <c r="S70" s="4">
        <v>354624.66600999999</v>
      </c>
    </row>
    <row r="71" spans="14:19" x14ac:dyDescent="0.25">
      <c r="N71" s="13" t="s">
        <v>587</v>
      </c>
      <c r="O71" s="31">
        <f>IFERROR(_xlfn.RANK.EQ(Q71,$Q$5:$Q$3000)+COUNTIF($Q$5:Q71,Q71)-1,"")</f>
        <v>156</v>
      </c>
      <c r="P71" s="13" t="s">
        <v>4028</v>
      </c>
      <c r="Q71" s="29">
        <v>5.6031641397999996E-3</v>
      </c>
      <c r="S71" s="4">
        <v>115845.93808000001</v>
      </c>
    </row>
    <row r="72" spans="14:19" x14ac:dyDescent="0.25">
      <c r="N72" s="13" t="s">
        <v>594</v>
      </c>
      <c r="O72" s="31">
        <f>IFERROR(_xlfn.RANK.EQ(Q72,$Q$5:$Q$3000)+COUNTIF($Q$5:Q72,Q72)-1,"")</f>
        <v>415</v>
      </c>
      <c r="P72" s="13" t="s">
        <v>5122</v>
      </c>
      <c r="Q72" s="29">
        <v>-1.6622790522999999E-2</v>
      </c>
      <c r="S72" s="4">
        <v>289158.28730999999</v>
      </c>
    </row>
    <row r="73" spans="14:19" x14ac:dyDescent="0.25">
      <c r="N73" s="30" t="s">
        <v>596</v>
      </c>
      <c r="O73" s="31">
        <f>IFERROR(_xlfn.RANK.EQ(Q73,$Q$5:$Q$3000)+COUNTIF($Q$5:Q73,Q73)-1,"")</f>
        <v>420</v>
      </c>
      <c r="P73" s="13" t="s">
        <v>4890</v>
      </c>
      <c r="Q73" s="29">
        <v>-1.7473607572000002E-2</v>
      </c>
      <c r="S73" s="4">
        <v>153150.22469</v>
      </c>
    </row>
    <row r="74" spans="14:19" x14ac:dyDescent="0.25">
      <c r="N74" s="13" t="s">
        <v>546</v>
      </c>
      <c r="O74" s="31">
        <f>IFERROR(_xlfn.RANK.EQ(Q74,$Q$5:$Q$3000)+COUNTIF($Q$5:Q74,Q74)-1,"")</f>
        <v>245</v>
      </c>
      <c r="P74" s="13" t="s">
        <v>4024</v>
      </c>
      <c r="Q74" s="29">
        <v>-1.2102874425E-3</v>
      </c>
      <c r="S74" s="4">
        <v>114836.98361</v>
      </c>
    </row>
    <row r="75" spans="14:19" x14ac:dyDescent="0.25">
      <c r="N75" s="13" t="s">
        <v>601</v>
      </c>
      <c r="O75" s="31">
        <f>IFERROR(_xlfn.RANK.EQ(Q75,$Q$5:$Q$3000)+COUNTIF($Q$5:Q75,Q75)-1,"")</f>
        <v>83</v>
      </c>
      <c r="P75" s="13" t="s">
        <v>4029</v>
      </c>
      <c r="Q75" s="29">
        <v>1.2207702888000001E-2</v>
      </c>
      <c r="S75" s="4">
        <v>152317.96715000001</v>
      </c>
    </row>
    <row r="76" spans="14:19" x14ac:dyDescent="0.25">
      <c r="N76" s="30" t="s">
        <v>612</v>
      </c>
      <c r="O76" s="31">
        <f>IFERROR(_xlfn.RANK.EQ(Q76,$Q$5:$Q$3000)+COUNTIF($Q$5:Q76,Q76)-1,"")</f>
        <v>241</v>
      </c>
      <c r="P76" s="13" t="s">
        <v>4030</v>
      </c>
      <c r="Q76" s="29">
        <v>-9.4313453519000005E-4</v>
      </c>
      <c r="S76" s="4">
        <v>642615.73253000004</v>
      </c>
    </row>
    <row r="77" spans="14:19" x14ac:dyDescent="0.25">
      <c r="N77" s="13" t="s">
        <v>614</v>
      </c>
      <c r="O77" s="31">
        <f>IFERROR(_xlfn.RANK.EQ(Q77,$Q$5:$Q$3000)+COUNTIF($Q$5:Q77,Q77)-1,"")</f>
        <v>382</v>
      </c>
      <c r="P77" s="13" t="s">
        <v>4031</v>
      </c>
      <c r="Q77" s="29">
        <v>-1.1521652762E-2</v>
      </c>
      <c r="S77" s="4">
        <v>168790.98693000001</v>
      </c>
    </row>
    <row r="78" spans="14:19" x14ac:dyDescent="0.25">
      <c r="N78" s="13" t="s">
        <v>624</v>
      </c>
      <c r="O78" s="31">
        <f>IFERROR(_xlfn.RANK.EQ(Q78,$Q$5:$Q$3000)+COUNTIF($Q$5:Q78,Q78)-1,"")</f>
        <v>378</v>
      </c>
      <c r="P78" s="13" t="s">
        <v>4784</v>
      </c>
      <c r="Q78" s="29">
        <v>-1.1145165784000001E-2</v>
      </c>
      <c r="S78" s="4">
        <v>102017.09198</v>
      </c>
    </row>
    <row r="79" spans="14:19" x14ac:dyDescent="0.25">
      <c r="N79" s="30" t="s">
        <v>633</v>
      </c>
      <c r="O79" s="31">
        <f>IFERROR(_xlfn.RANK.EQ(Q79,$Q$5:$Q$3000)+COUNTIF($Q$5:Q79,Q79)-1,"")</f>
        <v>174</v>
      </c>
      <c r="P79" s="13" t="s">
        <v>4033</v>
      </c>
      <c r="Q79" s="29">
        <v>4.1509433959000001E-3</v>
      </c>
      <c r="S79" s="4">
        <v>830662.97635000001</v>
      </c>
    </row>
    <row r="80" spans="14:19" x14ac:dyDescent="0.25">
      <c r="N80" s="13" t="s">
        <v>639</v>
      </c>
      <c r="O80" s="31">
        <f>IFERROR(_xlfn.RANK.EQ(Q80,$Q$5:$Q$3000)+COUNTIF($Q$5:Q80,Q80)-1,"")</f>
        <v>370</v>
      </c>
      <c r="P80" s="13" t="s">
        <v>4034</v>
      </c>
      <c r="Q80" s="29">
        <v>-1.0364004043999999E-2</v>
      </c>
      <c r="S80" s="4">
        <v>275583.57436000003</v>
      </c>
    </row>
    <row r="81" spans="14:19" x14ac:dyDescent="0.25">
      <c r="N81" s="13" t="s">
        <v>647</v>
      </c>
      <c r="O81" s="31">
        <f>IFERROR(_xlfn.RANK.EQ(Q81,$Q$5:$Q$3000)+COUNTIF($Q$5:Q81,Q81)-1,"")</f>
        <v>206</v>
      </c>
      <c r="P81" s="13" t="s">
        <v>4035</v>
      </c>
      <c r="Q81" s="29">
        <v>2.1390374332000001E-3</v>
      </c>
      <c r="S81" s="4">
        <v>189343.86295000001</v>
      </c>
    </row>
    <row r="82" spans="14:19" x14ac:dyDescent="0.25">
      <c r="N82" s="13" t="s">
        <v>648</v>
      </c>
      <c r="O82" s="31">
        <f>IFERROR(_xlfn.RANK.EQ(Q82,$Q$5:$Q$3000)+COUNTIF($Q$5:Q82,Q82)-1,"")</f>
        <v>247</v>
      </c>
      <c r="P82" s="13" t="s">
        <v>4036</v>
      </c>
      <c r="Q82" s="29">
        <v>-1.3661202191999999E-3</v>
      </c>
      <c r="S82" s="4">
        <v>582117.01927000005</v>
      </c>
    </row>
    <row r="83" spans="14:19" x14ac:dyDescent="0.25">
      <c r="N83" s="30" t="s">
        <v>652</v>
      </c>
      <c r="O83" s="31">
        <f>IFERROR(_xlfn.RANK.EQ(Q83,$Q$5:$Q$3000)+COUNTIF($Q$5:Q83,Q83)-1,"")</f>
        <v>294</v>
      </c>
      <c r="P83" s="13" t="s">
        <v>4037</v>
      </c>
      <c r="Q83" s="29">
        <v>-4.0674902084000004E-3</v>
      </c>
      <c r="S83" s="4">
        <v>358409.72262000002</v>
      </c>
    </row>
    <row r="84" spans="14:19" x14ac:dyDescent="0.25">
      <c r="N84" s="13" t="s">
        <v>667</v>
      </c>
      <c r="O84" s="31">
        <f>IFERROR(_xlfn.RANK.EQ(Q84,$Q$5:$Q$3000)+COUNTIF($Q$5:Q84,Q84)-1,"")</f>
        <v>404</v>
      </c>
      <c r="P84" s="13" t="s">
        <v>4038</v>
      </c>
      <c r="Q84" s="29">
        <v>-1.4992054901E-2</v>
      </c>
      <c r="S84" s="4">
        <v>1181713.2423</v>
      </c>
    </row>
    <row r="85" spans="14:19" x14ac:dyDescent="0.25">
      <c r="N85" s="13" t="s">
        <v>673</v>
      </c>
      <c r="O85" s="31">
        <f>IFERROR(_xlfn.RANK.EQ(Q85,$Q$5:$Q$3000)+COUNTIF($Q$5:Q85,Q85)-1,"")</f>
        <v>272</v>
      </c>
      <c r="P85" s="13" t="s">
        <v>4039</v>
      </c>
      <c r="Q85" s="29">
        <v>-2.7734233689999999E-3</v>
      </c>
      <c r="S85" s="4">
        <v>232272.60594000001</v>
      </c>
    </row>
    <row r="86" spans="14:19" x14ac:dyDescent="0.25">
      <c r="N86" s="13" t="s">
        <v>674</v>
      </c>
      <c r="O86" s="31">
        <f>IFERROR(_xlfn.RANK.EQ(Q86,$Q$5:$Q$3000)+COUNTIF($Q$5:Q86,Q86)-1,"")</f>
        <v>289</v>
      </c>
      <c r="P86" s="13" t="s">
        <v>4040</v>
      </c>
      <c r="Q86" s="29">
        <v>-3.7706908678999999E-3</v>
      </c>
      <c r="S86" s="4">
        <v>246657.60849000001</v>
      </c>
    </row>
    <row r="87" spans="14:19" x14ac:dyDescent="0.25">
      <c r="N87" s="13" t="s">
        <v>675</v>
      </c>
      <c r="O87" s="31">
        <f>IFERROR(_xlfn.RANK.EQ(Q87,$Q$5:$Q$3000)+COUNTIF($Q$5:Q87,Q87)-1,"")</f>
        <v>215</v>
      </c>
      <c r="P87" s="13" t="s">
        <v>4041</v>
      </c>
      <c r="Q87" s="29">
        <v>1.6339869288999999E-3</v>
      </c>
      <c r="S87" s="4">
        <v>175137.74632000001</v>
      </c>
    </row>
    <row r="88" spans="14:19" x14ac:dyDescent="0.25">
      <c r="N88" s="30" t="s">
        <v>4967</v>
      </c>
      <c r="O88" s="31">
        <f>IFERROR(_xlfn.RANK.EQ(Q88,$Q$5:$Q$3000)+COUNTIF($Q$5:Q88,Q88)-1,"")</f>
        <v>453</v>
      </c>
      <c r="P88" s="13" t="s">
        <v>4970</v>
      </c>
      <c r="Q88" s="29">
        <v>-2.9314178212000001E-2</v>
      </c>
      <c r="S88" s="4">
        <v>314303.41204000002</v>
      </c>
    </row>
    <row r="89" spans="14:19" x14ac:dyDescent="0.25">
      <c r="N89" s="13" t="s">
        <v>683</v>
      </c>
      <c r="O89" s="31">
        <f>IFERROR(_xlfn.RANK.EQ(Q89,$Q$5:$Q$3000)+COUNTIF($Q$5:Q89,Q89)-1,"")</f>
        <v>446</v>
      </c>
      <c r="P89" s="13" t="s">
        <v>4042</v>
      </c>
      <c r="Q89" s="29">
        <v>-2.6264967169000002E-2</v>
      </c>
      <c r="S89" s="4">
        <v>620227.76919000002</v>
      </c>
    </row>
    <row r="90" spans="14:19" x14ac:dyDescent="0.25">
      <c r="N90" s="13" t="s">
        <v>684</v>
      </c>
      <c r="O90" s="31">
        <f>IFERROR(_xlfn.RANK.EQ(Q90,$Q$5:$Q$3000)+COUNTIF($Q$5:Q90,Q90)-1,"")</f>
        <v>351</v>
      </c>
      <c r="P90" s="13" t="s">
        <v>4043</v>
      </c>
      <c r="Q90" s="29">
        <v>-8.4767531471000006E-3</v>
      </c>
      <c r="S90" s="4">
        <v>212045.26902000001</v>
      </c>
    </row>
    <row r="91" spans="14:19" x14ac:dyDescent="0.25">
      <c r="N91" s="13" t="s">
        <v>701</v>
      </c>
      <c r="O91" s="31">
        <f>IFERROR(_xlfn.RANK.EQ(Q91,$Q$5:$Q$3000)+COUNTIF($Q$5:Q91,Q91)-1,"")</f>
        <v>454</v>
      </c>
      <c r="P91" s="13" t="s">
        <v>4044</v>
      </c>
      <c r="Q91" s="29">
        <v>-3.0414150128999999E-2</v>
      </c>
      <c r="S91" s="4">
        <v>205950.95410999999</v>
      </c>
    </row>
    <row r="92" spans="14:19" x14ac:dyDescent="0.25">
      <c r="N92" s="13" t="s">
        <v>705</v>
      </c>
      <c r="O92" s="31">
        <f>IFERROR(_xlfn.RANK.EQ(Q92,$Q$5:$Q$3000)+COUNTIF($Q$5:Q92,Q92)-1,"")</f>
        <v>480</v>
      </c>
      <c r="P92" s="13" t="s">
        <v>4433</v>
      </c>
      <c r="Q92" s="29">
        <v>-0.10245387784</v>
      </c>
      <c r="S92" s="4">
        <v>146116.08486999999</v>
      </c>
    </row>
    <row r="93" spans="14:19" x14ac:dyDescent="0.25">
      <c r="N93" s="13" t="s">
        <v>707</v>
      </c>
      <c r="O93" s="31">
        <f>IFERROR(_xlfn.RANK.EQ(Q93,$Q$5:$Q$3000)+COUNTIF($Q$5:Q93,Q93)-1,"")</f>
        <v>400</v>
      </c>
      <c r="P93" s="13" t="s">
        <v>4045</v>
      </c>
      <c r="Q93" s="29">
        <v>-1.4813143845E-2</v>
      </c>
      <c r="S93" s="4">
        <v>774103.38878000004</v>
      </c>
    </row>
    <row r="94" spans="14:19" x14ac:dyDescent="0.25">
      <c r="N94" s="13" t="s">
        <v>717</v>
      </c>
      <c r="O94" s="31">
        <f>IFERROR(_xlfn.RANK.EQ(Q94,$Q$5:$Q$3000)+COUNTIF($Q$5:Q94,Q94)-1,"")</f>
        <v>254</v>
      </c>
      <c r="P94" s="13" t="s">
        <v>4046</v>
      </c>
      <c r="Q94" s="29">
        <v>-1.6989022479E-3</v>
      </c>
      <c r="S94" s="4">
        <v>1849836.1355000001</v>
      </c>
    </row>
    <row r="95" spans="14:19" x14ac:dyDescent="0.25">
      <c r="N95" s="13" t="s">
        <v>724</v>
      </c>
      <c r="O95" s="31">
        <f>IFERROR(_xlfn.RANK.EQ(Q95,$Q$5:$Q$3000)+COUNTIF($Q$5:Q95,Q95)-1,"")</f>
        <v>218</v>
      </c>
      <c r="P95" s="13" t="s">
        <v>4047</v>
      </c>
      <c r="Q95" s="29">
        <v>1.4074595345999999E-3</v>
      </c>
      <c r="S95" s="4">
        <v>913723.64878000005</v>
      </c>
    </row>
    <row r="96" spans="14:19" x14ac:dyDescent="0.25">
      <c r="N96" s="13" t="s">
        <v>727</v>
      </c>
      <c r="O96" s="31">
        <f>IFERROR(_xlfn.RANK.EQ(Q96,$Q$5:$Q$3000)+COUNTIF($Q$5:Q96,Q96)-1,"")</f>
        <v>62</v>
      </c>
      <c r="P96" s="13" t="s">
        <v>4048</v>
      </c>
      <c r="Q96" s="29">
        <v>1.4922097871E-2</v>
      </c>
      <c r="S96" s="4">
        <v>219145.02979</v>
      </c>
    </row>
    <row r="97" spans="14:19" x14ac:dyDescent="0.25">
      <c r="N97" s="13" t="s">
        <v>733</v>
      </c>
      <c r="O97" s="31">
        <f>IFERROR(_xlfn.RANK.EQ(Q97,$Q$5:$Q$3000)+COUNTIF($Q$5:Q97,Q97)-1,"")</f>
        <v>26</v>
      </c>
      <c r="P97" s="13" t="s">
        <v>4050</v>
      </c>
      <c r="Q97" s="29">
        <v>2.4064348866999999E-2</v>
      </c>
      <c r="S97" s="4">
        <v>88806.664944000004</v>
      </c>
    </row>
    <row r="98" spans="14:19" x14ac:dyDescent="0.25">
      <c r="N98" s="13" t="s">
        <v>735</v>
      </c>
      <c r="O98" s="31">
        <f>IFERROR(_xlfn.RANK.EQ(Q98,$Q$5:$Q$3000)+COUNTIF($Q$5:Q98,Q98)-1,"")</f>
        <v>146</v>
      </c>
      <c r="P98" s="13" t="s">
        <v>4051</v>
      </c>
      <c r="Q98" s="29">
        <v>6.3717131834000003E-3</v>
      </c>
      <c r="S98" s="4">
        <v>311202.12537000002</v>
      </c>
    </row>
    <row r="99" spans="14:19" x14ac:dyDescent="0.25">
      <c r="N99" s="13" t="s">
        <v>737</v>
      </c>
      <c r="O99" s="31">
        <f>IFERROR(_xlfn.RANK.EQ(Q99,$Q$5:$Q$3000)+COUNTIF($Q$5:Q99,Q99)-1,"")</f>
        <v>25</v>
      </c>
      <c r="P99" s="13" t="s">
        <v>4052</v>
      </c>
      <c r="Q99" s="29">
        <v>2.5029620852000001E-2</v>
      </c>
      <c r="S99" s="4">
        <v>1142187.1868</v>
      </c>
    </row>
    <row r="100" spans="14:19" x14ac:dyDescent="0.25">
      <c r="N100" s="13" t="s">
        <v>739</v>
      </c>
      <c r="O100" s="31">
        <f>IFERROR(_xlfn.RANK.EQ(Q100,$Q$5:$Q$3000)+COUNTIF($Q$5:Q100,Q100)-1,"")</f>
        <v>129</v>
      </c>
      <c r="P100" s="13" t="s">
        <v>4053</v>
      </c>
      <c r="Q100" s="29">
        <v>7.7578671316999998E-3</v>
      </c>
      <c r="S100" s="4">
        <v>1442878.3724</v>
      </c>
    </row>
    <row r="101" spans="14:19" x14ac:dyDescent="0.25">
      <c r="N101" s="13" t="s">
        <v>743</v>
      </c>
      <c r="O101" s="31">
        <f>IFERROR(_xlfn.RANK.EQ(Q101,$Q$5:$Q$3000)+COUNTIF($Q$5:Q101,Q101)-1,"")</f>
        <v>343</v>
      </c>
      <c r="P101" s="13" t="s">
        <v>4054</v>
      </c>
      <c r="Q101" s="29">
        <v>-7.8224101479999995E-3</v>
      </c>
      <c r="S101" s="4">
        <v>263760.56942999997</v>
      </c>
    </row>
    <row r="102" spans="14:19" x14ac:dyDescent="0.25">
      <c r="N102" s="30" t="s">
        <v>767</v>
      </c>
      <c r="O102" s="31">
        <f>IFERROR(_xlfn.RANK.EQ(Q102,$Q$5:$Q$3000)+COUNTIF($Q$5:Q102,Q102)-1,"")</f>
        <v>381</v>
      </c>
      <c r="P102" s="13" t="s">
        <v>4055</v>
      </c>
      <c r="Q102" s="29">
        <v>-1.1454270755999999E-2</v>
      </c>
      <c r="S102" s="4">
        <v>589411.28491000005</v>
      </c>
    </row>
    <row r="103" spans="14:19" x14ac:dyDescent="0.25">
      <c r="N103" s="13" t="s">
        <v>772</v>
      </c>
      <c r="O103" s="31">
        <f>IFERROR(_xlfn.RANK.EQ(Q103,$Q$5:$Q$3000)+COUNTIF($Q$5:Q103,Q103)-1,"")</f>
        <v>236</v>
      </c>
      <c r="P103" s="13" t="s">
        <v>4056</v>
      </c>
      <c r="Q103" s="29">
        <v>-6.7421790754000003E-4</v>
      </c>
      <c r="S103" s="4">
        <v>154295.36369</v>
      </c>
    </row>
    <row r="104" spans="14:19" x14ac:dyDescent="0.25">
      <c r="N104" s="13" t="s">
        <v>779</v>
      </c>
      <c r="O104" s="31">
        <f>IFERROR(_xlfn.RANK.EQ(Q104,$Q$5:$Q$3000)+COUNTIF($Q$5:Q104,Q104)-1,"")</f>
        <v>141</v>
      </c>
      <c r="P104" s="13" t="s">
        <v>4057</v>
      </c>
      <c r="Q104" s="29">
        <v>6.6618392466000001E-3</v>
      </c>
      <c r="S104" s="4">
        <v>1088124.7455</v>
      </c>
    </row>
    <row r="105" spans="14:19" x14ac:dyDescent="0.25">
      <c r="N105" s="13" t="s">
        <v>789</v>
      </c>
      <c r="O105" s="31">
        <f>IFERROR(_xlfn.RANK.EQ(Q105,$Q$5:$Q$3000)+COUNTIF($Q$5:Q105,Q105)-1,"")</f>
        <v>67</v>
      </c>
      <c r="P105" s="13" t="s">
        <v>4058</v>
      </c>
      <c r="Q105" s="29">
        <v>1.4163090127999999E-2</v>
      </c>
      <c r="S105" s="4">
        <v>289167.04330999998</v>
      </c>
    </row>
    <row r="106" spans="14:19" x14ac:dyDescent="0.25">
      <c r="N106" s="13" t="s">
        <v>797</v>
      </c>
      <c r="O106" s="31">
        <f>IFERROR(_xlfn.RANK.EQ(Q106,$Q$5:$Q$3000)+COUNTIF($Q$5:Q106,Q106)-1,"")</f>
        <v>45</v>
      </c>
      <c r="P106" s="13" t="s">
        <v>5404</v>
      </c>
      <c r="Q106" s="29">
        <v>1.8759018757999998E-2</v>
      </c>
      <c r="S106" s="4">
        <v>5354323.3092999998</v>
      </c>
    </row>
    <row r="107" spans="14:19" x14ac:dyDescent="0.25">
      <c r="N107" s="30" t="s">
        <v>799</v>
      </c>
      <c r="O107" s="31">
        <f>IFERROR(_xlfn.RANK.EQ(Q107,$Q$5:$Q$3000)+COUNTIF($Q$5:Q107,Q107)-1,"")</f>
        <v>46</v>
      </c>
      <c r="P107" s="13" t="s">
        <v>4059</v>
      </c>
      <c r="Q107" s="29">
        <v>1.8661208764000001E-2</v>
      </c>
      <c r="S107" s="4">
        <v>434181.82384999999</v>
      </c>
    </row>
    <row r="108" spans="14:19" x14ac:dyDescent="0.25">
      <c r="N108" s="13" t="s">
        <v>805</v>
      </c>
      <c r="O108" s="31">
        <f>IFERROR(_xlfn.RANK.EQ(Q108,$Q$5:$Q$3000)+COUNTIF($Q$5:Q108,Q108)-1,"")</f>
        <v>373</v>
      </c>
      <c r="P108" s="13" t="s">
        <v>4060</v>
      </c>
      <c r="Q108" s="29">
        <v>-1.076591818E-2</v>
      </c>
      <c r="S108" s="4">
        <v>712865.86325000005</v>
      </c>
    </row>
    <row r="109" spans="14:19" x14ac:dyDescent="0.25">
      <c r="N109" s="13" t="s">
        <v>830</v>
      </c>
      <c r="O109" s="31">
        <f>IFERROR(_xlfn.RANK.EQ(Q109,$Q$5:$Q$3000)+COUNTIF($Q$5:Q109,Q109)-1,"")</f>
        <v>136</v>
      </c>
      <c r="P109" s="13" t="s">
        <v>4061</v>
      </c>
      <c r="Q109" s="29">
        <v>6.9148936182E-3</v>
      </c>
      <c r="S109" s="4">
        <v>248229.65054</v>
      </c>
    </row>
    <row r="110" spans="14:19" x14ac:dyDescent="0.25">
      <c r="N110" s="13" t="s">
        <v>836</v>
      </c>
      <c r="O110" s="31">
        <f>IFERROR(_xlfn.RANK.EQ(Q110,$Q$5:$Q$3000)+COUNTIF($Q$5:Q110,Q110)-1,"")</f>
        <v>243</v>
      </c>
      <c r="P110" s="13" t="s">
        <v>4062</v>
      </c>
      <c r="Q110" s="29">
        <v>-9.6566523553000001E-4</v>
      </c>
      <c r="S110" s="4">
        <v>541614.64502000005</v>
      </c>
    </row>
    <row r="111" spans="14:19" x14ac:dyDescent="0.25">
      <c r="N111" s="13" t="s">
        <v>839</v>
      </c>
      <c r="O111" s="31">
        <f>IFERROR(_xlfn.RANK.EQ(Q111,$Q$5:$Q$3000)+COUNTIF($Q$5:Q111,Q111)-1,"")</f>
        <v>233</v>
      </c>
      <c r="P111" s="13" t="s">
        <v>4063</v>
      </c>
      <c r="Q111" s="29">
        <v>-2.8796314109E-4</v>
      </c>
      <c r="S111" s="4">
        <v>210205.47164999999</v>
      </c>
    </row>
    <row r="112" spans="14:19" x14ac:dyDescent="0.25">
      <c r="N112" s="13" t="s">
        <v>841</v>
      </c>
      <c r="O112" s="31">
        <f>IFERROR(_xlfn.RANK.EQ(Q112,$Q$5:$Q$3000)+COUNTIF($Q$5:Q112,Q112)-1,"")</f>
        <v>353</v>
      </c>
      <c r="P112" s="13" t="s">
        <v>4064</v>
      </c>
      <c r="Q112" s="29">
        <v>-8.7313214180999993E-3</v>
      </c>
      <c r="S112" s="4">
        <v>314657.68073000002</v>
      </c>
    </row>
    <row r="113" spans="14:19" x14ac:dyDescent="0.25">
      <c r="N113" s="13" t="s">
        <v>4777</v>
      </c>
      <c r="O113" s="31">
        <f>IFERROR(_xlfn.RANK.EQ(Q113,$Q$5:$Q$3000)+COUNTIF($Q$5:Q113,Q113)-1,"")</f>
        <v>402</v>
      </c>
      <c r="P113" s="13" t="s">
        <v>4785</v>
      </c>
      <c r="Q113" s="29">
        <v>-1.4873242716000001E-2</v>
      </c>
      <c r="S113" s="4">
        <v>781560.84037999995</v>
      </c>
    </row>
    <row r="114" spans="14:19" x14ac:dyDescent="0.25">
      <c r="N114" s="13" t="s">
        <v>847</v>
      </c>
      <c r="O114" s="31">
        <f>IFERROR(_xlfn.RANK.EQ(Q114,$Q$5:$Q$3000)+COUNTIF($Q$5:Q114,Q114)-1,"")</f>
        <v>84</v>
      </c>
      <c r="P114" s="13" t="s">
        <v>4065</v>
      </c>
      <c r="Q114" s="29">
        <v>1.2138790417999999E-2</v>
      </c>
      <c r="S114" s="4">
        <v>331405.42492000002</v>
      </c>
    </row>
    <row r="115" spans="14:19" x14ac:dyDescent="0.25">
      <c r="N115" s="13" t="s">
        <v>855</v>
      </c>
      <c r="O115" s="31">
        <f>IFERROR(_xlfn.RANK.EQ(Q115,$Q$5:$Q$3000)+COUNTIF($Q$5:Q115,Q115)-1,"")</f>
        <v>78</v>
      </c>
      <c r="P115" s="13" t="s">
        <v>4066</v>
      </c>
      <c r="Q115" s="29">
        <v>1.2822542346E-2</v>
      </c>
      <c r="S115" s="4">
        <v>306024.88481000002</v>
      </c>
    </row>
    <row r="116" spans="14:19" x14ac:dyDescent="0.25">
      <c r="N116" s="30" t="s">
        <v>5128</v>
      </c>
      <c r="O116" s="31">
        <f>IFERROR(_xlfn.RANK.EQ(Q116,$Q$5:$Q$3000)+COUNTIF($Q$5:Q116,Q116)-1,"")</f>
        <v>374</v>
      </c>
      <c r="P116" s="13" t="s">
        <v>5141</v>
      </c>
      <c r="Q116" s="29">
        <v>-1.1017640780999999E-2</v>
      </c>
      <c r="S116" s="4">
        <v>155514.11397999999</v>
      </c>
    </row>
    <row r="117" spans="14:19" x14ac:dyDescent="0.25">
      <c r="N117" s="13" t="s">
        <v>857</v>
      </c>
      <c r="O117" s="31">
        <f>IFERROR(_xlfn.RANK.EQ(Q117,$Q$5:$Q$3000)+COUNTIF($Q$5:Q117,Q117)-1,"")</f>
        <v>412</v>
      </c>
      <c r="P117" s="13" t="s">
        <v>4067</v>
      </c>
      <c r="Q117" s="29">
        <v>-1.5765454294999998E-2</v>
      </c>
      <c r="S117" s="4">
        <v>277288.30936999997</v>
      </c>
    </row>
    <row r="118" spans="14:19" x14ac:dyDescent="0.25">
      <c r="N118" s="13" t="s">
        <v>860</v>
      </c>
      <c r="O118" s="31">
        <f>IFERROR(_xlfn.RANK.EQ(Q118,$Q$5:$Q$3000)+COUNTIF($Q$5:Q118,Q118)-1,"")</f>
        <v>273</v>
      </c>
      <c r="P118" s="13" t="s">
        <v>4786</v>
      </c>
      <c r="Q118" s="29">
        <v>-2.7961888981999999E-3</v>
      </c>
      <c r="S118" s="4">
        <v>261223.87234</v>
      </c>
    </row>
    <row r="119" spans="14:19" x14ac:dyDescent="0.25">
      <c r="N119" s="13" t="s">
        <v>861</v>
      </c>
      <c r="O119" s="31">
        <f>IFERROR(_xlfn.RANK.EQ(Q119,$Q$5:$Q$3000)+COUNTIF($Q$5:Q119,Q119)-1,"")</f>
        <v>22</v>
      </c>
      <c r="P119" s="13" t="s">
        <v>4068</v>
      </c>
      <c r="Q119" s="29">
        <v>2.6419253308999999E-2</v>
      </c>
      <c r="S119" s="4">
        <v>2090393.0061000001</v>
      </c>
    </row>
    <row r="120" spans="14:19" x14ac:dyDescent="0.25">
      <c r="N120" s="13" t="s">
        <v>4468</v>
      </c>
      <c r="O120" s="31">
        <f>IFERROR(_xlfn.RANK.EQ(Q120,$Q$5:$Q$3000)+COUNTIF($Q$5:Q120,Q120)-1,"")</f>
        <v>275</v>
      </c>
      <c r="P120" s="13" t="s">
        <v>4485</v>
      </c>
      <c r="Q120" s="29">
        <v>-2.8782894742E-3</v>
      </c>
      <c r="S120" s="4">
        <v>171972.80176999999</v>
      </c>
    </row>
    <row r="121" spans="14:19" x14ac:dyDescent="0.25">
      <c r="N121" s="30" t="s">
        <v>884</v>
      </c>
      <c r="O121" s="31">
        <f>IFERROR(_xlfn.RANK.EQ(Q121,$Q$5:$Q$3000)+COUNTIF($Q$5:Q121,Q121)-1,"")</f>
        <v>33</v>
      </c>
      <c r="P121" s="13" t="s">
        <v>5199</v>
      </c>
      <c r="Q121" s="29">
        <v>2.2501414827000001E-2</v>
      </c>
      <c r="S121" s="4">
        <v>1225872.3413</v>
      </c>
    </row>
    <row r="122" spans="14:19" x14ac:dyDescent="0.25">
      <c r="N122" s="13" t="s">
        <v>886</v>
      </c>
      <c r="O122" s="31">
        <f>IFERROR(_xlfn.RANK.EQ(Q122,$Q$5:$Q$3000)+COUNTIF($Q$5:Q122,Q122)-1,"")</f>
        <v>187</v>
      </c>
      <c r="P122" s="13" t="s">
        <v>4069</v>
      </c>
      <c r="Q122" s="29">
        <v>3.3352391856E-3</v>
      </c>
      <c r="S122" s="4">
        <v>335895.47762999998</v>
      </c>
    </row>
    <row r="123" spans="14:19" x14ac:dyDescent="0.25">
      <c r="N123" s="30" t="s">
        <v>894</v>
      </c>
      <c r="O123" s="31">
        <f>IFERROR(_xlfn.RANK.EQ(Q123,$Q$5:$Q$3000)+COUNTIF($Q$5:Q123,Q123)-1,"")</f>
        <v>101</v>
      </c>
      <c r="P123" s="13" t="s">
        <v>4070</v>
      </c>
      <c r="Q123" s="29">
        <v>1.0098176717E-2</v>
      </c>
      <c r="S123" s="4">
        <v>690794.88404000003</v>
      </c>
    </row>
    <row r="124" spans="14:19" x14ac:dyDescent="0.25">
      <c r="N124" s="30" t="s">
        <v>902</v>
      </c>
      <c r="O124" s="31">
        <f>IFERROR(_xlfn.RANK.EQ(Q124,$Q$5:$Q$3000)+COUNTIF($Q$5:Q124,Q124)-1,"")</f>
        <v>32</v>
      </c>
      <c r="P124" s="13" t="s">
        <v>4071</v>
      </c>
      <c r="Q124" s="29">
        <v>2.2640195054999999E-2</v>
      </c>
      <c r="S124" s="4">
        <v>353181.54404000001</v>
      </c>
    </row>
    <row r="125" spans="14:19" x14ac:dyDescent="0.25">
      <c r="N125" s="13" t="s">
        <v>912</v>
      </c>
      <c r="O125" s="31">
        <f>IFERROR(_xlfn.RANK.EQ(Q125,$Q$5:$Q$3000)+COUNTIF($Q$5:Q125,Q125)-1,"")</f>
        <v>216</v>
      </c>
      <c r="P125" s="13" t="s">
        <v>4072</v>
      </c>
      <c r="Q125" s="29">
        <v>1.5767896565999999E-3</v>
      </c>
      <c r="S125" s="4">
        <v>549162.10811000003</v>
      </c>
    </row>
    <row r="126" spans="14:19" x14ac:dyDescent="0.25">
      <c r="N126" s="13" t="s">
        <v>920</v>
      </c>
      <c r="O126" s="31">
        <f>IFERROR(_xlfn.RANK.EQ(Q126,$Q$5:$Q$3000)+COUNTIF($Q$5:Q126,Q126)-1,"")</f>
        <v>305</v>
      </c>
      <c r="P126" s="13" t="s">
        <v>4073</v>
      </c>
      <c r="Q126" s="29">
        <v>-4.9731964090999996E-3</v>
      </c>
      <c r="S126" s="4">
        <v>690766.1017</v>
      </c>
    </row>
    <row r="127" spans="14:19" x14ac:dyDescent="0.25">
      <c r="N127" s="13" t="s">
        <v>924</v>
      </c>
      <c r="O127" s="31">
        <f>IFERROR(_xlfn.RANK.EQ(Q127,$Q$5:$Q$3000)+COUNTIF($Q$5:Q127,Q127)-1,"")</f>
        <v>430</v>
      </c>
      <c r="P127" s="13" t="s">
        <v>4074</v>
      </c>
      <c r="Q127" s="29">
        <v>-1.9443327975000001E-2</v>
      </c>
      <c r="S127" s="4">
        <v>905362.53105999995</v>
      </c>
    </row>
    <row r="128" spans="14:19" x14ac:dyDescent="0.25">
      <c r="N128" s="13" t="s">
        <v>926</v>
      </c>
      <c r="O128" s="31">
        <f>IFERROR(_xlfn.RANK.EQ(Q128,$Q$5:$Q$3000)+COUNTIF($Q$5:Q128,Q128)-1,"")</f>
        <v>170</v>
      </c>
      <c r="P128" s="13" t="s">
        <v>4075</v>
      </c>
      <c r="Q128" s="29">
        <v>4.4555424992999996E-3</v>
      </c>
      <c r="S128" s="4">
        <v>234112.30747</v>
      </c>
    </row>
    <row r="129" spans="14:19" x14ac:dyDescent="0.25">
      <c r="N129" s="13" t="s">
        <v>930</v>
      </c>
      <c r="O129" s="31">
        <f>IFERROR(_xlfn.RANK.EQ(Q129,$Q$5:$Q$3000)+COUNTIF($Q$5:Q129,Q129)-1,"")</f>
        <v>13</v>
      </c>
      <c r="P129" s="13" t="s">
        <v>5405</v>
      </c>
      <c r="Q129" s="29">
        <v>3.0239205655999999E-2</v>
      </c>
      <c r="S129" s="4">
        <v>1328395.8472</v>
      </c>
    </row>
    <row r="130" spans="14:19" x14ac:dyDescent="0.25">
      <c r="N130" s="13" t="s">
        <v>933</v>
      </c>
      <c r="O130" s="31">
        <f>IFERROR(_xlfn.RANK.EQ(Q130,$Q$5:$Q$3000)+COUNTIF($Q$5:Q130,Q130)-1,"")</f>
        <v>478</v>
      </c>
      <c r="P130" s="13" t="s">
        <v>4076</v>
      </c>
      <c r="Q130" s="29">
        <v>-9.0449758041E-2</v>
      </c>
      <c r="S130" s="4">
        <v>119715.21303</v>
      </c>
    </row>
    <row r="131" spans="14:19" x14ac:dyDescent="0.25">
      <c r="N131" s="30" t="s">
        <v>5005</v>
      </c>
      <c r="O131" s="31">
        <f>IFERROR(_xlfn.RANK.EQ(Q131,$Q$5:$Q$3000)+COUNTIF($Q$5:Q131,Q131)-1,"")</f>
        <v>181</v>
      </c>
      <c r="P131" s="13" t="s">
        <v>5084</v>
      </c>
      <c r="Q131" s="29">
        <v>3.5707573770000002E-3</v>
      </c>
      <c r="S131" s="4">
        <v>89522.529454999996</v>
      </c>
    </row>
    <row r="132" spans="14:19" x14ac:dyDescent="0.25">
      <c r="N132" s="13" t="s">
        <v>936</v>
      </c>
      <c r="O132" s="31">
        <f>IFERROR(_xlfn.RANK.EQ(Q132,$Q$5:$Q$3000)+COUNTIF($Q$5:Q132,Q132)-1,"")</f>
        <v>256</v>
      </c>
      <c r="P132" s="13" t="s">
        <v>5200</v>
      </c>
      <c r="Q132" s="29">
        <v>-1.7939760182E-3</v>
      </c>
      <c r="S132" s="4">
        <v>435883.99881000002</v>
      </c>
    </row>
    <row r="133" spans="14:19" x14ac:dyDescent="0.25">
      <c r="N133" s="13" t="s">
        <v>937</v>
      </c>
      <c r="O133" s="31">
        <f>IFERROR(_xlfn.RANK.EQ(Q133,$Q$5:$Q$3000)+COUNTIF($Q$5:Q133,Q133)-1,"")</f>
        <v>207</v>
      </c>
      <c r="P133" s="13" t="s">
        <v>4077</v>
      </c>
      <c r="Q133" s="29">
        <v>2.0842345348000002E-3</v>
      </c>
      <c r="S133" s="4">
        <v>572076.32501000003</v>
      </c>
    </row>
    <row r="134" spans="14:19" x14ac:dyDescent="0.25">
      <c r="N134" s="13" t="s">
        <v>941</v>
      </c>
      <c r="O134" s="31">
        <f>IFERROR(_xlfn.RANK.EQ(Q134,$Q$5:$Q$3000)+COUNTIF($Q$5:Q134,Q134)-1,"")</f>
        <v>422</v>
      </c>
      <c r="P134" s="13" t="s">
        <v>5201</v>
      </c>
      <c r="Q134" s="29">
        <v>-1.7933782956E-2</v>
      </c>
      <c r="S134" s="4">
        <v>601091.31934000005</v>
      </c>
    </row>
    <row r="135" spans="14:19" x14ac:dyDescent="0.25">
      <c r="N135" s="13" t="s">
        <v>942</v>
      </c>
      <c r="O135" s="31">
        <f>IFERROR(_xlfn.RANK.EQ(Q135,$Q$5:$Q$3000)+COUNTIF($Q$5:Q135,Q135)-1,"")</f>
        <v>27</v>
      </c>
      <c r="P135" s="13" t="s">
        <v>4078</v>
      </c>
      <c r="Q135" s="29">
        <v>2.3642897672999999E-2</v>
      </c>
      <c r="S135" s="4">
        <v>601307.85984000005</v>
      </c>
    </row>
    <row r="136" spans="14:19" x14ac:dyDescent="0.25">
      <c r="N136" s="13" t="s">
        <v>950</v>
      </c>
      <c r="O136" s="31">
        <f>IFERROR(_xlfn.RANK.EQ(Q136,$Q$5:$Q$3000)+COUNTIF($Q$5:Q136,Q136)-1,"")</f>
        <v>171</v>
      </c>
      <c r="P136" s="13" t="s">
        <v>4079</v>
      </c>
      <c r="Q136" s="29">
        <v>4.3330238314000001E-3</v>
      </c>
      <c r="S136" s="4">
        <v>261702.24736000001</v>
      </c>
    </row>
    <row r="137" spans="14:19" x14ac:dyDescent="0.25">
      <c r="N137" s="13" t="s">
        <v>951</v>
      </c>
      <c r="O137" s="31">
        <f>IFERROR(_xlfn.RANK.EQ(Q137,$Q$5:$Q$3000)+COUNTIF($Q$5:Q137,Q137)-1,"")</f>
        <v>80</v>
      </c>
      <c r="P137" s="13" t="s">
        <v>4080</v>
      </c>
      <c r="Q137" s="29">
        <v>1.2456930824E-2</v>
      </c>
      <c r="S137" s="4">
        <v>291123.71801999997</v>
      </c>
    </row>
    <row r="138" spans="14:19" x14ac:dyDescent="0.25">
      <c r="N138" s="30" t="s">
        <v>955</v>
      </c>
      <c r="O138" s="31">
        <f>IFERROR(_xlfn.RANK.EQ(Q138,$Q$5:$Q$3000)+COUNTIF($Q$5:Q138,Q138)-1,"")</f>
        <v>357</v>
      </c>
      <c r="P138" s="13" t="s">
        <v>4081</v>
      </c>
      <c r="Q138" s="29">
        <v>-9.0609555181999993E-3</v>
      </c>
      <c r="S138" s="4">
        <v>285253.47850999999</v>
      </c>
    </row>
    <row r="139" spans="14:19" x14ac:dyDescent="0.25">
      <c r="N139" s="13" t="s">
        <v>962</v>
      </c>
      <c r="O139" s="31">
        <f>IFERROR(_xlfn.RANK.EQ(Q139,$Q$5:$Q$3000)+COUNTIF($Q$5:Q139,Q139)-1,"")</f>
        <v>409</v>
      </c>
      <c r="P139" s="13" t="s">
        <v>4082</v>
      </c>
      <c r="Q139" s="29">
        <v>-1.5566010337999999E-2</v>
      </c>
      <c r="S139" s="4">
        <v>257111.24268</v>
      </c>
    </row>
    <row r="140" spans="14:19" x14ac:dyDescent="0.25">
      <c r="N140" s="13" t="s">
        <v>981</v>
      </c>
      <c r="O140" s="31">
        <f>IFERROR(_xlfn.RANK.EQ(Q140,$Q$5:$Q$3000)+COUNTIF($Q$5:Q140,Q140)-1,"")</f>
        <v>35</v>
      </c>
      <c r="P140" s="13" t="s">
        <v>4083</v>
      </c>
      <c r="Q140" s="29">
        <v>2.2190149738999999E-2</v>
      </c>
      <c r="S140" s="4">
        <v>298337.65941000002</v>
      </c>
    </row>
    <row r="141" spans="14:19" x14ac:dyDescent="0.25">
      <c r="N141" s="13" t="s">
        <v>982</v>
      </c>
      <c r="O141" s="31">
        <f>IFERROR(_xlfn.RANK.EQ(Q141,$Q$5:$Q$3000)+COUNTIF($Q$5:Q141,Q141)-1,"")</f>
        <v>148</v>
      </c>
      <c r="P141" s="13" t="s">
        <v>4084</v>
      </c>
      <c r="Q141" s="29">
        <v>6.1386823436000004E-3</v>
      </c>
      <c r="S141" s="4">
        <v>346263.59946</v>
      </c>
    </row>
    <row r="142" spans="14:19" x14ac:dyDescent="0.25">
      <c r="N142" s="13" t="s">
        <v>984</v>
      </c>
      <c r="O142" s="31">
        <f>IFERROR(_xlfn.RANK.EQ(Q142,$Q$5:$Q$3000)+COUNTIF($Q$5:Q142,Q142)-1,"")</f>
        <v>257</v>
      </c>
      <c r="P142" s="13" t="s">
        <v>4085</v>
      </c>
      <c r="Q142" s="29">
        <v>-1.8009168307E-3</v>
      </c>
      <c r="S142" s="4">
        <v>277693.09448999999</v>
      </c>
    </row>
    <row r="143" spans="14:19" x14ac:dyDescent="0.25">
      <c r="N143" s="30" t="s">
        <v>985</v>
      </c>
      <c r="O143" s="31">
        <f>IFERROR(_xlfn.RANK.EQ(Q143,$Q$5:$Q$3000)+COUNTIF($Q$5:Q143,Q143)-1,"")</f>
        <v>334</v>
      </c>
      <c r="P143" s="13" t="s">
        <v>4086</v>
      </c>
      <c r="Q143" s="29">
        <v>-7.4922282109999997E-3</v>
      </c>
      <c r="S143" s="4">
        <v>350411.71350000001</v>
      </c>
    </row>
    <row r="144" spans="14:19" x14ac:dyDescent="0.25">
      <c r="N144" s="13" t="s">
        <v>991</v>
      </c>
      <c r="O144" s="31">
        <f>IFERROR(_xlfn.RANK.EQ(Q144,$Q$5:$Q$3000)+COUNTIF($Q$5:Q144,Q144)-1,"")</f>
        <v>95</v>
      </c>
      <c r="P144" s="13" t="s">
        <v>5406</v>
      </c>
      <c r="Q144" s="29">
        <v>1.0968348480000001E-2</v>
      </c>
      <c r="S144" s="4">
        <v>727337.62996000005</v>
      </c>
    </row>
    <row r="145" spans="14:19" x14ac:dyDescent="0.25">
      <c r="N145" s="13" t="s">
        <v>999</v>
      </c>
      <c r="O145" s="31">
        <f>IFERROR(_xlfn.RANK.EQ(Q145,$Q$5:$Q$3000)+COUNTIF($Q$5:Q145,Q145)-1,"")</f>
        <v>414</v>
      </c>
      <c r="P145" s="13" t="s">
        <v>4087</v>
      </c>
      <c r="Q145" s="29">
        <v>-1.6254656281E-2</v>
      </c>
      <c r="S145" s="4">
        <v>225890.74849999999</v>
      </c>
    </row>
    <row r="146" spans="14:19" x14ac:dyDescent="0.25">
      <c r="N146" s="30" t="s">
        <v>1000</v>
      </c>
      <c r="O146" s="31">
        <f>IFERROR(_xlfn.RANK.EQ(Q146,$Q$5:$Q$3000)+COUNTIF($Q$5:Q146,Q146)-1,"")</f>
        <v>468</v>
      </c>
      <c r="P146" s="13" t="s">
        <v>4088</v>
      </c>
      <c r="Q146" s="29">
        <v>-4.8257372654999998E-2</v>
      </c>
      <c r="S146" s="4">
        <v>461819.83078999998</v>
      </c>
    </row>
    <row r="147" spans="14:19" x14ac:dyDescent="0.25">
      <c r="N147" s="30" t="s">
        <v>1008</v>
      </c>
      <c r="O147" s="31">
        <f>IFERROR(_xlfn.RANK.EQ(Q147,$Q$5:$Q$3000)+COUNTIF($Q$5:Q147,Q147)-1,"")</f>
        <v>278</v>
      </c>
      <c r="P147" s="13" t="s">
        <v>4089</v>
      </c>
      <c r="Q147" s="29">
        <v>-3.1527658348E-3</v>
      </c>
      <c r="S147" s="4">
        <v>184145.38016999999</v>
      </c>
    </row>
    <row r="148" spans="14:19" x14ac:dyDescent="0.25">
      <c r="N148" s="13" t="s">
        <v>1010</v>
      </c>
      <c r="O148" s="31">
        <f>IFERROR(_xlfn.RANK.EQ(Q148,$Q$5:$Q$3000)+COUNTIF($Q$5:Q148,Q148)-1,"")</f>
        <v>106</v>
      </c>
      <c r="P148" s="13" t="s">
        <v>4090</v>
      </c>
      <c r="Q148" s="29">
        <v>9.7580645160999999E-3</v>
      </c>
      <c r="S148" s="4">
        <v>359901.43504000001</v>
      </c>
    </row>
    <row r="149" spans="14:19" x14ac:dyDescent="0.25">
      <c r="N149" s="13" t="s">
        <v>1014</v>
      </c>
      <c r="O149" s="31">
        <f>IFERROR(_xlfn.RANK.EQ(Q149,$Q$5:$Q$3000)+COUNTIF($Q$5:Q149,Q149)-1,"")</f>
        <v>439</v>
      </c>
      <c r="P149" s="13" t="s">
        <v>4091</v>
      </c>
      <c r="Q149" s="29">
        <v>-2.4793388428E-2</v>
      </c>
      <c r="S149" s="4">
        <v>230153.79686999999</v>
      </c>
    </row>
    <row r="150" spans="14:19" x14ac:dyDescent="0.25">
      <c r="N150" s="13" t="s">
        <v>1032</v>
      </c>
      <c r="O150" s="31">
        <f>IFERROR(_xlfn.RANK.EQ(Q150,$Q$5:$Q$3000)+COUNTIF($Q$5:Q150,Q150)-1,"")</f>
        <v>340</v>
      </c>
      <c r="P150" s="13" t="s">
        <v>4092</v>
      </c>
      <c r="Q150" s="29">
        <v>-7.6559700283000002E-3</v>
      </c>
      <c r="S150" s="4">
        <v>127755.00657</v>
      </c>
    </row>
    <row r="151" spans="14:19" x14ac:dyDescent="0.25">
      <c r="N151" s="30" t="s">
        <v>1034</v>
      </c>
      <c r="O151" s="31">
        <f>IFERROR(_xlfn.RANK.EQ(Q151,$Q$5:$Q$3000)+COUNTIF($Q$5:Q151,Q151)-1,"")</f>
        <v>165</v>
      </c>
      <c r="P151" s="13" t="s">
        <v>4093</v>
      </c>
      <c r="Q151" s="29">
        <v>4.7973067758000001E-3</v>
      </c>
      <c r="S151" s="4">
        <v>928342.38569999998</v>
      </c>
    </row>
    <row r="152" spans="14:19" x14ac:dyDescent="0.25">
      <c r="N152" s="13" t="s">
        <v>1039</v>
      </c>
      <c r="O152" s="31">
        <f>IFERROR(_xlfn.RANK.EQ(Q152,$Q$5:$Q$3000)+COUNTIF($Q$5:Q152,Q152)-1,"")</f>
        <v>69</v>
      </c>
      <c r="P152" s="13" t="s">
        <v>4094</v>
      </c>
      <c r="Q152" s="29">
        <v>1.3803680981999999E-2</v>
      </c>
      <c r="S152" s="4">
        <v>497490.41979999997</v>
      </c>
    </row>
    <row r="153" spans="14:19" x14ac:dyDescent="0.25">
      <c r="N153" s="13" t="s">
        <v>1042</v>
      </c>
      <c r="O153" s="31">
        <f>IFERROR(_xlfn.RANK.EQ(Q153,$Q$5:$Q$3000)+COUNTIF($Q$5:Q153,Q153)-1,"")</f>
        <v>114</v>
      </c>
      <c r="P153" s="13" t="s">
        <v>4095</v>
      </c>
      <c r="Q153" s="29">
        <v>8.6685679980000006E-3</v>
      </c>
      <c r="S153" s="4">
        <v>304373.48106999998</v>
      </c>
    </row>
    <row r="154" spans="14:19" x14ac:dyDescent="0.25">
      <c r="N154" s="13" t="s">
        <v>1046</v>
      </c>
      <c r="O154" s="31">
        <f>IFERROR(_xlfn.RANK.EQ(Q154,$Q$5:$Q$3000)+COUNTIF($Q$5:Q154,Q154)-1,"")</f>
        <v>328</v>
      </c>
      <c r="P154" s="13" t="s">
        <v>4096</v>
      </c>
      <c r="Q154" s="29">
        <v>-6.6931982646999998E-3</v>
      </c>
      <c r="S154" s="4">
        <v>205982.10354000001</v>
      </c>
    </row>
    <row r="155" spans="14:19" x14ac:dyDescent="0.25">
      <c r="N155" s="30" t="s">
        <v>1049</v>
      </c>
      <c r="O155" s="31">
        <f>IFERROR(_xlfn.RANK.EQ(Q155,$Q$5:$Q$3000)+COUNTIF($Q$5:Q155,Q155)-1,"")</f>
        <v>344</v>
      </c>
      <c r="P155" s="13" t="s">
        <v>4097</v>
      </c>
      <c r="Q155" s="29">
        <v>-7.9505300354999996E-3</v>
      </c>
      <c r="S155" s="4">
        <v>372306.06602000003</v>
      </c>
    </row>
    <row r="156" spans="14:19" x14ac:dyDescent="0.25">
      <c r="N156" s="13" t="s">
        <v>1057</v>
      </c>
      <c r="O156" s="31">
        <f>IFERROR(_xlfn.RANK.EQ(Q156,$Q$5:$Q$3000)+COUNTIF($Q$5:Q156,Q156)-1,"")</f>
        <v>79</v>
      </c>
      <c r="P156" s="13" t="s">
        <v>4098</v>
      </c>
      <c r="Q156" s="29">
        <v>1.2485247531000001E-2</v>
      </c>
      <c r="S156" s="4">
        <v>420139.44582999998</v>
      </c>
    </row>
    <row r="157" spans="14:19" x14ac:dyDescent="0.25">
      <c r="N157" s="13" t="s">
        <v>4675</v>
      </c>
      <c r="O157" s="31">
        <f>IFERROR(_xlfn.RANK.EQ(Q157,$Q$5:$Q$3000)+COUNTIF($Q$5:Q157,Q157)-1,"")</f>
        <v>234</v>
      </c>
      <c r="P157" s="13" t="s">
        <v>4685</v>
      </c>
      <c r="Q157" s="29">
        <v>-3.9795955399000001E-4</v>
      </c>
      <c r="S157" s="4">
        <v>922867.11861</v>
      </c>
    </row>
    <row r="158" spans="14:19" x14ac:dyDescent="0.25">
      <c r="N158" s="13" t="s">
        <v>1061</v>
      </c>
      <c r="O158" s="31">
        <f>IFERROR(_xlfn.RANK.EQ(Q158,$Q$5:$Q$3000)+COUNTIF($Q$5:Q158,Q158)-1,"")</f>
        <v>442</v>
      </c>
      <c r="P158" s="13" t="s">
        <v>4099</v>
      </c>
      <c r="Q158" s="29">
        <v>-2.5563026307000001E-2</v>
      </c>
      <c r="S158" s="4">
        <v>2737792.2426999998</v>
      </c>
    </row>
    <row r="159" spans="14:19" x14ac:dyDescent="0.25">
      <c r="N159" s="13" t="s">
        <v>1069</v>
      </c>
      <c r="O159" s="31">
        <f>IFERROR(_xlfn.RANK.EQ(Q159,$Q$5:$Q$3000)+COUNTIF($Q$5:Q159,Q159)-1,"")</f>
        <v>466</v>
      </c>
      <c r="P159" s="13" t="s">
        <v>4100</v>
      </c>
      <c r="Q159" s="29">
        <v>-4.7236252401000003E-2</v>
      </c>
      <c r="S159" s="4">
        <v>506552.44316999998</v>
      </c>
    </row>
    <row r="160" spans="14:19" x14ac:dyDescent="0.25">
      <c r="N160" s="13" t="s">
        <v>1089</v>
      </c>
      <c r="O160" s="31">
        <f>IFERROR(_xlfn.RANK.EQ(Q160,$Q$5:$Q$3000)+COUNTIF($Q$5:Q160,Q160)-1,"")</f>
        <v>472</v>
      </c>
      <c r="P160" s="13" t="s">
        <v>4101</v>
      </c>
      <c r="Q160" s="29">
        <v>-5.6408649327000002E-2</v>
      </c>
      <c r="S160" s="4">
        <v>321943.57802999998</v>
      </c>
    </row>
    <row r="161" spans="14:19" x14ac:dyDescent="0.25">
      <c r="N161" s="13" t="s">
        <v>1093</v>
      </c>
      <c r="O161" s="31">
        <f>IFERROR(_xlfn.RANK.EQ(Q161,$Q$5:$Q$3000)+COUNTIF($Q$5:Q161,Q161)-1,"")</f>
        <v>246</v>
      </c>
      <c r="P161" s="13" t="s">
        <v>4102</v>
      </c>
      <c r="Q161" s="29">
        <v>-1.3274336279E-3</v>
      </c>
      <c r="S161" s="4">
        <v>241767.24418000001</v>
      </c>
    </row>
    <row r="162" spans="14:19" x14ac:dyDescent="0.25">
      <c r="N162" s="13" t="s">
        <v>1103</v>
      </c>
      <c r="O162" s="31">
        <f>IFERROR(_xlfn.RANK.EQ(Q162,$Q$5:$Q$3000)+COUNTIF($Q$5:Q162,Q162)-1,"")</f>
        <v>369</v>
      </c>
      <c r="P162" s="13" t="s">
        <v>4103</v>
      </c>
      <c r="Q162" s="29">
        <v>-1.0103582952E-2</v>
      </c>
      <c r="S162" s="4">
        <v>350568.18975999998</v>
      </c>
    </row>
    <row r="163" spans="14:19" x14ac:dyDescent="0.25">
      <c r="N163" s="13" t="s">
        <v>1105</v>
      </c>
      <c r="O163" s="31">
        <f>IFERROR(_xlfn.RANK.EQ(Q163,$Q$5:$Q$3000)+COUNTIF($Q$5:Q163,Q163)-1,"")</f>
        <v>74</v>
      </c>
      <c r="P163" s="13" t="s">
        <v>4787</v>
      </c>
      <c r="Q163" s="29">
        <v>1.3259224534999999E-2</v>
      </c>
      <c r="S163" s="4">
        <v>102117.99776</v>
      </c>
    </row>
    <row r="164" spans="14:19" x14ac:dyDescent="0.25">
      <c r="N164" s="13" t="s">
        <v>1108</v>
      </c>
      <c r="O164" s="31">
        <f>IFERROR(_xlfn.RANK.EQ(Q164,$Q$5:$Q$3000)+COUNTIF($Q$5:Q164,Q164)-1,"")</f>
        <v>248</v>
      </c>
      <c r="P164" s="13" t="s">
        <v>4788</v>
      </c>
      <c r="Q164" s="29">
        <v>-1.4068791542E-3</v>
      </c>
      <c r="S164" s="4">
        <v>518581.07192000002</v>
      </c>
    </row>
    <row r="165" spans="14:19" x14ac:dyDescent="0.25">
      <c r="N165" s="30" t="s">
        <v>1109</v>
      </c>
      <c r="O165" s="31">
        <f>IFERROR(_xlfn.RANK.EQ(Q165,$Q$5:$Q$3000)+COUNTIF($Q$5:Q165,Q165)-1,"")</f>
        <v>213</v>
      </c>
      <c r="P165" s="13" t="s">
        <v>4104</v>
      </c>
      <c r="Q165" s="29">
        <v>1.7905475743000001E-3</v>
      </c>
      <c r="S165" s="4">
        <v>286810.93419</v>
      </c>
    </row>
    <row r="166" spans="14:19" x14ac:dyDescent="0.25">
      <c r="N166" s="13" t="s">
        <v>1111</v>
      </c>
      <c r="O166" s="31">
        <f>IFERROR(_xlfn.RANK.EQ(Q166,$Q$5:$Q$3000)+COUNTIF($Q$5:Q166,Q166)-1,"")</f>
        <v>338</v>
      </c>
      <c r="P166" s="13" t="s">
        <v>4105</v>
      </c>
      <c r="Q166" s="29">
        <v>-7.6257478112999998E-3</v>
      </c>
      <c r="S166" s="4">
        <v>441609.67388000002</v>
      </c>
    </row>
    <row r="167" spans="14:19" x14ac:dyDescent="0.25">
      <c r="N167" s="13" t="s">
        <v>1117</v>
      </c>
      <c r="O167" s="31">
        <f>IFERROR(_xlfn.RANK.EQ(Q167,$Q$5:$Q$3000)+COUNTIF($Q$5:Q167,Q167)-1,"")</f>
        <v>232</v>
      </c>
      <c r="P167" s="13" t="s">
        <v>4106</v>
      </c>
      <c r="Q167" s="29">
        <v>-1.5770383106000001E-4</v>
      </c>
      <c r="S167" s="4">
        <v>139527.92885</v>
      </c>
    </row>
    <row r="168" spans="14:19" x14ac:dyDescent="0.25">
      <c r="N168" s="13" t="s">
        <v>1118</v>
      </c>
      <c r="O168" s="31">
        <f>IFERROR(_xlfn.RANK.EQ(Q168,$Q$5:$Q$3000)+COUNTIF($Q$5:Q168,Q168)-1,"")</f>
        <v>153</v>
      </c>
      <c r="P168" s="13" t="s">
        <v>5202</v>
      </c>
      <c r="Q168" s="29">
        <v>5.7732189906999996E-3</v>
      </c>
      <c r="S168" s="4">
        <v>50892.584149000002</v>
      </c>
    </row>
    <row r="169" spans="14:19" x14ac:dyDescent="0.25">
      <c r="N169" s="13" t="s">
        <v>1128</v>
      </c>
      <c r="O169" s="31">
        <f>IFERROR(_xlfn.RANK.EQ(Q169,$Q$5:$Q$3000)+COUNTIF($Q$5:Q169,Q169)-1,"")</f>
        <v>376</v>
      </c>
      <c r="P169" s="13" t="s">
        <v>4107</v>
      </c>
      <c r="Q169" s="29">
        <v>-1.1035125892E-2</v>
      </c>
      <c r="S169" s="4">
        <v>162276.31847999999</v>
      </c>
    </row>
    <row r="170" spans="14:19" x14ac:dyDescent="0.25">
      <c r="N170" s="13" t="s">
        <v>1129</v>
      </c>
      <c r="O170" s="31">
        <f>IFERROR(_xlfn.RANK.EQ(Q170,$Q$5:$Q$3000)+COUNTIF($Q$5:Q170,Q170)-1,"")</f>
        <v>350</v>
      </c>
      <c r="P170" s="13" t="s">
        <v>4108</v>
      </c>
      <c r="Q170" s="29">
        <v>-8.4689837222000006E-3</v>
      </c>
      <c r="S170" s="4">
        <v>322428.53298000002</v>
      </c>
    </row>
    <row r="171" spans="14:19" x14ac:dyDescent="0.25">
      <c r="N171" s="13" t="s">
        <v>1140</v>
      </c>
      <c r="O171" s="31">
        <f>IFERROR(_xlfn.RANK.EQ(Q171,$Q$5:$Q$3000)+COUNTIF($Q$5:Q171,Q171)-1,"")</f>
        <v>194</v>
      </c>
      <c r="P171" s="13" t="s">
        <v>4109</v>
      </c>
      <c r="Q171" s="29">
        <v>2.8751369100000002E-3</v>
      </c>
      <c r="S171" s="4">
        <v>174975.99244</v>
      </c>
    </row>
    <row r="172" spans="14:19" x14ac:dyDescent="0.25">
      <c r="N172" s="13" t="s">
        <v>1144</v>
      </c>
      <c r="O172" s="31">
        <f>IFERROR(_xlfn.RANK.EQ(Q172,$Q$5:$Q$3000)+COUNTIF($Q$5:Q172,Q172)-1,"")</f>
        <v>331</v>
      </c>
      <c r="P172" s="13" t="s">
        <v>4110</v>
      </c>
      <c r="Q172" s="29">
        <v>-6.8306010926000001E-3</v>
      </c>
      <c r="S172" s="4">
        <v>131344.19933</v>
      </c>
    </row>
    <row r="173" spans="14:19" x14ac:dyDescent="0.25">
      <c r="N173" s="13" t="s">
        <v>1156</v>
      </c>
      <c r="O173" s="31">
        <f>IFERROR(_xlfn.RANK.EQ(Q173,$Q$5:$Q$3000)+COUNTIF($Q$5:Q173,Q173)-1,"")</f>
        <v>120</v>
      </c>
      <c r="P173" s="13" t="s">
        <v>4111</v>
      </c>
      <c r="Q173" s="29">
        <v>8.2792571047000003E-3</v>
      </c>
      <c r="S173" s="4">
        <v>254476.58129999999</v>
      </c>
    </row>
    <row r="174" spans="14:19" x14ac:dyDescent="0.25">
      <c r="N174" s="30" t="s">
        <v>5224</v>
      </c>
      <c r="O174" s="31">
        <f>IFERROR(_xlfn.RANK.EQ(Q174,$Q$5:$Q$3000)+COUNTIF($Q$5:Q174,Q174)-1,"")</f>
        <v>149</v>
      </c>
      <c r="P174" s="13" t="s">
        <v>5407</v>
      </c>
      <c r="Q174" s="29">
        <v>6.0372129846999996E-3</v>
      </c>
      <c r="S174" s="4">
        <v>380947.40700000001</v>
      </c>
    </row>
    <row r="175" spans="14:19" x14ac:dyDescent="0.25">
      <c r="N175" s="13" t="s">
        <v>1159</v>
      </c>
      <c r="O175" s="31">
        <f>IFERROR(_xlfn.RANK.EQ(Q175,$Q$5:$Q$3000)+COUNTIF($Q$5:Q175,Q175)-1,"")</f>
        <v>52</v>
      </c>
      <c r="P175" s="13" t="s">
        <v>4112</v>
      </c>
      <c r="Q175" s="29">
        <v>1.8147822260000002E-2</v>
      </c>
      <c r="S175" s="4">
        <v>263391.79949</v>
      </c>
    </row>
    <row r="176" spans="14:19" x14ac:dyDescent="0.25">
      <c r="N176" s="13" t="s">
        <v>1161</v>
      </c>
      <c r="O176" s="31">
        <f>IFERROR(_xlfn.RANK.EQ(Q176,$Q$5:$Q$3000)+COUNTIF($Q$5:Q176,Q176)-1,"")</f>
        <v>38</v>
      </c>
      <c r="P176" s="13" t="s">
        <v>4113</v>
      </c>
      <c r="Q176" s="29">
        <v>2.0806465480000001E-2</v>
      </c>
      <c r="S176" s="4">
        <v>150542.40343999999</v>
      </c>
    </row>
    <row r="177" spans="14:19" x14ac:dyDescent="0.25">
      <c r="N177" s="13" t="s">
        <v>1164</v>
      </c>
      <c r="O177" s="31">
        <f>IFERROR(_xlfn.RANK.EQ(Q177,$Q$5:$Q$3000)+COUNTIF($Q$5:Q177,Q177)-1,"")</f>
        <v>293</v>
      </c>
      <c r="P177" s="13" t="s">
        <v>4114</v>
      </c>
      <c r="Q177" s="29">
        <v>-4.0401125460999996E-3</v>
      </c>
      <c r="S177" s="4">
        <v>190114.20663</v>
      </c>
    </row>
    <row r="178" spans="14:19" x14ac:dyDescent="0.25">
      <c r="N178" s="13" t="s">
        <v>1166</v>
      </c>
      <c r="O178" s="31">
        <f>IFERROR(_xlfn.RANK.EQ(Q178,$Q$5:$Q$3000)+COUNTIF($Q$5:Q178,Q178)-1,"")</f>
        <v>330</v>
      </c>
      <c r="P178" s="13" t="s">
        <v>4115</v>
      </c>
      <c r="Q178" s="29">
        <v>-6.8071615069000002E-3</v>
      </c>
      <c r="S178" s="4">
        <v>1691140.9868000001</v>
      </c>
    </row>
    <row r="179" spans="14:19" x14ac:dyDescent="0.25">
      <c r="N179" s="13" t="s">
        <v>1170</v>
      </c>
      <c r="O179" s="31">
        <f>IFERROR(_xlfn.RANK.EQ(Q179,$Q$5:$Q$3000)+COUNTIF($Q$5:Q179,Q179)-1,"")</f>
        <v>130</v>
      </c>
      <c r="P179" s="13" t="s">
        <v>4116</v>
      </c>
      <c r="Q179" s="29">
        <v>7.6855511652E-3</v>
      </c>
      <c r="S179" s="4">
        <v>169664.88440000001</v>
      </c>
    </row>
    <row r="180" spans="14:19" x14ac:dyDescent="0.25">
      <c r="N180" s="13" t="s">
        <v>1172</v>
      </c>
      <c r="O180" s="31">
        <f>IFERROR(_xlfn.RANK.EQ(Q180,$Q$5:$Q$3000)+COUNTIF($Q$5:Q180,Q180)-1,"")</f>
        <v>89</v>
      </c>
      <c r="P180" s="13" t="s">
        <v>4789</v>
      </c>
      <c r="Q180" s="29">
        <v>1.1354545689E-2</v>
      </c>
      <c r="S180" s="4">
        <v>147736.66928</v>
      </c>
    </row>
    <row r="181" spans="14:19" x14ac:dyDescent="0.25">
      <c r="N181" s="13" t="s">
        <v>1173</v>
      </c>
      <c r="O181" s="31">
        <f>IFERROR(_xlfn.RANK.EQ(Q181,$Q$5:$Q$3000)+COUNTIF($Q$5:Q181,Q181)-1,"")</f>
        <v>8</v>
      </c>
      <c r="P181" s="13" t="s">
        <v>4891</v>
      </c>
      <c r="Q181" s="29">
        <v>3.7591577819000001E-2</v>
      </c>
      <c r="S181" s="4">
        <v>650547.55744</v>
      </c>
    </row>
    <row r="182" spans="14:19" x14ac:dyDescent="0.25">
      <c r="N182" s="13" t="s">
        <v>1178</v>
      </c>
      <c r="O182" s="31">
        <f>IFERROR(_xlfn.RANK.EQ(Q182,$Q$5:$Q$3000)+COUNTIF($Q$5:Q182,Q182)-1,"")</f>
        <v>16</v>
      </c>
      <c r="P182" s="13" t="s">
        <v>4117</v>
      </c>
      <c r="Q182" s="29">
        <v>2.948943662E-2</v>
      </c>
      <c r="S182" s="4">
        <v>321947.75627000001</v>
      </c>
    </row>
    <row r="183" spans="14:19" x14ac:dyDescent="0.25">
      <c r="N183" s="13" t="s">
        <v>1188</v>
      </c>
      <c r="O183" s="31">
        <f>IFERROR(_xlfn.RANK.EQ(Q183,$Q$5:$Q$3000)+COUNTIF($Q$5:Q183,Q183)-1,"")</f>
        <v>265</v>
      </c>
      <c r="P183" s="13" t="s">
        <v>4118</v>
      </c>
      <c r="Q183" s="29">
        <v>-2.2486347571000001E-3</v>
      </c>
      <c r="S183" s="4">
        <v>75174.822665999993</v>
      </c>
    </row>
    <row r="184" spans="14:19" x14ac:dyDescent="0.25">
      <c r="N184" s="13" t="s">
        <v>1192</v>
      </c>
      <c r="O184" s="31">
        <f>IFERROR(_xlfn.RANK.EQ(Q184,$Q$5:$Q$3000)+COUNTIF($Q$5:Q184,Q184)-1,"")</f>
        <v>51</v>
      </c>
      <c r="P184" s="13" t="s">
        <v>4119</v>
      </c>
      <c r="Q184" s="29">
        <v>1.816465087E-2</v>
      </c>
      <c r="S184" s="4">
        <v>445723.91405999998</v>
      </c>
    </row>
    <row r="185" spans="14:19" x14ac:dyDescent="0.25">
      <c r="N185" s="30" t="s">
        <v>1198</v>
      </c>
      <c r="O185" s="31">
        <f>IFERROR(_xlfn.RANK.EQ(Q185,$Q$5:$Q$3000)+COUNTIF($Q$5:Q185,Q185)-1,"")</f>
        <v>456</v>
      </c>
      <c r="P185" s="13" t="s">
        <v>4120</v>
      </c>
      <c r="Q185" s="29">
        <v>-3.2124065355000002E-2</v>
      </c>
      <c r="S185" s="4">
        <v>222152.08041</v>
      </c>
    </row>
    <row r="186" spans="14:19" x14ac:dyDescent="0.25">
      <c r="N186" s="13" t="s">
        <v>1199</v>
      </c>
      <c r="O186" s="31">
        <f>IFERROR(_xlfn.RANK.EQ(Q186,$Q$5:$Q$3000)+COUNTIF($Q$5:Q186,Q186)-1,"")</f>
        <v>264</v>
      </c>
      <c r="P186" s="13" t="s">
        <v>4121</v>
      </c>
      <c r="Q186" s="29">
        <v>-2.1770682151000002E-3</v>
      </c>
      <c r="S186" s="4">
        <v>250449.57367000001</v>
      </c>
    </row>
    <row r="187" spans="14:19" x14ac:dyDescent="0.25">
      <c r="N187" s="13" t="s">
        <v>1231</v>
      </c>
      <c r="O187" s="31">
        <f>IFERROR(_xlfn.RANK.EQ(Q187,$Q$5:$Q$3000)+COUNTIF($Q$5:Q187,Q187)-1,"")</f>
        <v>364</v>
      </c>
      <c r="P187" s="13" t="s">
        <v>4790</v>
      </c>
      <c r="Q187" s="29">
        <v>-9.7944765574999992E-3</v>
      </c>
      <c r="S187" s="4">
        <v>491985.05257</v>
      </c>
    </row>
    <row r="188" spans="14:19" x14ac:dyDescent="0.25">
      <c r="N188" s="13" t="s">
        <v>1236</v>
      </c>
      <c r="O188" s="31">
        <f>IFERROR(_xlfn.RANK.EQ(Q188,$Q$5:$Q$3000)+COUNTIF($Q$5:Q188,Q188)-1,"")</f>
        <v>258</v>
      </c>
      <c r="P188" s="13" t="s">
        <v>4122</v>
      </c>
      <c r="Q188" s="29">
        <v>-1.8382352945999999E-3</v>
      </c>
      <c r="S188" s="4">
        <v>170031.71413000001</v>
      </c>
    </row>
    <row r="189" spans="14:19" x14ac:dyDescent="0.25">
      <c r="N189" s="13" t="s">
        <v>4928</v>
      </c>
      <c r="O189" s="31">
        <f>IFERROR(_xlfn.RANK.EQ(Q189,$Q$5:$Q$3000)+COUNTIF($Q$5:Q189,Q189)-1,"")</f>
        <v>255</v>
      </c>
      <c r="P189" s="13" t="s">
        <v>4931</v>
      </c>
      <c r="Q189" s="29">
        <v>-1.7873100977999999E-3</v>
      </c>
      <c r="S189" s="4">
        <v>955596.06756</v>
      </c>
    </row>
    <row r="190" spans="14:19" x14ac:dyDescent="0.25">
      <c r="N190" s="13" t="s">
        <v>1259</v>
      </c>
      <c r="O190" s="31">
        <f>IFERROR(_xlfn.RANK.EQ(Q190,$Q$5:$Q$3000)+COUNTIF($Q$5:Q190,Q190)-1,"")</f>
        <v>71</v>
      </c>
      <c r="P190" s="13" t="s">
        <v>4123</v>
      </c>
      <c r="Q190" s="29">
        <v>1.3562386980999999E-2</v>
      </c>
      <c r="S190" s="4">
        <v>778789.50309000001</v>
      </c>
    </row>
    <row r="191" spans="14:19" x14ac:dyDescent="0.25">
      <c r="N191" s="13" t="s">
        <v>1265</v>
      </c>
      <c r="O191" s="31">
        <f>IFERROR(_xlfn.RANK.EQ(Q191,$Q$5:$Q$3000)+COUNTIF($Q$5:Q191,Q191)-1,"")</f>
        <v>177</v>
      </c>
      <c r="P191" s="13" t="s">
        <v>4124</v>
      </c>
      <c r="Q191" s="29">
        <v>3.8457540795000002E-3</v>
      </c>
      <c r="S191" s="4">
        <v>424661.30309</v>
      </c>
    </row>
    <row r="192" spans="14:19" x14ac:dyDescent="0.25">
      <c r="N192" s="13" t="s">
        <v>1266</v>
      </c>
      <c r="O192" s="31">
        <f>IFERROR(_xlfn.RANK.EQ(Q192,$Q$5:$Q$3000)+COUNTIF($Q$5:Q192,Q192)-1,"")</f>
        <v>417</v>
      </c>
      <c r="P192" s="13" t="s">
        <v>4125</v>
      </c>
      <c r="Q192" s="29">
        <v>-1.673553719E-2</v>
      </c>
      <c r="S192" s="4">
        <v>221577.74501000001</v>
      </c>
    </row>
    <row r="193" spans="14:19" x14ac:dyDescent="0.25">
      <c r="N193" s="13" t="s">
        <v>1275</v>
      </c>
      <c r="O193" s="31">
        <f>IFERROR(_xlfn.RANK.EQ(Q193,$Q$5:$Q$3000)+COUNTIF($Q$5:Q193,Q193)-1,"")</f>
        <v>387</v>
      </c>
      <c r="P193" s="13" t="s">
        <v>4126</v>
      </c>
      <c r="Q193" s="29">
        <v>-1.2570595737E-2</v>
      </c>
      <c r="S193" s="4">
        <v>183114.40486000001</v>
      </c>
    </row>
    <row r="194" spans="14:19" x14ac:dyDescent="0.25">
      <c r="N194" s="30" t="s">
        <v>1276</v>
      </c>
      <c r="O194" s="31">
        <f>IFERROR(_xlfn.RANK.EQ(Q194,$Q$5:$Q$3000)+COUNTIF($Q$5:Q194,Q194)-1,"")</f>
        <v>380</v>
      </c>
      <c r="P194" s="13" t="s">
        <v>4127</v>
      </c>
      <c r="Q194" s="29">
        <v>-1.1384062312000001E-2</v>
      </c>
      <c r="S194" s="4">
        <v>55448.350839999999</v>
      </c>
    </row>
    <row r="195" spans="14:19" x14ac:dyDescent="0.25">
      <c r="N195" s="13" t="s">
        <v>1280</v>
      </c>
      <c r="O195" s="31">
        <f>IFERROR(_xlfn.RANK.EQ(Q195,$Q$5:$Q$3000)+COUNTIF($Q$5:Q195,Q195)-1,"")</f>
        <v>267</v>
      </c>
      <c r="P195" s="13" t="s">
        <v>4128</v>
      </c>
      <c r="Q195" s="29">
        <v>-2.3762376239999999E-3</v>
      </c>
      <c r="S195" s="4">
        <v>101423.8412</v>
      </c>
    </row>
    <row r="196" spans="14:19" x14ac:dyDescent="0.25">
      <c r="N196" s="13" t="s">
        <v>1282</v>
      </c>
      <c r="O196" s="31">
        <f>IFERROR(_xlfn.RANK.EQ(Q196,$Q$5:$Q$3000)+COUNTIF($Q$5:Q196,Q196)-1,"")</f>
        <v>297</v>
      </c>
      <c r="P196" s="13" t="s">
        <v>4129</v>
      </c>
      <c r="Q196" s="29">
        <v>-4.2468148895000004E-3</v>
      </c>
      <c r="S196" s="4">
        <v>853516.79125999997</v>
      </c>
    </row>
    <row r="197" spans="14:19" x14ac:dyDescent="0.25">
      <c r="N197" s="13" t="s">
        <v>1315</v>
      </c>
      <c r="O197" s="31">
        <f>IFERROR(_xlfn.RANK.EQ(Q197,$Q$5:$Q$3000)+COUNTIF($Q$5:Q197,Q197)-1,"")</f>
        <v>240</v>
      </c>
      <c r="P197" s="13" t="s">
        <v>4130</v>
      </c>
      <c r="Q197" s="29">
        <v>-9.0189808543000003E-4</v>
      </c>
      <c r="S197" s="4">
        <v>380695.18698</v>
      </c>
    </row>
    <row r="198" spans="14:19" x14ac:dyDescent="0.25">
      <c r="N198" s="13" t="s">
        <v>4779</v>
      </c>
      <c r="O198" s="31">
        <f>IFERROR(_xlfn.RANK.EQ(Q198,$Q$5:$Q$3000)+COUNTIF($Q$5:Q198,Q198)-1,"")</f>
        <v>375</v>
      </c>
      <c r="P198" s="13" t="s">
        <v>4892</v>
      </c>
      <c r="Q198" s="29">
        <v>-1.1026293469E-2</v>
      </c>
      <c r="S198" s="4">
        <v>306236.09366999997</v>
      </c>
    </row>
    <row r="199" spans="14:19" x14ac:dyDescent="0.25">
      <c r="N199" s="13" t="s">
        <v>5129</v>
      </c>
      <c r="O199" s="31">
        <f>IFERROR(_xlfn.RANK.EQ(Q199,$Q$5:$Q$3000)+COUNTIF($Q$5:Q199,Q199)-1,"")</f>
        <v>31</v>
      </c>
      <c r="P199" s="13" t="s">
        <v>5203</v>
      </c>
      <c r="Q199" s="29">
        <v>2.2825217015999998E-2</v>
      </c>
      <c r="S199" s="4">
        <v>1695837.9583000001</v>
      </c>
    </row>
    <row r="200" spans="14:19" x14ac:dyDescent="0.25">
      <c r="N200" s="13" t="s">
        <v>4764</v>
      </c>
      <c r="O200" s="31">
        <f>IFERROR(_xlfn.RANK.EQ(Q200,$Q$5:$Q$3000)+COUNTIF($Q$5:Q200,Q200)-1,"")</f>
        <v>176</v>
      </c>
      <c r="P200" s="13" t="s">
        <v>4775</v>
      </c>
      <c r="Q200" s="29">
        <v>3.8488453465000002E-3</v>
      </c>
      <c r="S200" s="4">
        <v>93042.934154000002</v>
      </c>
    </row>
    <row r="201" spans="14:19" x14ac:dyDescent="0.25">
      <c r="N201" s="13" t="s">
        <v>1323</v>
      </c>
      <c r="O201" s="31">
        <f>IFERROR(_xlfn.RANK.EQ(Q201,$Q$5:$Q$3000)+COUNTIF($Q$5:Q201,Q201)-1,"")</f>
        <v>419</v>
      </c>
      <c r="P201" s="13" t="s">
        <v>4131</v>
      </c>
      <c r="Q201" s="29">
        <v>-1.7082319546999999E-2</v>
      </c>
      <c r="S201" s="4">
        <v>205490.37664</v>
      </c>
    </row>
    <row r="202" spans="14:19" x14ac:dyDescent="0.25">
      <c r="N202" s="13" t="s">
        <v>1324</v>
      </c>
      <c r="O202" s="31">
        <f>IFERROR(_xlfn.RANK.EQ(Q202,$Q$5:$Q$3000)+COUNTIF($Q$5:Q202,Q202)-1,"")</f>
        <v>175</v>
      </c>
      <c r="P202" s="13" t="s">
        <v>4132</v>
      </c>
      <c r="Q202" s="29">
        <v>3.9201937798000004E-3</v>
      </c>
      <c r="S202" s="4">
        <v>388137.24151000002</v>
      </c>
    </row>
    <row r="203" spans="14:19" x14ac:dyDescent="0.25">
      <c r="N203" s="13" t="s">
        <v>1325</v>
      </c>
      <c r="O203" s="31">
        <f>IFERROR(_xlfn.RANK.EQ(Q203,$Q$5:$Q$3000)+COUNTIF($Q$5:Q203,Q203)-1,"")</f>
        <v>227</v>
      </c>
      <c r="P203" s="13" t="s">
        <v>4133</v>
      </c>
      <c r="Q203" s="29">
        <v>5.8797589189999995E-4</v>
      </c>
      <c r="S203" s="4">
        <v>1603755.1321</v>
      </c>
    </row>
    <row r="204" spans="14:19" x14ac:dyDescent="0.25">
      <c r="N204" s="13" t="s">
        <v>1326</v>
      </c>
      <c r="O204" s="31">
        <f>IFERROR(_xlfn.RANK.EQ(Q204,$Q$5:$Q$3000)+COUNTIF($Q$5:Q204,Q204)-1,"")</f>
        <v>188</v>
      </c>
      <c r="P204" s="13" t="s">
        <v>4134</v>
      </c>
      <c r="Q204" s="29">
        <v>3.2553407927000001E-3</v>
      </c>
      <c r="S204" s="4">
        <v>277844.49177999998</v>
      </c>
    </row>
    <row r="205" spans="14:19" x14ac:dyDescent="0.25">
      <c r="N205" s="13" t="s">
        <v>1327</v>
      </c>
      <c r="O205" s="31">
        <f>IFERROR(_xlfn.RANK.EQ(Q205,$Q$5:$Q$3000)+COUNTIF($Q$5:Q205,Q205)-1,"")</f>
        <v>262</v>
      </c>
      <c r="P205" s="13" t="s">
        <v>4135</v>
      </c>
      <c r="Q205" s="29">
        <v>-2.0920502102E-3</v>
      </c>
      <c r="S205" s="4">
        <v>519736.08661</v>
      </c>
    </row>
    <row r="206" spans="14:19" x14ac:dyDescent="0.25">
      <c r="N206" s="30" t="s">
        <v>1336</v>
      </c>
      <c r="O206" s="31">
        <f>IFERROR(_xlfn.RANK.EQ(Q206,$Q$5:$Q$3000)+COUNTIF($Q$5:Q206,Q206)-1,"")</f>
        <v>142</v>
      </c>
      <c r="P206" s="13" t="s">
        <v>4136</v>
      </c>
      <c r="Q206" s="29">
        <v>6.6380025637000004E-3</v>
      </c>
      <c r="S206" s="4">
        <v>170000.79702</v>
      </c>
    </row>
    <row r="207" spans="14:19" x14ac:dyDescent="0.25">
      <c r="N207" s="13" t="s">
        <v>1345</v>
      </c>
      <c r="O207" s="31">
        <f>IFERROR(_xlfn.RANK.EQ(Q207,$Q$5:$Q$3000)+COUNTIF($Q$5:Q207,Q207)-1,"")</f>
        <v>429</v>
      </c>
      <c r="P207" s="13" t="s">
        <v>4137</v>
      </c>
      <c r="Q207" s="29">
        <v>-1.9384670103999999E-2</v>
      </c>
      <c r="S207" s="4">
        <v>630668.23439999996</v>
      </c>
    </row>
    <row r="208" spans="14:19" x14ac:dyDescent="0.25">
      <c r="N208" s="13" t="s">
        <v>1353</v>
      </c>
      <c r="O208" s="31">
        <f>IFERROR(_xlfn.RANK.EQ(Q208,$Q$5:$Q$3000)+COUNTIF($Q$5:Q208,Q208)-1,"")</f>
        <v>4</v>
      </c>
      <c r="P208" s="13" t="s">
        <v>4138</v>
      </c>
      <c r="Q208" s="29">
        <v>9.0932279047000006E-2</v>
      </c>
      <c r="S208" s="4">
        <v>186735.55222000001</v>
      </c>
    </row>
    <row r="209" spans="14:19" x14ac:dyDescent="0.25">
      <c r="N209" s="13" t="s">
        <v>1357</v>
      </c>
      <c r="O209" s="31">
        <f>IFERROR(_xlfn.RANK.EQ(Q209,$Q$5:$Q$3000)+COUNTIF($Q$5:Q209,Q209)-1,"")</f>
        <v>82</v>
      </c>
      <c r="P209" s="13" t="s">
        <v>4139</v>
      </c>
      <c r="Q209" s="29">
        <v>1.2328865313999999E-2</v>
      </c>
      <c r="S209" s="4">
        <v>100891.41155999999</v>
      </c>
    </row>
    <row r="210" spans="14:19" x14ac:dyDescent="0.25">
      <c r="N210" s="13" t="s">
        <v>1361</v>
      </c>
      <c r="O210" s="31">
        <f>IFERROR(_xlfn.RANK.EQ(Q210,$Q$5:$Q$3000)+COUNTIF($Q$5:Q210,Q210)-1,"")</f>
        <v>111</v>
      </c>
      <c r="P210" s="13" t="s">
        <v>5204</v>
      </c>
      <c r="Q210" s="29">
        <v>9.0595059645999995E-3</v>
      </c>
      <c r="S210" s="4">
        <v>255017.01201000001</v>
      </c>
    </row>
    <row r="211" spans="14:19" x14ac:dyDescent="0.25">
      <c r="N211" s="13" t="s">
        <v>1424</v>
      </c>
      <c r="O211" s="31">
        <f>IFERROR(_xlfn.RANK.EQ(Q211,$Q$5:$Q$3000)+COUNTIF($Q$5:Q211,Q211)-1,"")</f>
        <v>435</v>
      </c>
      <c r="P211" s="13" t="s">
        <v>4140</v>
      </c>
      <c r="Q211" s="29">
        <v>-2.1217712177000001E-2</v>
      </c>
      <c r="S211" s="4">
        <v>348605.12172</v>
      </c>
    </row>
    <row r="212" spans="14:19" x14ac:dyDescent="0.25">
      <c r="N212" s="13" t="s">
        <v>1440</v>
      </c>
      <c r="O212" s="31">
        <f>IFERROR(_xlfn.RANK.EQ(Q212,$Q$5:$Q$3000)+COUNTIF($Q$5:Q212,Q212)-1,"")</f>
        <v>220</v>
      </c>
      <c r="P212" s="13" t="s">
        <v>4142</v>
      </c>
      <c r="Q212" s="29">
        <v>1.0393659886E-3</v>
      </c>
      <c r="S212" s="4">
        <v>191216.42100999999</v>
      </c>
    </row>
    <row r="213" spans="14:19" x14ac:dyDescent="0.25">
      <c r="N213" s="30" t="s">
        <v>1448</v>
      </c>
      <c r="O213" s="31">
        <f>IFERROR(_xlfn.RANK.EQ(Q213,$Q$5:$Q$3000)+COUNTIF($Q$5:Q213,Q213)-1,"")</f>
        <v>144</v>
      </c>
      <c r="P213" s="13" t="s">
        <v>4143</v>
      </c>
      <c r="Q213" s="29">
        <v>6.4319287540000004E-3</v>
      </c>
      <c r="S213" s="4">
        <v>549783.36471999995</v>
      </c>
    </row>
    <row r="214" spans="14:19" x14ac:dyDescent="0.25">
      <c r="N214" s="30" t="s">
        <v>2330</v>
      </c>
      <c r="O214" s="31">
        <f>IFERROR(_xlfn.RANK.EQ(Q214,$Q$5:$Q$3000)+COUNTIF($Q$5:Q214,Q214)-1,"")</f>
        <v>432</v>
      </c>
      <c r="P214" s="13" t="s">
        <v>5123</v>
      </c>
      <c r="Q214" s="29">
        <v>-1.9778941245000001E-2</v>
      </c>
      <c r="S214" s="4">
        <v>135135.06724</v>
      </c>
    </row>
    <row r="215" spans="14:19" x14ac:dyDescent="0.25">
      <c r="N215" s="13" t="s">
        <v>1468</v>
      </c>
      <c r="O215" s="31">
        <f>IFERROR(_xlfn.RANK.EQ(Q215,$Q$5:$Q$3000)+COUNTIF($Q$5:Q215,Q215)-1,"")</f>
        <v>30</v>
      </c>
      <c r="P215" s="13" t="s">
        <v>4145</v>
      </c>
      <c r="Q215" s="29">
        <v>2.2906062008000001E-2</v>
      </c>
      <c r="S215" s="4">
        <v>136250.88393000001</v>
      </c>
    </row>
    <row r="216" spans="14:19" x14ac:dyDescent="0.25">
      <c r="N216" s="13" t="s">
        <v>1476</v>
      </c>
      <c r="O216" s="31">
        <f>IFERROR(_xlfn.RANK.EQ(Q216,$Q$5:$Q$3000)+COUNTIF($Q$5:Q216,Q216)-1,"")</f>
        <v>259</v>
      </c>
      <c r="P216" s="13" t="s">
        <v>4146</v>
      </c>
      <c r="Q216" s="29">
        <v>-1.8524399275E-3</v>
      </c>
      <c r="S216" s="4">
        <v>335870.71175999998</v>
      </c>
    </row>
    <row r="217" spans="14:19" x14ac:dyDescent="0.25">
      <c r="N217" s="13" t="s">
        <v>1479</v>
      </c>
      <c r="O217" s="31">
        <f>IFERROR(_xlfn.RANK.EQ(Q217,$Q$5:$Q$3000)+COUNTIF($Q$5:Q217,Q217)-1,"")</f>
        <v>76</v>
      </c>
      <c r="P217" s="13" t="s">
        <v>4147</v>
      </c>
      <c r="Q217" s="29">
        <v>1.3085052844E-2</v>
      </c>
      <c r="S217" s="4">
        <v>345113.4791</v>
      </c>
    </row>
    <row r="218" spans="14:19" x14ac:dyDescent="0.25">
      <c r="N218" s="13" t="s">
        <v>1485</v>
      </c>
      <c r="O218" s="31">
        <f>IFERROR(_xlfn.RANK.EQ(Q218,$Q$5:$Q$3000)+COUNTIF($Q$5:Q218,Q218)-1,"")</f>
        <v>190</v>
      </c>
      <c r="P218" s="13" t="s">
        <v>4148</v>
      </c>
      <c r="Q218" s="29">
        <v>3.0751489539E-3</v>
      </c>
      <c r="S218" s="4">
        <v>490645.49793999997</v>
      </c>
    </row>
    <row r="219" spans="14:19" x14ac:dyDescent="0.25">
      <c r="N219" s="13" t="s">
        <v>1487</v>
      </c>
      <c r="O219" s="31">
        <f>IFERROR(_xlfn.RANK.EQ(Q219,$Q$5:$Q$3000)+COUNTIF($Q$5:Q219,Q219)-1,"")</f>
        <v>395</v>
      </c>
      <c r="P219" s="13" t="s">
        <v>4149</v>
      </c>
      <c r="Q219" s="29">
        <v>-1.3712769094E-2</v>
      </c>
      <c r="S219" s="4">
        <v>118777.86233</v>
      </c>
    </row>
    <row r="220" spans="14:19" x14ac:dyDescent="0.25">
      <c r="N220" s="13" t="s">
        <v>1490</v>
      </c>
      <c r="O220" s="31">
        <f>IFERROR(_xlfn.RANK.EQ(Q220,$Q$5:$Q$3000)+COUNTIF($Q$5:Q220,Q220)-1,"")</f>
        <v>180</v>
      </c>
      <c r="P220" s="13" t="s">
        <v>4150</v>
      </c>
      <c r="Q220" s="29">
        <v>3.6065488694000001E-3</v>
      </c>
      <c r="S220" s="4">
        <v>1156576.5665</v>
      </c>
    </row>
    <row r="221" spans="14:19" x14ac:dyDescent="0.25">
      <c r="N221" s="13" t="s">
        <v>1495</v>
      </c>
      <c r="O221" s="31">
        <f>IFERROR(_xlfn.RANK.EQ(Q221,$Q$5:$Q$3000)+COUNTIF($Q$5:Q221,Q221)-1,"")</f>
        <v>347</v>
      </c>
      <c r="P221" s="13" t="s">
        <v>4151</v>
      </c>
      <c r="Q221" s="29">
        <v>-8.2782954860000004E-3</v>
      </c>
      <c r="S221" s="4">
        <v>815110.59826</v>
      </c>
    </row>
    <row r="222" spans="14:19" x14ac:dyDescent="0.25">
      <c r="N222" s="13" t="s">
        <v>1502</v>
      </c>
      <c r="O222" s="31">
        <f>IFERROR(_xlfn.RANK.EQ(Q222,$Q$5:$Q$3000)+COUNTIF($Q$5:Q222,Q222)-1,"")</f>
        <v>249</v>
      </c>
      <c r="P222" s="13" t="s">
        <v>4152</v>
      </c>
      <c r="Q222" s="29">
        <v>-1.4134275606000001E-3</v>
      </c>
      <c r="S222" s="4">
        <v>98528.174463000003</v>
      </c>
    </row>
    <row r="223" spans="14:19" x14ac:dyDescent="0.25">
      <c r="N223" s="13" t="s">
        <v>1503</v>
      </c>
      <c r="O223" s="31">
        <f>IFERROR(_xlfn.RANK.EQ(Q223,$Q$5:$Q$3000)+COUNTIF($Q$5:Q223,Q223)-1,"")</f>
        <v>322</v>
      </c>
      <c r="P223" s="13" t="s">
        <v>4153</v>
      </c>
      <c r="Q223" s="29">
        <v>-6.4935064928999999E-3</v>
      </c>
      <c r="S223" s="4">
        <v>160083.58942</v>
      </c>
    </row>
    <row r="224" spans="14:19" x14ac:dyDescent="0.25">
      <c r="N224" s="13" t="s">
        <v>1512</v>
      </c>
      <c r="O224" s="31">
        <f>IFERROR(_xlfn.RANK.EQ(Q224,$Q$5:$Q$3000)+COUNTIF($Q$5:Q224,Q224)-1,"")</f>
        <v>61</v>
      </c>
      <c r="P224" s="13" t="s">
        <v>4154</v>
      </c>
      <c r="Q224" s="29">
        <v>1.5279946464000001E-2</v>
      </c>
      <c r="S224" s="4">
        <v>532554.74497999996</v>
      </c>
    </row>
    <row r="225" spans="14:19" x14ac:dyDescent="0.25">
      <c r="N225" s="30" t="s">
        <v>1513</v>
      </c>
      <c r="O225" s="31">
        <f>IFERROR(_xlfn.RANK.EQ(Q225,$Q$5:$Q$3000)+COUNTIF($Q$5:Q225,Q225)-1,"")</f>
        <v>252</v>
      </c>
      <c r="P225" s="13" t="s">
        <v>4155</v>
      </c>
      <c r="Q225" s="29">
        <v>-1.5968063862E-3</v>
      </c>
      <c r="S225" s="4">
        <v>178221.43951</v>
      </c>
    </row>
    <row r="226" spans="14:19" x14ac:dyDescent="0.25">
      <c r="N226" s="13" t="s">
        <v>1516</v>
      </c>
      <c r="O226" s="31">
        <f>IFERROR(_xlfn.RANK.EQ(Q226,$Q$5:$Q$3000)+COUNTIF($Q$5:Q226,Q226)-1,"")</f>
        <v>360</v>
      </c>
      <c r="P226" s="13" t="s">
        <v>5124</v>
      </c>
      <c r="Q226" s="29">
        <v>-9.5868309681000005E-3</v>
      </c>
      <c r="S226" s="4">
        <v>263562.80777999997</v>
      </c>
    </row>
    <row r="227" spans="14:19" x14ac:dyDescent="0.25">
      <c r="N227" s="13" t="s">
        <v>1521</v>
      </c>
      <c r="O227" s="31">
        <f>IFERROR(_xlfn.RANK.EQ(Q227,$Q$5:$Q$3000)+COUNTIF($Q$5:Q227,Q227)-1,"")</f>
        <v>118</v>
      </c>
      <c r="P227" s="13" t="s">
        <v>4156</v>
      </c>
      <c r="Q227" s="29">
        <v>8.4489330765999994E-3</v>
      </c>
      <c r="S227" s="4">
        <v>446561.53428999998</v>
      </c>
    </row>
    <row r="228" spans="14:19" x14ac:dyDescent="0.25">
      <c r="N228" s="13" t="s">
        <v>1523</v>
      </c>
      <c r="O228" s="31">
        <f>IFERROR(_xlfn.RANK.EQ(Q228,$Q$5:$Q$3000)+COUNTIF($Q$5:Q228,Q228)-1,"")</f>
        <v>365</v>
      </c>
      <c r="P228" s="13" t="s">
        <v>4158</v>
      </c>
      <c r="Q228" s="29">
        <v>-9.8765432102999994E-3</v>
      </c>
      <c r="S228" s="4">
        <v>644895.03026000003</v>
      </c>
    </row>
    <row r="229" spans="14:19" x14ac:dyDescent="0.25">
      <c r="N229" s="13" t="s">
        <v>1524</v>
      </c>
      <c r="O229" s="31">
        <f>IFERROR(_xlfn.RANK.EQ(Q229,$Q$5:$Q$3000)+COUNTIF($Q$5:Q229,Q229)-1,"")</f>
        <v>388</v>
      </c>
      <c r="P229" s="13" t="s">
        <v>4159</v>
      </c>
      <c r="Q229" s="29">
        <v>-1.2660564003E-2</v>
      </c>
      <c r="S229" s="4">
        <v>132523.71038</v>
      </c>
    </row>
    <row r="230" spans="14:19" x14ac:dyDescent="0.25">
      <c r="N230" s="13" t="s">
        <v>1548</v>
      </c>
      <c r="O230" s="31">
        <f>IFERROR(_xlfn.RANK.EQ(Q230,$Q$5:$Q$3000)+COUNTIF($Q$5:Q230,Q230)-1,"")</f>
        <v>389</v>
      </c>
      <c r="P230" s="13" t="s">
        <v>4160</v>
      </c>
      <c r="Q230" s="29">
        <v>-1.309935739E-2</v>
      </c>
      <c r="S230" s="4">
        <v>146648.68127</v>
      </c>
    </row>
    <row r="231" spans="14:19" x14ac:dyDescent="0.25">
      <c r="N231" s="30" t="s">
        <v>1549</v>
      </c>
      <c r="O231" s="31">
        <f>IFERROR(_xlfn.RANK.EQ(Q231,$Q$5:$Q$3000)+COUNTIF($Q$5:Q231,Q231)-1,"")</f>
        <v>450</v>
      </c>
      <c r="P231" s="13" t="s">
        <v>4161</v>
      </c>
      <c r="Q231" s="29">
        <v>-2.7650559242000002E-2</v>
      </c>
      <c r="S231" s="4">
        <v>435829.28350000002</v>
      </c>
    </row>
    <row r="232" spans="14:19" x14ac:dyDescent="0.25">
      <c r="N232" s="30" t="s">
        <v>1558</v>
      </c>
      <c r="O232" s="31">
        <f>IFERROR(_xlfn.RANK.EQ(Q232,$Q$5:$Q$3000)+COUNTIF($Q$5:Q232,Q232)-1,"")</f>
        <v>154</v>
      </c>
      <c r="P232" s="13" t="s">
        <v>4162</v>
      </c>
      <c r="Q232" s="29">
        <v>5.7412904224999999E-3</v>
      </c>
      <c r="S232" s="4">
        <v>267958.95653000002</v>
      </c>
    </row>
    <row r="233" spans="14:19" x14ac:dyDescent="0.25">
      <c r="N233" s="13" t="s">
        <v>1570</v>
      </c>
      <c r="O233" s="31">
        <f>IFERROR(_xlfn.RANK.EQ(Q233,$Q$5:$Q$3000)+COUNTIF($Q$5:Q233,Q233)-1,"")</f>
        <v>242</v>
      </c>
      <c r="P233" s="13" t="s">
        <v>4163</v>
      </c>
      <c r="Q233" s="29">
        <v>-9.6494049467000002E-4</v>
      </c>
      <c r="S233" s="4">
        <v>121481.1912</v>
      </c>
    </row>
    <row r="234" spans="14:19" x14ac:dyDescent="0.25">
      <c r="N234" s="30" t="s">
        <v>1579</v>
      </c>
      <c r="O234" s="31">
        <f>IFERROR(_xlfn.RANK.EQ(Q234,$Q$5:$Q$3000)+COUNTIF($Q$5:Q234,Q234)-1,"")</f>
        <v>405</v>
      </c>
      <c r="P234" s="13" t="s">
        <v>4164</v>
      </c>
      <c r="Q234" s="29">
        <v>-1.5067611076E-2</v>
      </c>
      <c r="S234" s="4">
        <v>291982.03266999999</v>
      </c>
    </row>
    <row r="235" spans="14:19" x14ac:dyDescent="0.25">
      <c r="N235" s="13" t="s">
        <v>1606</v>
      </c>
      <c r="O235" s="31">
        <f>IFERROR(_xlfn.RANK.EQ(Q235,$Q$5:$Q$3000)+COUNTIF($Q$5:Q235,Q235)-1,"")</f>
        <v>390</v>
      </c>
      <c r="P235" s="13" t="s">
        <v>4893</v>
      </c>
      <c r="Q235" s="29">
        <v>-1.3167259787E-2</v>
      </c>
      <c r="S235" s="4">
        <v>160765.40349</v>
      </c>
    </row>
    <row r="236" spans="14:19" x14ac:dyDescent="0.25">
      <c r="N236" s="13" t="s">
        <v>1609</v>
      </c>
      <c r="O236" s="31">
        <f>IFERROR(_xlfn.RANK.EQ(Q236,$Q$5:$Q$3000)+COUNTIF($Q$5:Q236,Q236)-1,"")</f>
        <v>96</v>
      </c>
      <c r="P236" s="13" t="s">
        <v>4165</v>
      </c>
      <c r="Q236" s="29">
        <v>1.0896483407E-2</v>
      </c>
      <c r="S236" s="4">
        <v>1744967.0996000001</v>
      </c>
    </row>
    <row r="237" spans="14:19" x14ac:dyDescent="0.25">
      <c r="N237" s="30" t="s">
        <v>1615</v>
      </c>
      <c r="O237" s="31">
        <f>IFERROR(_xlfn.RANK.EQ(Q237,$Q$5:$Q$3000)+COUNTIF($Q$5:Q237,Q237)-1,"")</f>
        <v>184</v>
      </c>
      <c r="P237" s="13" t="s">
        <v>4166</v>
      </c>
      <c r="Q237" s="29">
        <v>3.4685165429000002E-3</v>
      </c>
      <c r="S237" s="4">
        <v>441767.16236000002</v>
      </c>
    </row>
    <row r="238" spans="14:19" x14ac:dyDescent="0.25">
      <c r="N238" s="13" t="s">
        <v>1620</v>
      </c>
      <c r="O238" s="31">
        <f>IFERROR(_xlfn.RANK.EQ(Q238,$Q$5:$Q$3000)+COUNTIF($Q$5:Q238,Q238)-1,"")</f>
        <v>133</v>
      </c>
      <c r="P238" s="13" t="s">
        <v>4167</v>
      </c>
      <c r="Q238" s="29">
        <v>7.2756669378999999E-3</v>
      </c>
      <c r="S238" s="4">
        <v>173580.37948</v>
      </c>
    </row>
    <row r="239" spans="14:19" x14ac:dyDescent="0.25">
      <c r="N239" s="30" t="s">
        <v>1625</v>
      </c>
      <c r="O239" s="31">
        <f>IFERROR(_xlfn.RANK.EQ(Q239,$Q$5:$Q$3000)+COUNTIF($Q$5:Q239,Q239)-1,"")</f>
        <v>145</v>
      </c>
      <c r="P239" s="13" t="s">
        <v>4168</v>
      </c>
      <c r="Q239" s="29">
        <v>6.4227869316E-3</v>
      </c>
      <c r="S239" s="4">
        <v>1430291.9134</v>
      </c>
    </row>
    <row r="240" spans="14:19" x14ac:dyDescent="0.25">
      <c r="N240" s="30" t="s">
        <v>1626</v>
      </c>
      <c r="O240" s="31">
        <f>IFERROR(_xlfn.RANK.EQ(Q240,$Q$5:$Q$3000)+COUNTIF($Q$5:Q240,Q240)-1,"")</f>
        <v>475</v>
      </c>
      <c r="P240" s="13" t="s">
        <v>4169</v>
      </c>
      <c r="Q240" s="29">
        <v>-6.3154913620999995E-2</v>
      </c>
      <c r="S240" s="4">
        <v>132451.70170000001</v>
      </c>
    </row>
    <row r="241" spans="14:19" x14ac:dyDescent="0.25">
      <c r="N241" s="13" t="s">
        <v>1627</v>
      </c>
      <c r="O241" s="31">
        <f>IFERROR(_xlfn.RANK.EQ(Q241,$Q$5:$Q$3000)+COUNTIF($Q$5:Q241,Q241)-1,"")</f>
        <v>167</v>
      </c>
      <c r="P241" s="13" t="s">
        <v>4170</v>
      </c>
      <c r="Q241" s="29">
        <v>4.7711993066E-3</v>
      </c>
      <c r="S241" s="4">
        <v>261043.40059999999</v>
      </c>
    </row>
    <row r="242" spans="14:19" x14ac:dyDescent="0.25">
      <c r="N242" s="13" t="s">
        <v>1632</v>
      </c>
      <c r="O242" s="31">
        <f>IFERROR(_xlfn.RANK.EQ(Q242,$Q$5:$Q$3000)+COUNTIF($Q$5:Q242,Q242)-1,"")</f>
        <v>73</v>
      </c>
      <c r="P242" s="13" t="s">
        <v>4171</v>
      </c>
      <c r="Q242" s="29">
        <v>1.3259323773999999E-2</v>
      </c>
      <c r="S242" s="4">
        <v>1093128.5456999999</v>
      </c>
    </row>
    <row r="243" spans="14:19" x14ac:dyDescent="0.25">
      <c r="N243" s="30" t="s">
        <v>1633</v>
      </c>
      <c r="O243" s="31">
        <f>IFERROR(_xlfn.RANK.EQ(Q243,$Q$5:$Q$3000)+COUNTIF($Q$5:Q243,Q243)-1,"")</f>
        <v>319</v>
      </c>
      <c r="P243" s="13" t="s">
        <v>4172</v>
      </c>
      <c r="Q243" s="29">
        <v>-6.1635220127000002E-3</v>
      </c>
      <c r="S243" s="4">
        <v>1087948.7095000001</v>
      </c>
    </row>
    <row r="244" spans="14:19" x14ac:dyDescent="0.25">
      <c r="N244" s="13" t="s">
        <v>1635</v>
      </c>
      <c r="O244" s="31">
        <f>IFERROR(_xlfn.RANK.EQ(Q244,$Q$5:$Q$3000)+COUNTIF($Q$5:Q244,Q244)-1,"")</f>
        <v>281</v>
      </c>
      <c r="P244" s="13" t="s">
        <v>4173</v>
      </c>
      <c r="Q244" s="29">
        <v>-3.3065658953999998E-3</v>
      </c>
      <c r="S244" s="4">
        <v>169763.23262</v>
      </c>
    </row>
    <row r="245" spans="14:19" x14ac:dyDescent="0.25">
      <c r="N245" s="13" t="s">
        <v>1643</v>
      </c>
      <c r="O245" s="31">
        <f>IFERROR(_xlfn.RANK.EQ(Q245,$Q$5:$Q$3000)+COUNTIF($Q$5:Q245,Q245)-1,"")</f>
        <v>324</v>
      </c>
      <c r="P245" s="13" t="s">
        <v>4791</v>
      </c>
      <c r="Q245" s="29">
        <v>-6.5659881801999999E-3</v>
      </c>
      <c r="S245" s="4">
        <v>112658.14517</v>
      </c>
    </row>
    <row r="246" spans="14:19" x14ac:dyDescent="0.25">
      <c r="N246" s="13" t="s">
        <v>1650</v>
      </c>
      <c r="O246" s="31">
        <f>IFERROR(_xlfn.RANK.EQ(Q246,$Q$5:$Q$3000)+COUNTIF($Q$5:Q246,Q246)-1,"")</f>
        <v>460</v>
      </c>
      <c r="P246" s="13" t="s">
        <v>4174</v>
      </c>
      <c r="Q246" s="29">
        <v>-3.5013320285000003E-2</v>
      </c>
      <c r="S246" s="4">
        <v>396028.79057000001</v>
      </c>
    </row>
    <row r="247" spans="14:19" x14ac:dyDescent="0.25">
      <c r="N247" s="13" t="s">
        <v>1656</v>
      </c>
      <c r="O247" s="31">
        <f>IFERROR(_xlfn.RANK.EQ(Q247,$Q$5:$Q$3000)+COUNTIF($Q$5:Q247,Q247)-1,"")</f>
        <v>473</v>
      </c>
      <c r="P247" s="13" t="s">
        <v>4175</v>
      </c>
      <c r="Q247" s="29">
        <v>-5.7666143380999998E-2</v>
      </c>
      <c r="S247" s="4">
        <v>121449.8826</v>
      </c>
    </row>
    <row r="248" spans="14:19" x14ac:dyDescent="0.25">
      <c r="N248" s="13" t="s">
        <v>1522</v>
      </c>
      <c r="O248" s="31">
        <f>IFERROR(_xlfn.RANK.EQ(Q248,$Q$5:$Q$3000)+COUNTIF($Q$5:Q248,Q248)-1,"")</f>
        <v>209</v>
      </c>
      <c r="P248" s="13" t="s">
        <v>4157</v>
      </c>
      <c r="Q248" s="29">
        <v>1.8849483386E-3</v>
      </c>
      <c r="S248" s="4">
        <v>168523.18663000001</v>
      </c>
    </row>
    <row r="249" spans="14:19" x14ac:dyDescent="0.25">
      <c r="N249" s="13" t="s">
        <v>1668</v>
      </c>
      <c r="O249" s="31">
        <f>IFERROR(_xlfn.RANK.EQ(Q249,$Q$5:$Q$3000)+COUNTIF($Q$5:Q249,Q249)-1,"")</f>
        <v>163</v>
      </c>
      <c r="P249" s="13" t="s">
        <v>5125</v>
      </c>
      <c r="Q249" s="29">
        <v>4.8722735755E-3</v>
      </c>
      <c r="S249" s="4">
        <v>270531.77493999997</v>
      </c>
    </row>
    <row r="250" spans="14:19" x14ac:dyDescent="0.25">
      <c r="N250" s="30" t="s">
        <v>1467</v>
      </c>
      <c r="O250" s="31">
        <f>IFERROR(_xlfn.RANK.EQ(Q250,$Q$5:$Q$3000)+COUNTIF($Q$5:Q250,Q250)-1,"")</f>
        <v>169</v>
      </c>
      <c r="P250" s="13" t="s">
        <v>4144</v>
      </c>
      <c r="Q250" s="29">
        <v>4.5178001327999999E-3</v>
      </c>
      <c r="S250" s="4">
        <v>83064.108408</v>
      </c>
    </row>
    <row r="251" spans="14:19" x14ac:dyDescent="0.25">
      <c r="N251" s="13" t="s">
        <v>1670</v>
      </c>
      <c r="O251" s="31">
        <f>IFERROR(_xlfn.RANK.EQ(Q251,$Q$5:$Q$3000)+COUNTIF($Q$5:Q251,Q251)-1,"")</f>
        <v>85</v>
      </c>
      <c r="P251" s="13" t="s">
        <v>4176</v>
      </c>
      <c r="Q251" s="29">
        <v>1.1982645823E-2</v>
      </c>
      <c r="S251" s="4">
        <v>102367.84080000001</v>
      </c>
    </row>
    <row r="252" spans="14:19" x14ac:dyDescent="0.25">
      <c r="N252" s="13" t="s">
        <v>1685</v>
      </c>
      <c r="O252" s="31">
        <f>IFERROR(_xlfn.RANK.EQ(Q252,$Q$5:$Q$3000)+COUNTIF($Q$5:Q252,Q252)-1,"")</f>
        <v>239</v>
      </c>
      <c r="P252" s="13" t="s">
        <v>4177</v>
      </c>
      <c r="Q252" s="29">
        <v>-8.7852875639999998E-4</v>
      </c>
      <c r="S252" s="4">
        <v>1445483.7734999999</v>
      </c>
    </row>
    <row r="253" spans="14:19" x14ac:dyDescent="0.25">
      <c r="N253" s="13" t="s">
        <v>1691</v>
      </c>
      <c r="O253" s="31">
        <f>IFERROR(_xlfn.RANK.EQ(Q253,$Q$5:$Q$3000)+COUNTIF($Q$5:Q253,Q253)-1,"")</f>
        <v>231</v>
      </c>
      <c r="P253" s="13" t="s">
        <v>4178</v>
      </c>
      <c r="Q253" s="29">
        <v>-6.8641246799000001E-5</v>
      </c>
      <c r="S253" s="4">
        <v>2501346.9071999998</v>
      </c>
    </row>
    <row r="254" spans="14:19" x14ac:dyDescent="0.25">
      <c r="N254" s="13" t="s">
        <v>1707</v>
      </c>
      <c r="O254" s="31">
        <f>IFERROR(_xlfn.RANK.EQ(Q254,$Q$5:$Q$3000)+COUNTIF($Q$5:Q254,Q254)-1,"")</f>
        <v>224</v>
      </c>
      <c r="P254" s="13" t="s">
        <v>4179</v>
      </c>
      <c r="Q254" s="29">
        <v>8.7752287800000001E-4</v>
      </c>
      <c r="S254" s="4">
        <v>203934.05048999999</v>
      </c>
    </row>
    <row r="255" spans="14:19" x14ac:dyDescent="0.25">
      <c r="N255" s="13" t="s">
        <v>4946</v>
      </c>
      <c r="O255" s="31">
        <f>IFERROR(_xlfn.RANK.EQ(Q255,$Q$5:$Q$3000)+COUNTIF($Q$5:Q255,Q255)-1,"")</f>
        <v>358</v>
      </c>
      <c r="P255" s="13" t="s">
        <v>5126</v>
      </c>
      <c r="Q255" s="29">
        <v>-9.2421441776999996E-3</v>
      </c>
      <c r="S255" s="4">
        <v>422296.82316999999</v>
      </c>
    </row>
    <row r="256" spans="14:19" x14ac:dyDescent="0.25">
      <c r="N256" s="13" t="s">
        <v>1715</v>
      </c>
      <c r="O256" s="31">
        <f>IFERROR(_xlfn.RANK.EQ(Q256,$Q$5:$Q$3000)+COUNTIF($Q$5:Q256,Q256)-1,"")</f>
        <v>199</v>
      </c>
      <c r="P256" s="13" t="s">
        <v>4792</v>
      </c>
      <c r="Q256" s="29">
        <v>2.7010804315E-3</v>
      </c>
      <c r="S256" s="4">
        <v>357834.96276999998</v>
      </c>
    </row>
    <row r="257" spans="14:19" x14ac:dyDescent="0.25">
      <c r="N257" s="13" t="s">
        <v>1718</v>
      </c>
      <c r="O257" s="31">
        <f>IFERROR(_xlfn.RANK.EQ(Q257,$Q$5:$Q$3000)+COUNTIF($Q$5:Q257,Q257)-1,"")</f>
        <v>424</v>
      </c>
      <c r="P257" s="13" t="s">
        <v>4180</v>
      </c>
      <c r="Q257" s="29">
        <v>-1.7967434026000002E-2</v>
      </c>
      <c r="S257" s="4">
        <v>574178.07718000002</v>
      </c>
    </row>
    <row r="258" spans="14:19" x14ac:dyDescent="0.25">
      <c r="N258" s="13" t="s">
        <v>1719</v>
      </c>
      <c r="O258" s="31">
        <f>IFERROR(_xlfn.RANK.EQ(Q258,$Q$5:$Q$3000)+COUNTIF($Q$5:Q258,Q258)-1,"")</f>
        <v>284</v>
      </c>
      <c r="P258" s="13" t="s">
        <v>4181</v>
      </c>
      <c r="Q258" s="29">
        <v>-3.5333498636E-3</v>
      </c>
      <c r="S258" s="4">
        <v>129187.06694</v>
      </c>
    </row>
    <row r="259" spans="14:19" x14ac:dyDescent="0.25">
      <c r="N259" s="13" t="s">
        <v>1724</v>
      </c>
      <c r="O259" s="31">
        <f>IFERROR(_xlfn.RANK.EQ(Q259,$Q$5:$Q$3000)+COUNTIF($Q$5:Q259,Q259)-1,"")</f>
        <v>49</v>
      </c>
      <c r="P259" s="13" t="s">
        <v>4182</v>
      </c>
      <c r="Q259" s="29">
        <v>1.8403993741000001E-2</v>
      </c>
      <c r="S259" s="4">
        <v>317629.07776000001</v>
      </c>
    </row>
    <row r="260" spans="14:19" x14ac:dyDescent="0.25">
      <c r="N260" s="30" t="s">
        <v>1725</v>
      </c>
      <c r="O260" s="31">
        <f>IFERROR(_xlfn.RANK.EQ(Q260,$Q$5:$Q$3000)+COUNTIF($Q$5:Q260,Q260)-1,"")</f>
        <v>210</v>
      </c>
      <c r="P260" s="13" t="s">
        <v>4183</v>
      </c>
      <c r="Q260" s="29">
        <v>1.8788163452E-3</v>
      </c>
      <c r="S260" s="4">
        <v>93465.000415000002</v>
      </c>
    </row>
    <row r="261" spans="14:19" x14ac:dyDescent="0.25">
      <c r="N261" s="13" t="s">
        <v>1726</v>
      </c>
      <c r="O261" s="31">
        <f>IFERROR(_xlfn.RANK.EQ(Q261,$Q$5:$Q$3000)+COUNTIF($Q$5:Q261,Q261)-1,"")</f>
        <v>464</v>
      </c>
      <c r="P261" s="13" t="s">
        <v>4184</v>
      </c>
      <c r="Q261" s="29">
        <v>-4.6005706134999998E-2</v>
      </c>
      <c r="S261" s="4">
        <v>468687.45853</v>
      </c>
    </row>
    <row r="262" spans="14:19" x14ac:dyDescent="0.25">
      <c r="N262" s="13" t="s">
        <v>1733</v>
      </c>
      <c r="O262" s="31">
        <f>IFERROR(_xlfn.RANK.EQ(Q262,$Q$5:$Q$3000)+COUNTIF($Q$5:Q262,Q262)-1,"")</f>
        <v>72</v>
      </c>
      <c r="P262" s="13" t="s">
        <v>5205</v>
      </c>
      <c r="Q262" s="29">
        <v>1.3318379364E-2</v>
      </c>
      <c r="S262" s="4">
        <v>514287.66144</v>
      </c>
    </row>
    <row r="263" spans="14:19" x14ac:dyDescent="0.25">
      <c r="N263" s="13" t="s">
        <v>1735</v>
      </c>
      <c r="O263" s="31">
        <f>IFERROR(_xlfn.RANK.EQ(Q263,$Q$5:$Q$3000)+COUNTIF($Q$5:Q263,Q263)-1,"")</f>
        <v>157</v>
      </c>
      <c r="P263" s="13" t="s">
        <v>4185</v>
      </c>
      <c r="Q263" s="29">
        <v>5.5127290833999996E-3</v>
      </c>
      <c r="S263" s="4">
        <v>898557.54604000004</v>
      </c>
    </row>
    <row r="264" spans="14:19" x14ac:dyDescent="0.25">
      <c r="N264" s="30" t="s">
        <v>1745</v>
      </c>
      <c r="O264" s="31">
        <f>IFERROR(_xlfn.RANK.EQ(Q264,$Q$5:$Q$3000)+COUNTIF($Q$5:Q264,Q264)-1,"")</f>
        <v>122</v>
      </c>
      <c r="P264" s="13" t="s">
        <v>4186</v>
      </c>
      <c r="Q264" s="29">
        <v>8.1360946751000002E-3</v>
      </c>
      <c r="S264" s="4">
        <v>474671.97372000001</v>
      </c>
    </row>
    <row r="265" spans="14:19" x14ac:dyDescent="0.25">
      <c r="N265" s="13" t="s">
        <v>2891</v>
      </c>
      <c r="O265" s="31">
        <f>IFERROR(_xlfn.RANK.EQ(Q265,$Q$5:$Q$3000)+COUNTIF($Q$5:Q265,Q265)-1,"")</f>
        <v>20</v>
      </c>
      <c r="P265" s="13" t="s">
        <v>4327</v>
      </c>
      <c r="Q265" s="29">
        <v>2.7595818816000001E-2</v>
      </c>
      <c r="S265" s="4">
        <v>414589.33302999998</v>
      </c>
    </row>
    <row r="266" spans="14:19" x14ac:dyDescent="0.25">
      <c r="N266" s="13" t="s">
        <v>1756</v>
      </c>
      <c r="O266" s="31">
        <f>IFERROR(_xlfn.RANK.EQ(Q266,$Q$5:$Q$3000)+COUNTIF($Q$5:Q266,Q266)-1,"")</f>
        <v>304</v>
      </c>
      <c r="P266" s="13" t="s">
        <v>4187</v>
      </c>
      <c r="Q266" s="29">
        <v>-4.8163323999999997E-3</v>
      </c>
      <c r="S266" s="4">
        <v>354813.26102999999</v>
      </c>
    </row>
    <row r="267" spans="14:19" x14ac:dyDescent="0.25">
      <c r="N267" s="13" t="s">
        <v>1757</v>
      </c>
      <c r="O267" s="31">
        <f>IFERROR(_xlfn.RANK.EQ(Q267,$Q$5:$Q$3000)+COUNTIF($Q$5:Q267,Q267)-1,"")</f>
        <v>367</v>
      </c>
      <c r="P267" s="13" t="s">
        <v>4188</v>
      </c>
      <c r="Q267" s="29">
        <v>-9.9817822984000007E-3</v>
      </c>
      <c r="S267" s="4">
        <v>209589.89468</v>
      </c>
    </row>
    <row r="268" spans="14:19" x14ac:dyDescent="0.25">
      <c r="N268" s="13" t="s">
        <v>1764</v>
      </c>
      <c r="O268" s="31">
        <f>IFERROR(_xlfn.RANK.EQ(Q268,$Q$5:$Q$3000)+COUNTIF($Q$5:Q268,Q268)-1,"")</f>
        <v>339</v>
      </c>
      <c r="P268" s="13" t="s">
        <v>4189</v>
      </c>
      <c r="Q268" s="29">
        <v>-7.6541166745E-3</v>
      </c>
      <c r="S268" s="4">
        <v>1048304.407</v>
      </c>
    </row>
    <row r="269" spans="14:19" x14ac:dyDescent="0.25">
      <c r="N269" s="13" t="s">
        <v>1767</v>
      </c>
      <c r="O269" s="31">
        <f>IFERROR(_xlfn.RANK.EQ(Q269,$Q$5:$Q$3000)+COUNTIF($Q$5:Q269,Q269)-1,"")</f>
        <v>457</v>
      </c>
      <c r="P269" s="13" t="s">
        <v>4190</v>
      </c>
      <c r="Q269" s="29">
        <v>-3.2167042888E-2</v>
      </c>
      <c r="S269" s="4">
        <v>154854.01256</v>
      </c>
    </row>
    <row r="270" spans="14:19" x14ac:dyDescent="0.25">
      <c r="N270" s="30" t="s">
        <v>1776</v>
      </c>
      <c r="O270" s="31">
        <f>IFERROR(_xlfn.RANK.EQ(Q270,$Q$5:$Q$3000)+COUNTIF($Q$5:Q270,Q270)-1,"")</f>
        <v>103</v>
      </c>
      <c r="P270" s="13" t="s">
        <v>4191</v>
      </c>
      <c r="Q270" s="29">
        <v>9.9616858224000002E-3</v>
      </c>
      <c r="S270" s="4">
        <v>251121.72706999999</v>
      </c>
    </row>
    <row r="271" spans="14:19" x14ac:dyDescent="0.25">
      <c r="N271" s="13" t="s">
        <v>1790</v>
      </c>
      <c r="O271" s="31">
        <f>IFERROR(_xlfn.RANK.EQ(Q271,$Q$5:$Q$3000)+COUNTIF($Q$5:Q271,Q271)-1,"")</f>
        <v>112</v>
      </c>
      <c r="P271" s="13" t="s">
        <v>4192</v>
      </c>
      <c r="Q271" s="29">
        <v>8.9626460049E-3</v>
      </c>
      <c r="S271" s="4">
        <v>140594.21144000001</v>
      </c>
    </row>
    <row r="272" spans="14:19" x14ac:dyDescent="0.25">
      <c r="N272" s="30" t="s">
        <v>1795</v>
      </c>
      <c r="O272" s="31">
        <f>IFERROR(_xlfn.RANK.EQ(Q272,$Q$5:$Q$3000)+COUNTIF($Q$5:Q272,Q272)-1,"")</f>
        <v>321</v>
      </c>
      <c r="P272" s="13" t="s">
        <v>4193</v>
      </c>
      <c r="Q272" s="29">
        <v>-6.2447960036E-3</v>
      </c>
      <c r="S272" s="4">
        <v>337557.10736000002</v>
      </c>
    </row>
    <row r="273" spans="14:19" x14ac:dyDescent="0.25">
      <c r="N273" s="13" t="s">
        <v>1797</v>
      </c>
      <c r="O273" s="31">
        <f>IFERROR(_xlfn.RANK.EQ(Q273,$Q$5:$Q$3000)+COUNTIF($Q$5:Q273,Q273)-1,"")</f>
        <v>392</v>
      </c>
      <c r="P273" s="13" t="s">
        <v>5408</v>
      </c>
      <c r="Q273" s="29">
        <v>-1.3383084578E-2</v>
      </c>
      <c r="S273" s="4">
        <v>237977.63761999999</v>
      </c>
    </row>
    <row r="274" spans="14:19" x14ac:dyDescent="0.25">
      <c r="N274" s="13" t="s">
        <v>1835</v>
      </c>
      <c r="O274" s="31">
        <f>IFERROR(_xlfn.RANK.EQ(Q274,$Q$5:$Q$3000)+COUNTIF($Q$5:Q274,Q274)-1,"")</f>
        <v>336</v>
      </c>
      <c r="P274" s="13" t="s">
        <v>4194</v>
      </c>
      <c r="Q274" s="29">
        <v>-7.5122988956000001E-3</v>
      </c>
      <c r="S274" s="4">
        <v>283332.94377999997</v>
      </c>
    </row>
    <row r="275" spans="14:19" x14ac:dyDescent="0.25">
      <c r="N275" s="13" t="s">
        <v>1841</v>
      </c>
      <c r="O275" s="31">
        <f>IFERROR(_xlfn.RANK.EQ(Q275,$Q$5:$Q$3000)+COUNTIF($Q$5:Q275,Q275)-1,"")</f>
        <v>235</v>
      </c>
      <c r="P275" s="13" t="s">
        <v>4195</v>
      </c>
      <c r="Q275" s="29">
        <v>-6.6755674197000001E-4</v>
      </c>
      <c r="S275" s="4">
        <v>110282.66536</v>
      </c>
    </row>
    <row r="276" spans="14:19" x14ac:dyDescent="0.25">
      <c r="N276" s="30" t="s">
        <v>1842</v>
      </c>
      <c r="O276" s="31">
        <f>IFERROR(_xlfn.RANK.EQ(Q276,$Q$5:$Q$3000)+COUNTIF($Q$5:Q276,Q276)-1,"")</f>
        <v>59</v>
      </c>
      <c r="P276" s="13" t="s">
        <v>4196</v>
      </c>
      <c r="Q276" s="29">
        <v>1.5435269941E-2</v>
      </c>
      <c r="S276" s="4">
        <v>904019.94131999998</v>
      </c>
    </row>
    <row r="277" spans="14:19" x14ac:dyDescent="0.25">
      <c r="N277" s="30" t="s">
        <v>1843</v>
      </c>
      <c r="O277" s="31">
        <f>IFERROR(_xlfn.RANK.EQ(Q277,$Q$5:$Q$3000)+COUNTIF($Q$5:Q277,Q277)-1,"")</f>
        <v>119</v>
      </c>
      <c r="P277" s="13" t="s">
        <v>4197</v>
      </c>
      <c r="Q277" s="29">
        <v>8.3601286168999995E-3</v>
      </c>
      <c r="S277" s="4">
        <v>73277.720216999995</v>
      </c>
    </row>
    <row r="278" spans="14:19" x14ac:dyDescent="0.25">
      <c r="N278" s="13" t="s">
        <v>1847</v>
      </c>
      <c r="O278" s="31">
        <f>IFERROR(_xlfn.RANK.EQ(Q278,$Q$5:$Q$3000)+COUNTIF($Q$5:Q278,Q278)-1,"")</f>
        <v>182</v>
      </c>
      <c r="P278" s="13" t="s">
        <v>4198</v>
      </c>
      <c r="Q278" s="29">
        <v>3.4953255290000001E-3</v>
      </c>
      <c r="S278" s="4">
        <v>590558.65963999997</v>
      </c>
    </row>
    <row r="279" spans="14:19" x14ac:dyDescent="0.25">
      <c r="N279" s="30" t="s">
        <v>1861</v>
      </c>
      <c r="O279" s="31">
        <f>IFERROR(_xlfn.RANK.EQ(Q279,$Q$5:$Q$3000)+COUNTIF($Q$5:Q279,Q279)-1,"")</f>
        <v>465</v>
      </c>
      <c r="P279" s="13" t="s">
        <v>4199</v>
      </c>
      <c r="Q279" s="29">
        <v>-4.6748749519000002E-2</v>
      </c>
      <c r="S279" s="4">
        <v>289594.52687</v>
      </c>
    </row>
    <row r="280" spans="14:19" x14ac:dyDescent="0.25">
      <c r="N280" s="13" t="s">
        <v>1863</v>
      </c>
      <c r="O280" s="31">
        <f>IFERROR(_xlfn.RANK.EQ(Q280,$Q$5:$Q$3000)+COUNTIF($Q$5:Q280,Q280)-1,"")</f>
        <v>394</v>
      </c>
      <c r="P280" s="13" t="s">
        <v>4200</v>
      </c>
      <c r="Q280" s="29">
        <v>-1.3507764304999999E-2</v>
      </c>
      <c r="S280" s="4">
        <v>215307.05609</v>
      </c>
    </row>
    <row r="281" spans="14:19" x14ac:dyDescent="0.25">
      <c r="N281" s="13" t="s">
        <v>1888</v>
      </c>
      <c r="O281" s="31">
        <f>IFERROR(_xlfn.RANK.EQ(Q281,$Q$5:$Q$3000)+COUNTIF($Q$5:Q281,Q281)-1,"")</f>
        <v>462</v>
      </c>
      <c r="P281" s="13" t="s">
        <v>4201</v>
      </c>
      <c r="Q281" s="29">
        <v>-3.8361354487000003E-2</v>
      </c>
      <c r="S281" s="4">
        <v>349378.92301999999</v>
      </c>
    </row>
    <row r="282" spans="14:19" x14ac:dyDescent="0.25">
      <c r="N282" s="13" t="s">
        <v>1900</v>
      </c>
      <c r="O282" s="31">
        <f>IFERROR(_xlfn.RANK.EQ(Q282,$Q$5:$Q$3000)+COUNTIF($Q$5:Q282,Q282)-1,"")</f>
        <v>479</v>
      </c>
      <c r="P282" s="13" t="s">
        <v>4202</v>
      </c>
      <c r="Q282" s="29">
        <v>-0.10110196814</v>
      </c>
      <c r="S282" s="4">
        <v>87433.142286999995</v>
      </c>
    </row>
    <row r="283" spans="14:19" x14ac:dyDescent="0.25">
      <c r="N283" s="30" t="s">
        <v>1903</v>
      </c>
      <c r="O283" s="31">
        <f>IFERROR(_xlfn.RANK.EQ(Q283,$Q$5:$Q$3000)+COUNTIF($Q$5:Q283,Q283)-1,"")</f>
        <v>88</v>
      </c>
      <c r="P283" s="13" t="s">
        <v>4203</v>
      </c>
      <c r="Q283" s="29">
        <v>1.1512397965999999E-2</v>
      </c>
      <c r="S283" s="4">
        <v>402559.07981999998</v>
      </c>
    </row>
    <row r="284" spans="14:19" x14ac:dyDescent="0.25">
      <c r="N284" s="30" t="s">
        <v>1905</v>
      </c>
      <c r="O284" s="31">
        <f>IFERROR(_xlfn.RANK.EQ(Q284,$Q$5:$Q$3000)+COUNTIF($Q$5:Q284,Q284)-1,"")</f>
        <v>55</v>
      </c>
      <c r="P284" s="13" t="s">
        <v>4204</v>
      </c>
      <c r="Q284" s="29">
        <v>1.6957605984999999E-2</v>
      </c>
      <c r="S284" s="4">
        <v>567197.50097000005</v>
      </c>
    </row>
    <row r="285" spans="14:19" x14ac:dyDescent="0.25">
      <c r="N285" s="13" t="s">
        <v>1907</v>
      </c>
      <c r="O285" s="31">
        <f>IFERROR(_xlfn.RANK.EQ(Q285,$Q$5:$Q$3000)+COUNTIF($Q$5:Q285,Q285)-1,"")</f>
        <v>410</v>
      </c>
      <c r="P285" s="13" t="s">
        <v>4205</v>
      </c>
      <c r="Q285" s="29">
        <v>-1.5572016461E-2</v>
      </c>
      <c r="S285" s="4">
        <v>217860.32015000001</v>
      </c>
    </row>
    <row r="286" spans="14:19" x14ac:dyDescent="0.25">
      <c r="N286" s="13" t="s">
        <v>1908</v>
      </c>
      <c r="O286" s="31">
        <f>IFERROR(_xlfn.RANK.EQ(Q286,$Q$5:$Q$3000)+COUNTIF($Q$5:Q286,Q286)-1,"")</f>
        <v>356</v>
      </c>
      <c r="P286" s="13" t="s">
        <v>4206</v>
      </c>
      <c r="Q286" s="29">
        <v>-9.0051457972999994E-3</v>
      </c>
      <c r="S286" s="4">
        <v>160017.1807</v>
      </c>
    </row>
    <row r="287" spans="14:19" x14ac:dyDescent="0.25">
      <c r="N287" s="13" t="s">
        <v>1912</v>
      </c>
      <c r="O287" s="31">
        <f>IFERROR(_xlfn.RANK.EQ(Q287,$Q$5:$Q$3000)+COUNTIF($Q$5:Q287,Q287)-1,"")</f>
        <v>159</v>
      </c>
      <c r="P287" s="13" t="s">
        <v>4207</v>
      </c>
      <c r="Q287" s="29">
        <v>5.4589781630000004E-3</v>
      </c>
      <c r="S287" s="4">
        <v>1449033.8001000001</v>
      </c>
    </row>
    <row r="288" spans="14:19" x14ac:dyDescent="0.25">
      <c r="N288" s="30" t="s">
        <v>1916</v>
      </c>
      <c r="O288" s="31">
        <f>IFERROR(_xlfn.RANK.EQ(Q288,$Q$5:$Q$3000)+COUNTIF($Q$5:Q288,Q288)-1,"")</f>
        <v>3</v>
      </c>
      <c r="P288" s="13" t="s">
        <v>4487</v>
      </c>
      <c r="Q288" s="29">
        <v>0.10495108212</v>
      </c>
      <c r="S288" s="4">
        <v>159335.04118999999</v>
      </c>
    </row>
    <row r="289" spans="14:19" x14ac:dyDescent="0.25">
      <c r="N289" s="13" t="s">
        <v>1928</v>
      </c>
      <c r="O289" s="31">
        <f>IFERROR(_xlfn.RANK.EQ(Q289,$Q$5:$Q$3000)+COUNTIF($Q$5:Q289,Q289)-1,"")</f>
        <v>301</v>
      </c>
      <c r="P289" s="13" t="s">
        <v>4208</v>
      </c>
      <c r="Q289" s="29">
        <v>-4.5878136198E-3</v>
      </c>
      <c r="S289" s="4">
        <v>149014.95860000001</v>
      </c>
    </row>
    <row r="290" spans="14:19" x14ac:dyDescent="0.25">
      <c r="N290" s="13" t="s">
        <v>1929</v>
      </c>
      <c r="O290" s="31">
        <f>IFERROR(_xlfn.RANK.EQ(Q290,$Q$5:$Q$3000)+COUNTIF($Q$5:Q290,Q290)-1,"")</f>
        <v>15</v>
      </c>
      <c r="P290" s="13" t="s">
        <v>4209</v>
      </c>
      <c r="Q290" s="29">
        <v>2.9755330188000001E-2</v>
      </c>
      <c r="S290" s="4">
        <v>1093578.3387</v>
      </c>
    </row>
    <row r="291" spans="14:19" x14ac:dyDescent="0.25">
      <c r="N291" s="13" t="s">
        <v>1931</v>
      </c>
      <c r="O291" s="31">
        <f>IFERROR(_xlfn.RANK.EQ(Q291,$Q$5:$Q$3000)+COUNTIF($Q$5:Q291,Q291)-1,"")</f>
        <v>345</v>
      </c>
      <c r="P291" s="13" t="s">
        <v>4210</v>
      </c>
      <c r="Q291" s="29">
        <v>-8.0762237667000008E-3</v>
      </c>
      <c r="S291" s="4">
        <v>468681.58750999998</v>
      </c>
    </row>
    <row r="292" spans="14:19" x14ac:dyDescent="0.25">
      <c r="N292" s="13" t="s">
        <v>1941</v>
      </c>
      <c r="O292" s="31">
        <f>IFERROR(_xlfn.RANK.EQ(Q292,$Q$5:$Q$3000)+COUNTIF($Q$5:Q292,Q292)-1,"")</f>
        <v>283</v>
      </c>
      <c r="P292" s="13" t="s">
        <v>4211</v>
      </c>
      <c r="Q292" s="29">
        <v>-3.4571205533000002E-3</v>
      </c>
      <c r="S292" s="4">
        <v>589743.07308999996</v>
      </c>
    </row>
    <row r="293" spans="14:19" x14ac:dyDescent="0.25">
      <c r="N293" s="13" t="s">
        <v>1946</v>
      </c>
      <c r="O293" s="31">
        <f>IFERROR(_xlfn.RANK.EQ(Q293,$Q$5:$Q$3000)+COUNTIF($Q$5:Q293,Q293)-1,"")</f>
        <v>416</v>
      </c>
      <c r="P293" s="13" t="s">
        <v>4212</v>
      </c>
      <c r="Q293" s="29">
        <v>-1.6709988860999999E-2</v>
      </c>
      <c r="S293" s="4">
        <v>1045130.4374000001</v>
      </c>
    </row>
    <row r="294" spans="14:19" x14ac:dyDescent="0.25">
      <c r="N294" s="13" t="s">
        <v>4668</v>
      </c>
      <c r="O294" s="31">
        <f>IFERROR(_xlfn.RANK.EQ(Q294,$Q$5:$Q$3000)+COUNTIF($Q$5:Q294,Q294)-1,"")</f>
        <v>91</v>
      </c>
      <c r="P294" s="13" t="s">
        <v>4669</v>
      </c>
      <c r="Q294" s="29">
        <v>1.1172818483E-2</v>
      </c>
      <c r="S294" s="4">
        <v>9262939.8706999999</v>
      </c>
    </row>
    <row r="295" spans="14:19" x14ac:dyDescent="0.25">
      <c r="N295" s="13" t="s">
        <v>1956</v>
      </c>
      <c r="O295" s="31">
        <f>IFERROR(_xlfn.RANK.EQ(Q295,$Q$5:$Q$3000)+COUNTIF($Q$5:Q295,Q295)-1,"")</f>
        <v>68</v>
      </c>
      <c r="P295" s="13" t="s">
        <v>4213</v>
      </c>
      <c r="Q295" s="29">
        <v>1.4154092668000001E-2</v>
      </c>
      <c r="S295" s="4">
        <v>230270.12834</v>
      </c>
    </row>
    <row r="296" spans="14:19" x14ac:dyDescent="0.25">
      <c r="N296" s="13" t="s">
        <v>1959</v>
      </c>
      <c r="O296" s="31">
        <f>IFERROR(_xlfn.RANK.EQ(Q296,$Q$5:$Q$3000)+COUNTIF($Q$5:Q296,Q296)-1,"")</f>
        <v>421</v>
      </c>
      <c r="P296" s="13" t="s">
        <v>4214</v>
      </c>
      <c r="Q296" s="29">
        <v>-1.7766130198999999E-2</v>
      </c>
      <c r="S296" s="4">
        <v>206685.33248000001</v>
      </c>
    </row>
    <row r="297" spans="14:19" x14ac:dyDescent="0.25">
      <c r="N297" s="13" t="s">
        <v>1966</v>
      </c>
      <c r="O297" s="31">
        <f>IFERROR(_xlfn.RANK.EQ(Q297,$Q$5:$Q$3000)+COUNTIF($Q$5:Q297,Q297)-1,"")</f>
        <v>185</v>
      </c>
      <c r="P297" s="13" t="s">
        <v>4215</v>
      </c>
      <c r="Q297" s="29">
        <v>3.4315127267999998E-3</v>
      </c>
      <c r="S297" s="4">
        <v>183778.33994999999</v>
      </c>
    </row>
    <row r="298" spans="14:19" x14ac:dyDescent="0.25">
      <c r="N298" s="13" t="s">
        <v>1969</v>
      </c>
      <c r="O298" s="31">
        <f>IFERROR(_xlfn.RANK.EQ(Q298,$Q$5:$Q$3000)+COUNTIF($Q$5:Q298,Q298)-1,"")</f>
        <v>397</v>
      </c>
      <c r="P298" s="13" t="s">
        <v>4216</v>
      </c>
      <c r="Q298" s="29">
        <v>-1.4300610754E-2</v>
      </c>
      <c r="S298" s="4">
        <v>596140.60936999996</v>
      </c>
    </row>
    <row r="299" spans="14:19" x14ac:dyDescent="0.25">
      <c r="N299" s="13" t="s">
        <v>1970</v>
      </c>
      <c r="O299" s="31">
        <f>IFERROR(_xlfn.RANK.EQ(Q299,$Q$5:$Q$3000)+COUNTIF($Q$5:Q299,Q299)-1,"")</f>
        <v>269</v>
      </c>
      <c r="P299" s="13" t="s">
        <v>4217</v>
      </c>
      <c r="Q299" s="29">
        <v>-2.5673940954000002E-3</v>
      </c>
      <c r="S299" s="4">
        <v>2408832.2519</v>
      </c>
    </row>
    <row r="300" spans="14:19" x14ac:dyDescent="0.25">
      <c r="N300" s="13" t="s">
        <v>1971</v>
      </c>
      <c r="O300" s="31">
        <f>IFERROR(_xlfn.RANK.EQ(Q300,$Q$5:$Q$3000)+COUNTIF($Q$5:Q300,Q300)-1,"")</f>
        <v>308</v>
      </c>
      <c r="P300" s="13" t="s">
        <v>4218</v>
      </c>
      <c r="Q300" s="29">
        <v>-5.3244907621999996E-3</v>
      </c>
      <c r="S300" s="4">
        <v>9766483.6660999991</v>
      </c>
    </row>
    <row r="301" spans="14:19" x14ac:dyDescent="0.25">
      <c r="N301" s="30" t="s">
        <v>1976</v>
      </c>
      <c r="O301" s="31">
        <f>IFERROR(_xlfn.RANK.EQ(Q301,$Q$5:$Q$3000)+COUNTIF($Q$5:Q301,Q301)-1,"")</f>
        <v>348</v>
      </c>
      <c r="P301" s="13" t="s">
        <v>4219</v>
      </c>
      <c r="Q301" s="29">
        <v>-8.3921015511999996E-3</v>
      </c>
      <c r="S301" s="4">
        <v>138737.34755999999</v>
      </c>
    </row>
    <row r="302" spans="14:19" x14ac:dyDescent="0.25">
      <c r="N302" s="13" t="s">
        <v>1994</v>
      </c>
      <c r="O302" s="31">
        <f>IFERROR(_xlfn.RANK.EQ(Q302,$Q$5:$Q$3000)+COUNTIF($Q$5:Q302,Q302)-1,"")</f>
        <v>451</v>
      </c>
      <c r="P302" s="13" t="s">
        <v>4434</v>
      </c>
      <c r="Q302" s="29">
        <v>-2.7666545322E-2</v>
      </c>
      <c r="S302" s="4">
        <v>279043.18648999999</v>
      </c>
    </row>
    <row r="303" spans="14:19" x14ac:dyDescent="0.25">
      <c r="N303" s="13" t="s">
        <v>1999</v>
      </c>
      <c r="O303" s="31">
        <f>IFERROR(_xlfn.RANK.EQ(Q303,$Q$5:$Q$3000)+COUNTIF($Q$5:Q303,Q303)-1,"")</f>
        <v>160</v>
      </c>
      <c r="P303" s="13" t="s">
        <v>4220</v>
      </c>
      <c r="Q303" s="29">
        <v>5.3928482539000004E-3</v>
      </c>
      <c r="S303" s="4">
        <v>101520.51879</v>
      </c>
    </row>
    <row r="304" spans="14:19" x14ac:dyDescent="0.25">
      <c r="N304" s="13" t="s">
        <v>2002</v>
      </c>
      <c r="O304" s="31">
        <f>IFERROR(_xlfn.RANK.EQ(Q304,$Q$5:$Q$3000)+COUNTIF($Q$5:Q304,Q304)-1,"")</f>
        <v>426</v>
      </c>
      <c r="P304" s="13" t="s">
        <v>4793</v>
      </c>
      <c r="Q304" s="29">
        <v>-1.8874001546E-2</v>
      </c>
      <c r="S304" s="4">
        <v>381159.18709000002</v>
      </c>
    </row>
    <row r="305" spans="14:19" x14ac:dyDescent="0.25">
      <c r="N305" s="30" t="s">
        <v>2004</v>
      </c>
      <c r="O305" s="31">
        <f>IFERROR(_xlfn.RANK.EQ(Q305,$Q$5:$Q$3000)+COUNTIF($Q$5:Q305,Q305)-1,"")</f>
        <v>40</v>
      </c>
      <c r="P305" s="13" t="s">
        <v>4221</v>
      </c>
      <c r="Q305" s="29">
        <v>2.0113774890000002E-2</v>
      </c>
      <c r="S305" s="4">
        <v>127416.19133</v>
      </c>
    </row>
    <row r="306" spans="14:19" x14ac:dyDescent="0.25">
      <c r="N306" s="13" t="s">
        <v>2006</v>
      </c>
      <c r="O306" s="31">
        <f>IFERROR(_xlfn.RANK.EQ(Q306,$Q$5:$Q$3000)+COUNTIF($Q$5:Q306,Q306)-1,"")</f>
        <v>286</v>
      </c>
      <c r="P306" s="13" t="s">
        <v>4222</v>
      </c>
      <c r="Q306" s="29">
        <v>-3.6918138038999999E-3</v>
      </c>
      <c r="S306" s="4">
        <v>549003.48736000003</v>
      </c>
    </row>
    <row r="307" spans="14:19" x14ac:dyDescent="0.25">
      <c r="N307" s="13" t="s">
        <v>2009</v>
      </c>
      <c r="O307" s="31">
        <f>IFERROR(_xlfn.RANK.EQ(Q307,$Q$5:$Q$3000)+COUNTIF($Q$5:Q307,Q307)-1,"")</f>
        <v>178</v>
      </c>
      <c r="P307" s="13" t="s">
        <v>4223</v>
      </c>
      <c r="Q307" s="29">
        <v>3.8242108658E-3</v>
      </c>
      <c r="S307" s="4">
        <v>466748.92916</v>
      </c>
    </row>
    <row r="308" spans="14:19" x14ac:dyDescent="0.25">
      <c r="N308" s="13" t="s">
        <v>2012</v>
      </c>
      <c r="O308" s="31">
        <f>IFERROR(_xlfn.RANK.EQ(Q308,$Q$5:$Q$3000)+COUNTIF($Q$5:Q308,Q308)-1,"")</f>
        <v>128</v>
      </c>
      <c r="P308" s="13" t="s">
        <v>4224</v>
      </c>
      <c r="Q308" s="29">
        <v>7.7913279129000002E-3</v>
      </c>
      <c r="S308" s="4">
        <v>358147.60363999999</v>
      </c>
    </row>
    <row r="309" spans="14:19" x14ac:dyDescent="0.25">
      <c r="N309" s="13" t="s">
        <v>2016</v>
      </c>
      <c r="O309" s="31">
        <f>IFERROR(_xlfn.RANK.EQ(Q309,$Q$5:$Q$3000)+COUNTIF($Q$5:Q309,Q309)-1,"")</f>
        <v>189</v>
      </c>
      <c r="P309" s="13" t="s">
        <v>4225</v>
      </c>
      <c r="Q309" s="29">
        <v>3.1598332861999998E-3</v>
      </c>
      <c r="S309" s="4">
        <v>408149.21002</v>
      </c>
    </row>
    <row r="310" spans="14:19" x14ac:dyDescent="0.25">
      <c r="N310" s="13" t="s">
        <v>2019</v>
      </c>
      <c r="O310" s="31">
        <f>IFERROR(_xlfn.RANK.EQ(Q310,$Q$5:$Q$3000)+COUNTIF($Q$5:Q310,Q310)-1,"")</f>
        <v>150</v>
      </c>
      <c r="P310" s="13" t="s">
        <v>4226</v>
      </c>
      <c r="Q310" s="29">
        <v>5.9803502790999998E-3</v>
      </c>
      <c r="S310" s="4">
        <v>778383.61418999999</v>
      </c>
    </row>
    <row r="311" spans="14:19" x14ac:dyDescent="0.25">
      <c r="N311" s="13" t="s">
        <v>2021</v>
      </c>
      <c r="O311" s="31">
        <f>IFERROR(_xlfn.RANK.EQ(Q311,$Q$5:$Q$3000)+COUNTIF($Q$5:Q311,Q311)-1,"")</f>
        <v>481</v>
      </c>
      <c r="P311" s="13" t="s">
        <v>4227</v>
      </c>
      <c r="Q311" s="29">
        <v>-0.13312780268999999</v>
      </c>
      <c r="S311" s="4">
        <v>168712.97182000001</v>
      </c>
    </row>
    <row r="312" spans="14:19" x14ac:dyDescent="0.25">
      <c r="N312" s="13" t="s">
        <v>2023</v>
      </c>
      <c r="O312" s="31">
        <f>IFERROR(_xlfn.RANK.EQ(Q312,$Q$5:$Q$3000)+COUNTIF($Q$5:Q312,Q312)-1,"")</f>
        <v>48</v>
      </c>
      <c r="P312" s="13" t="s">
        <v>4228</v>
      </c>
      <c r="Q312" s="29">
        <v>1.8592328073E-2</v>
      </c>
      <c r="S312" s="4">
        <v>349069.03044</v>
      </c>
    </row>
    <row r="313" spans="14:19" x14ac:dyDescent="0.25">
      <c r="N313" s="13" t="s">
        <v>2033</v>
      </c>
      <c r="O313" s="31">
        <f>IFERROR(_xlfn.RANK.EQ(Q313,$Q$5:$Q$3000)+COUNTIF($Q$5:Q313,Q313)-1,"")</f>
        <v>418</v>
      </c>
      <c r="P313" s="13" t="s">
        <v>4229</v>
      </c>
      <c r="Q313" s="29">
        <v>-1.6907822783000001E-2</v>
      </c>
      <c r="S313" s="4">
        <v>521248.38316000003</v>
      </c>
    </row>
    <row r="314" spans="14:19" x14ac:dyDescent="0.25">
      <c r="N314" s="13" t="s">
        <v>2046</v>
      </c>
      <c r="O314" s="31">
        <f>IFERROR(_xlfn.RANK.EQ(Q314,$Q$5:$Q$3000)+COUNTIF($Q$5:Q314,Q314)-1,"")</f>
        <v>203</v>
      </c>
      <c r="P314" s="13" t="s">
        <v>4230</v>
      </c>
      <c r="Q314" s="29">
        <v>2.2835789913999999E-3</v>
      </c>
      <c r="S314" s="4">
        <v>320656.10845</v>
      </c>
    </row>
    <row r="315" spans="14:19" x14ac:dyDescent="0.25">
      <c r="N315" s="13" t="s">
        <v>2076</v>
      </c>
      <c r="O315" s="31">
        <f>IFERROR(_xlfn.RANK.EQ(Q315,$Q$5:$Q$3000)+COUNTIF($Q$5:Q315,Q315)-1,"")</f>
        <v>77</v>
      </c>
      <c r="P315" s="13" t="s">
        <v>4231</v>
      </c>
      <c r="Q315" s="29">
        <v>1.2939907852000001E-2</v>
      </c>
      <c r="S315" s="4">
        <v>153790.43757000001</v>
      </c>
    </row>
    <row r="316" spans="14:19" x14ac:dyDescent="0.25">
      <c r="N316" s="13" t="s">
        <v>2077</v>
      </c>
      <c r="O316" s="31">
        <f>IFERROR(_xlfn.RANK.EQ(Q316,$Q$5:$Q$3000)+COUNTIF($Q$5:Q316,Q316)-1,"")</f>
        <v>21</v>
      </c>
      <c r="P316" s="13" t="s">
        <v>4232</v>
      </c>
      <c r="Q316" s="29">
        <v>2.6666782824999999E-2</v>
      </c>
      <c r="S316" s="4">
        <v>4616909.3262999998</v>
      </c>
    </row>
    <row r="317" spans="14:19" x14ac:dyDescent="0.25">
      <c r="N317" s="13" t="s">
        <v>2098</v>
      </c>
      <c r="O317" s="31">
        <f>IFERROR(_xlfn.RANK.EQ(Q317,$Q$5:$Q$3000)+COUNTIF($Q$5:Q317,Q317)-1,"")</f>
        <v>100</v>
      </c>
      <c r="P317" s="13" t="s">
        <v>4233</v>
      </c>
      <c r="Q317" s="29">
        <v>1.011302796E-2</v>
      </c>
      <c r="S317" s="4">
        <v>770528.24728999997</v>
      </c>
    </row>
    <row r="318" spans="14:19" x14ac:dyDescent="0.25">
      <c r="N318" s="13" t="s">
        <v>2100</v>
      </c>
      <c r="O318" s="31">
        <f>IFERROR(_xlfn.RANK.EQ(Q318,$Q$5:$Q$3000)+COUNTIF($Q$5:Q318,Q318)-1,"")</f>
        <v>166</v>
      </c>
      <c r="P318" s="13" t="s">
        <v>4234</v>
      </c>
      <c r="Q318" s="29">
        <v>4.7797883235000003E-3</v>
      </c>
      <c r="S318" s="4">
        <v>83077.136043000006</v>
      </c>
    </row>
    <row r="319" spans="14:19" x14ac:dyDescent="0.25">
      <c r="N319" s="30" t="s">
        <v>2101</v>
      </c>
      <c r="O319" s="31">
        <f>IFERROR(_xlfn.RANK.EQ(Q319,$Q$5:$Q$3000)+COUNTIF($Q$5:Q319,Q319)-1,"")</f>
        <v>97</v>
      </c>
      <c r="P319" s="13" t="s">
        <v>4235</v>
      </c>
      <c r="Q319" s="29">
        <v>1.0730253352000001E-2</v>
      </c>
      <c r="S319" s="4">
        <v>22024.524299000001</v>
      </c>
    </row>
    <row r="320" spans="14:19" x14ac:dyDescent="0.25">
      <c r="N320" s="30" t="s">
        <v>2108</v>
      </c>
      <c r="O320" s="31">
        <f>IFERROR(_xlfn.RANK.EQ(Q320,$Q$5:$Q$3000)+COUNTIF($Q$5:Q320,Q320)-1,"")</f>
        <v>355</v>
      </c>
      <c r="P320" s="13" t="s">
        <v>4236</v>
      </c>
      <c r="Q320" s="29">
        <v>-8.9912896882999999E-3</v>
      </c>
      <c r="S320" s="4">
        <v>681939.13523000001</v>
      </c>
    </row>
    <row r="321" spans="14:19" x14ac:dyDescent="0.25">
      <c r="N321" s="13" t="s">
        <v>2111</v>
      </c>
      <c r="O321" s="31">
        <f>IFERROR(_xlfn.RANK.EQ(Q321,$Q$5:$Q$3000)+COUNTIF($Q$5:Q321,Q321)-1,"")</f>
        <v>64</v>
      </c>
      <c r="P321" s="13" t="s">
        <v>4237</v>
      </c>
      <c r="Q321" s="29">
        <v>1.4788921752999999E-2</v>
      </c>
      <c r="S321" s="4">
        <v>902075.32507000002</v>
      </c>
    </row>
    <row r="322" spans="14:19" x14ac:dyDescent="0.25">
      <c r="N322" s="13" t="s">
        <v>2113</v>
      </c>
      <c r="O322" s="31">
        <f>IFERROR(_xlfn.RANK.EQ(Q322,$Q$5:$Q$3000)+COUNTIF($Q$5:Q322,Q322)-1,"")</f>
        <v>438</v>
      </c>
      <c r="P322" s="13" t="s">
        <v>4238</v>
      </c>
      <c r="Q322" s="29">
        <v>-2.4708624708000001E-2</v>
      </c>
      <c r="S322" s="4">
        <v>176561.27420000001</v>
      </c>
    </row>
    <row r="323" spans="14:19" x14ac:dyDescent="0.25">
      <c r="N323" s="13" t="s">
        <v>2121</v>
      </c>
      <c r="O323" s="31">
        <f>IFERROR(_xlfn.RANK.EQ(Q323,$Q$5:$Q$3000)+COUNTIF($Q$5:Q323,Q323)-1,"")</f>
        <v>391</v>
      </c>
      <c r="P323" s="13" t="s">
        <v>4794</v>
      </c>
      <c r="Q323" s="29">
        <v>-1.3319001775E-2</v>
      </c>
      <c r="S323" s="4">
        <v>69507.691611000002</v>
      </c>
    </row>
    <row r="324" spans="14:19" x14ac:dyDescent="0.25">
      <c r="N324" s="13" t="s">
        <v>2123</v>
      </c>
      <c r="O324" s="31">
        <f>IFERROR(_xlfn.RANK.EQ(Q324,$Q$5:$Q$3000)+COUNTIF($Q$5:Q324,Q324)-1,"")</f>
        <v>94</v>
      </c>
      <c r="P324" s="13" t="s">
        <v>4239</v>
      </c>
      <c r="Q324" s="29">
        <v>1.1005109516E-2</v>
      </c>
      <c r="S324" s="4">
        <v>797313.32984000002</v>
      </c>
    </row>
    <row r="325" spans="14:19" x14ac:dyDescent="0.25">
      <c r="N325" s="13" t="s">
        <v>2129</v>
      </c>
      <c r="O325" s="31">
        <f>IFERROR(_xlfn.RANK.EQ(Q325,$Q$5:$Q$3000)+COUNTIF($Q$5:Q325,Q325)-1,"")</f>
        <v>261</v>
      </c>
      <c r="P325" s="13" t="s">
        <v>4240</v>
      </c>
      <c r="Q325" s="29">
        <v>-1.9853875473999998E-3</v>
      </c>
      <c r="S325" s="4">
        <v>199755.91914000001</v>
      </c>
    </row>
    <row r="326" spans="14:19" x14ac:dyDescent="0.25">
      <c r="N326" s="13" t="s">
        <v>2132</v>
      </c>
      <c r="O326" s="31">
        <f>IFERROR(_xlfn.RANK.EQ(Q326,$Q$5:$Q$3000)+COUNTIF($Q$5:Q326,Q326)-1,"")</f>
        <v>244</v>
      </c>
      <c r="P326" s="13" t="s">
        <v>4241</v>
      </c>
      <c r="Q326" s="29">
        <v>-1.1187388763E-3</v>
      </c>
      <c r="S326" s="4">
        <v>463366.69890000002</v>
      </c>
    </row>
    <row r="327" spans="14:19" x14ac:dyDescent="0.25">
      <c r="N327" s="13" t="s">
        <v>2137</v>
      </c>
      <c r="O327" s="31">
        <f>IFERROR(_xlfn.RANK.EQ(Q327,$Q$5:$Q$3000)+COUNTIF($Q$5:Q327,Q327)-1,"")</f>
        <v>337</v>
      </c>
      <c r="P327" s="13" t="s">
        <v>4242</v>
      </c>
      <c r="Q327" s="29">
        <v>-7.5999999999000001E-3</v>
      </c>
      <c r="S327" s="4">
        <v>355592.50260000001</v>
      </c>
    </row>
    <row r="328" spans="14:19" x14ac:dyDescent="0.25">
      <c r="N328" s="13" t="s">
        <v>2145</v>
      </c>
      <c r="O328" s="31">
        <f>IFERROR(_xlfn.RANK.EQ(Q328,$Q$5:$Q$3000)+COUNTIF($Q$5:Q328,Q328)-1,"")</f>
        <v>482</v>
      </c>
      <c r="P328" s="13" t="s">
        <v>4243</v>
      </c>
      <c r="Q328" s="29">
        <v>-0.13607815771000001</v>
      </c>
      <c r="S328" s="4">
        <v>476967.73833000002</v>
      </c>
    </row>
    <row r="329" spans="14:19" x14ac:dyDescent="0.25">
      <c r="N329" s="13" t="s">
        <v>2147</v>
      </c>
      <c r="O329" s="31">
        <f>IFERROR(_xlfn.RANK.EQ(Q329,$Q$5:$Q$3000)+COUNTIF($Q$5:Q329,Q329)-1,"")</f>
        <v>327</v>
      </c>
      <c r="P329" s="13" t="s">
        <v>4244</v>
      </c>
      <c r="Q329" s="29">
        <v>-6.6690570092999999E-3</v>
      </c>
      <c r="S329" s="4">
        <v>249177.73684</v>
      </c>
    </row>
    <row r="330" spans="14:19" x14ac:dyDescent="0.25">
      <c r="N330" s="30" t="s">
        <v>2157</v>
      </c>
      <c r="O330" s="31">
        <f>IFERROR(_xlfn.RANK.EQ(Q330,$Q$5:$Q$3000)+COUNTIF($Q$5:Q330,Q330)-1,"")</f>
        <v>143</v>
      </c>
      <c r="P330" s="13" t="s">
        <v>4245</v>
      </c>
      <c r="Q330" s="29">
        <v>6.5073488166999998E-3</v>
      </c>
      <c r="S330" s="4">
        <v>27251372.695</v>
      </c>
    </row>
    <row r="331" spans="14:19" x14ac:dyDescent="0.25">
      <c r="N331" s="13" t="s">
        <v>2158</v>
      </c>
      <c r="O331" s="31">
        <f>IFERROR(_xlfn.RANK.EQ(Q331,$Q$5:$Q$3000)+COUNTIF($Q$5:Q331,Q331)-1,"")</f>
        <v>302</v>
      </c>
      <c r="P331" s="13" t="s">
        <v>4246</v>
      </c>
      <c r="Q331" s="29">
        <v>-4.6427744836999999E-3</v>
      </c>
      <c r="S331" s="4">
        <v>135225.25573</v>
      </c>
    </row>
    <row r="332" spans="14:19" x14ac:dyDescent="0.25">
      <c r="N332" s="13" t="s">
        <v>2159</v>
      </c>
      <c r="O332" s="31">
        <f>IFERROR(_xlfn.RANK.EQ(Q332,$Q$5:$Q$3000)+COUNTIF($Q$5:Q332,Q332)-1,"")</f>
        <v>36</v>
      </c>
      <c r="P332" s="13" t="s">
        <v>4247</v>
      </c>
      <c r="Q332" s="29">
        <v>2.1617920374E-2</v>
      </c>
      <c r="S332" s="4">
        <v>456614.36113999999</v>
      </c>
    </row>
    <row r="333" spans="14:19" x14ac:dyDescent="0.25">
      <c r="N333" s="13" t="s">
        <v>2162</v>
      </c>
      <c r="O333" s="31">
        <f>IFERROR(_xlfn.RANK.EQ(Q333,$Q$5:$Q$3000)+COUNTIF($Q$5:Q333,Q333)-1,"")</f>
        <v>386</v>
      </c>
      <c r="P333" s="13" t="s">
        <v>4248</v>
      </c>
      <c r="Q333" s="29">
        <v>-1.2534818942E-2</v>
      </c>
      <c r="S333" s="4">
        <v>479139.96603000001</v>
      </c>
    </row>
    <row r="334" spans="14:19" x14ac:dyDescent="0.25">
      <c r="N334" s="13" t="s">
        <v>2179</v>
      </c>
      <c r="O334" s="31">
        <f>IFERROR(_xlfn.RANK.EQ(Q334,$Q$5:$Q$3000)+COUNTIF($Q$5:Q334,Q334)-1,"")</f>
        <v>42</v>
      </c>
      <c r="P334" s="13" t="s">
        <v>4249</v>
      </c>
      <c r="Q334" s="29">
        <v>1.8892286782000001E-2</v>
      </c>
      <c r="S334" s="4">
        <v>299124.77961000003</v>
      </c>
    </row>
    <row r="335" spans="14:19" x14ac:dyDescent="0.25">
      <c r="N335" s="13" t="s">
        <v>2193</v>
      </c>
      <c r="O335" s="31">
        <f>IFERROR(_xlfn.RANK.EQ(Q335,$Q$5:$Q$3000)+COUNTIF($Q$5:Q335,Q335)-1,"")</f>
        <v>168</v>
      </c>
      <c r="P335" s="13" t="s">
        <v>4250</v>
      </c>
      <c r="Q335" s="29">
        <v>4.6825506124000002E-3</v>
      </c>
      <c r="S335" s="4">
        <v>318279.40948999999</v>
      </c>
    </row>
    <row r="336" spans="14:19" x14ac:dyDescent="0.25">
      <c r="N336" s="13" t="s">
        <v>2194</v>
      </c>
      <c r="O336" s="31">
        <f>IFERROR(_xlfn.RANK.EQ(Q336,$Q$5:$Q$3000)+COUNTIF($Q$5:Q336,Q336)-1,"")</f>
        <v>310</v>
      </c>
      <c r="P336" s="13" t="s">
        <v>4795</v>
      </c>
      <c r="Q336" s="29">
        <v>-5.5038103300999999E-3</v>
      </c>
      <c r="S336" s="4">
        <v>575819.36279000004</v>
      </c>
    </row>
    <row r="337" spans="14:19" x14ac:dyDescent="0.25">
      <c r="N337" s="13" t="s">
        <v>2203</v>
      </c>
      <c r="O337" s="31">
        <f>IFERROR(_xlfn.RANK.EQ(Q337,$Q$5:$Q$3000)+COUNTIF($Q$5:Q337,Q337)-1,"")</f>
        <v>320</v>
      </c>
      <c r="P337" s="13" t="s">
        <v>4251</v>
      </c>
      <c r="Q337" s="29">
        <v>-6.2087186261000002E-3</v>
      </c>
      <c r="S337" s="4">
        <v>288104.15801999997</v>
      </c>
    </row>
    <row r="338" spans="14:19" x14ac:dyDescent="0.25">
      <c r="N338" s="30" t="s">
        <v>2220</v>
      </c>
      <c r="O338" s="31">
        <f>IFERROR(_xlfn.RANK.EQ(Q338,$Q$5:$Q$3000)+COUNTIF($Q$5:Q338,Q338)-1,"")</f>
        <v>192</v>
      </c>
      <c r="P338" s="13" t="s">
        <v>4252</v>
      </c>
      <c r="Q338" s="29">
        <v>2.9725818439999998E-3</v>
      </c>
      <c r="S338" s="4">
        <v>2643519.4227</v>
      </c>
    </row>
    <row r="339" spans="14:19" x14ac:dyDescent="0.25">
      <c r="N339" s="13" t="s">
        <v>2238</v>
      </c>
      <c r="O339" s="31">
        <f>IFERROR(_xlfn.RANK.EQ(Q339,$Q$5:$Q$3000)+COUNTIF($Q$5:Q339,Q339)-1,"")</f>
        <v>124</v>
      </c>
      <c r="P339" s="13" t="s">
        <v>4253</v>
      </c>
      <c r="Q339" s="29">
        <v>7.9972183576000003E-3</v>
      </c>
      <c r="S339" s="4">
        <v>307613.35012000002</v>
      </c>
    </row>
    <row r="340" spans="14:19" x14ac:dyDescent="0.25">
      <c r="N340" s="13" t="s">
        <v>2248</v>
      </c>
      <c r="O340" s="31">
        <f>IFERROR(_xlfn.RANK.EQ(Q340,$Q$5:$Q$3000)+COUNTIF($Q$5:Q340,Q340)-1,"")</f>
        <v>349</v>
      </c>
      <c r="P340" s="13" t="s">
        <v>4254</v>
      </c>
      <c r="Q340" s="29">
        <v>-8.4521384924000006E-3</v>
      </c>
      <c r="S340" s="4">
        <v>337260.54657000001</v>
      </c>
    </row>
    <row r="341" spans="14:19" x14ac:dyDescent="0.25">
      <c r="N341" s="13" t="s">
        <v>2252</v>
      </c>
      <c r="O341" s="31">
        <f>IFERROR(_xlfn.RANK.EQ(Q341,$Q$5:$Q$3000)+COUNTIF($Q$5:Q341,Q341)-1,"")</f>
        <v>326</v>
      </c>
      <c r="P341" s="13" t="s">
        <v>4255</v>
      </c>
      <c r="Q341" s="29">
        <v>-6.6663221541999997E-3</v>
      </c>
      <c r="S341" s="4">
        <v>137551.02077999999</v>
      </c>
    </row>
    <row r="342" spans="14:19" x14ac:dyDescent="0.25">
      <c r="N342" s="13" t="s">
        <v>2254</v>
      </c>
      <c r="O342" s="31">
        <f>IFERROR(_xlfn.RANK.EQ(Q342,$Q$5:$Q$3000)+COUNTIF($Q$5:Q342,Q342)-1,"")</f>
        <v>10</v>
      </c>
      <c r="P342" s="13" t="s">
        <v>5206</v>
      </c>
      <c r="Q342" s="29">
        <v>3.6186298839E-2</v>
      </c>
      <c r="S342" s="4">
        <v>9334434.3707999997</v>
      </c>
    </row>
    <row r="343" spans="14:19" x14ac:dyDescent="0.25">
      <c r="N343" s="13" t="s">
        <v>2256</v>
      </c>
      <c r="O343" s="31">
        <f>IFERROR(_xlfn.RANK.EQ(Q343,$Q$5:$Q$3000)+COUNTIF($Q$5:Q343,Q343)-1,"")</f>
        <v>34</v>
      </c>
      <c r="P343" s="13" t="s">
        <v>4964</v>
      </c>
      <c r="Q343" s="29">
        <v>2.2473239102000001E-2</v>
      </c>
      <c r="S343" s="4">
        <v>1600671.9009</v>
      </c>
    </row>
    <row r="344" spans="14:19" x14ac:dyDescent="0.25">
      <c r="N344" s="13" t="s">
        <v>4616</v>
      </c>
      <c r="O344" s="31">
        <f>IFERROR(_xlfn.RANK.EQ(Q344,$Q$5:$Q$3000)+COUNTIF($Q$5:Q344,Q344)-1,"")</f>
        <v>474</v>
      </c>
      <c r="P344" s="13" t="s">
        <v>4626</v>
      </c>
      <c r="Q344" s="29">
        <v>-6.0425531916000003E-2</v>
      </c>
      <c r="S344" s="4">
        <v>172641.02187</v>
      </c>
    </row>
    <row r="345" spans="14:19" x14ac:dyDescent="0.25">
      <c r="N345" s="13" t="s">
        <v>2269</v>
      </c>
      <c r="O345" s="31">
        <f>IFERROR(_xlfn.RANK.EQ(Q345,$Q$5:$Q$3000)+COUNTIF($Q$5:Q345,Q345)-1,"")</f>
        <v>440</v>
      </c>
      <c r="P345" s="13" t="s">
        <v>4256</v>
      </c>
      <c r="Q345" s="29">
        <v>-2.4829341987E-2</v>
      </c>
      <c r="S345" s="4">
        <v>435862.64863000001</v>
      </c>
    </row>
    <row r="346" spans="14:19" x14ac:dyDescent="0.25">
      <c r="N346" s="13" t="s">
        <v>2278</v>
      </c>
      <c r="O346" s="31">
        <f>IFERROR(_xlfn.RANK.EQ(Q346,$Q$5:$Q$3000)+COUNTIF($Q$5:Q346,Q346)-1,"")</f>
        <v>237</v>
      </c>
      <c r="P346" s="13" t="s">
        <v>4257</v>
      </c>
      <c r="Q346" s="29">
        <v>-7.1849403593999997E-4</v>
      </c>
      <c r="S346" s="4">
        <v>317855.60735000001</v>
      </c>
    </row>
    <row r="347" spans="14:19" x14ac:dyDescent="0.25">
      <c r="N347" s="13" t="s">
        <v>2279</v>
      </c>
      <c r="O347" s="31">
        <f>IFERROR(_xlfn.RANK.EQ(Q347,$Q$5:$Q$3000)+COUNTIF($Q$5:Q347,Q347)-1,"")</f>
        <v>230</v>
      </c>
      <c r="P347" s="13" t="s">
        <v>4258</v>
      </c>
      <c r="Q347" s="29">
        <v>-4.4788820559999999E-5</v>
      </c>
      <c r="S347" s="4">
        <v>125459.57857</v>
      </c>
    </row>
    <row r="348" spans="14:19" x14ac:dyDescent="0.25">
      <c r="N348" s="13" t="s">
        <v>2282</v>
      </c>
      <c r="O348" s="31">
        <f>IFERROR(_xlfn.RANK.EQ(Q348,$Q$5:$Q$3000)+COUNTIF($Q$5:Q348,Q348)-1,"")</f>
        <v>28</v>
      </c>
      <c r="P348" s="13" t="s">
        <v>4259</v>
      </c>
      <c r="Q348" s="29">
        <v>2.3440955329999999E-2</v>
      </c>
      <c r="S348" s="4">
        <v>882909.12046000001</v>
      </c>
    </row>
    <row r="349" spans="14:19" x14ac:dyDescent="0.25">
      <c r="N349" s="13" t="s">
        <v>2307</v>
      </c>
      <c r="O349" s="31">
        <f>IFERROR(_xlfn.RANK.EQ(Q349,$Q$5:$Q$3000)+COUNTIF($Q$5:Q349,Q349)-1,"")</f>
        <v>108</v>
      </c>
      <c r="P349" s="13" t="s">
        <v>4260</v>
      </c>
      <c r="Q349" s="29">
        <v>9.6808892085000001E-3</v>
      </c>
      <c r="S349" s="4">
        <v>1302970.6328</v>
      </c>
    </row>
    <row r="350" spans="14:19" x14ac:dyDescent="0.25">
      <c r="N350" s="13" t="s">
        <v>2318</v>
      </c>
      <c r="O350" s="31">
        <f>IFERROR(_xlfn.RANK.EQ(Q350,$Q$5:$Q$3000)+COUNTIF($Q$5:Q350,Q350)-1,"")</f>
        <v>459</v>
      </c>
      <c r="P350" s="13" t="s">
        <v>4261</v>
      </c>
      <c r="Q350" s="29">
        <v>-3.3131313131999997E-2</v>
      </c>
      <c r="S350" s="4">
        <v>1105891.2847</v>
      </c>
    </row>
    <row r="351" spans="14:19" x14ac:dyDescent="0.25">
      <c r="N351" s="13" t="s">
        <v>2319</v>
      </c>
      <c r="O351" s="31">
        <f>IFERROR(_xlfn.RANK.EQ(Q351,$Q$5:$Q$3000)+COUNTIF($Q$5:Q351,Q351)-1,"")</f>
        <v>270</v>
      </c>
      <c r="P351" s="13" t="s">
        <v>4796</v>
      </c>
      <c r="Q351" s="29">
        <v>-2.6367831241999999E-3</v>
      </c>
      <c r="S351" s="4">
        <v>357401.09298999998</v>
      </c>
    </row>
    <row r="352" spans="14:19" x14ac:dyDescent="0.25">
      <c r="N352" s="13" t="s">
        <v>2324</v>
      </c>
      <c r="O352" s="31">
        <f>IFERROR(_xlfn.RANK.EQ(Q352,$Q$5:$Q$3000)+COUNTIF($Q$5:Q352,Q352)-1,"")</f>
        <v>53</v>
      </c>
      <c r="P352" s="13" t="s">
        <v>4262</v>
      </c>
      <c r="Q352" s="29">
        <v>1.7363226514000001E-2</v>
      </c>
      <c r="S352" s="4">
        <v>1121471.8311999999</v>
      </c>
    </row>
    <row r="353" spans="14:19" x14ac:dyDescent="0.25">
      <c r="N353" s="13" t="s">
        <v>2325</v>
      </c>
      <c r="O353" s="31">
        <f>IFERROR(_xlfn.RANK.EQ(Q353,$Q$5:$Q$3000)+COUNTIF($Q$5:Q353,Q353)-1,"")</f>
        <v>425</v>
      </c>
      <c r="P353" s="13" t="s">
        <v>4263</v>
      </c>
      <c r="Q353" s="29">
        <v>-1.8268206766000002E-2</v>
      </c>
      <c r="S353" s="4">
        <v>332395.58853000001</v>
      </c>
    </row>
    <row r="354" spans="14:19" x14ac:dyDescent="0.25">
      <c r="N354" s="13" t="s">
        <v>2336</v>
      </c>
      <c r="O354" s="31">
        <f>IFERROR(_xlfn.RANK.EQ(Q354,$Q$5:$Q$3000)+COUNTIF($Q$5:Q354,Q354)-1,"")</f>
        <v>202</v>
      </c>
      <c r="P354" s="13" t="s">
        <v>4264</v>
      </c>
      <c r="Q354" s="29">
        <v>2.3824994587E-3</v>
      </c>
      <c r="S354" s="4">
        <v>103946.4676</v>
      </c>
    </row>
    <row r="355" spans="14:19" x14ac:dyDescent="0.25">
      <c r="N355" s="13" t="s">
        <v>2356</v>
      </c>
      <c r="O355" s="31">
        <f>IFERROR(_xlfn.RANK.EQ(Q355,$Q$5:$Q$3000)+COUNTIF($Q$5:Q355,Q355)-1,"")</f>
        <v>266</v>
      </c>
      <c r="P355" s="13" t="s">
        <v>4265</v>
      </c>
      <c r="Q355" s="29">
        <v>-2.2752526584000001E-3</v>
      </c>
      <c r="S355" s="4">
        <v>472304.35923</v>
      </c>
    </row>
    <row r="356" spans="14:19" x14ac:dyDescent="0.25">
      <c r="N356" s="30" t="s">
        <v>2359</v>
      </c>
      <c r="O356" s="31">
        <f>IFERROR(_xlfn.RANK.EQ(Q356,$Q$5:$Q$3000)+COUNTIF($Q$5:Q356,Q356)-1,"")</f>
        <v>342</v>
      </c>
      <c r="P356" s="13" t="s">
        <v>4266</v>
      </c>
      <c r="Q356" s="29">
        <v>-7.7569074938000004E-3</v>
      </c>
      <c r="S356" s="4">
        <v>177836.28636</v>
      </c>
    </row>
    <row r="357" spans="14:19" x14ac:dyDescent="0.25">
      <c r="N357" s="13" t="s">
        <v>2369</v>
      </c>
      <c r="O357" s="31">
        <f>IFERROR(_xlfn.RANK.EQ(Q357,$Q$5:$Q$3000)+COUNTIF($Q$5:Q357,Q357)-1,"")</f>
        <v>279</v>
      </c>
      <c r="P357" s="13" t="s">
        <v>4267</v>
      </c>
      <c r="Q357" s="29">
        <v>-3.2069420859000002E-3</v>
      </c>
      <c r="S357" s="4">
        <v>225620.49429999999</v>
      </c>
    </row>
    <row r="358" spans="14:19" x14ac:dyDescent="0.25">
      <c r="N358" s="13" t="s">
        <v>2370</v>
      </c>
      <c r="O358" s="31">
        <f>IFERROR(_xlfn.RANK.EQ(Q358,$Q$5:$Q$3000)+COUNTIF($Q$5:Q358,Q358)-1,"")</f>
        <v>98</v>
      </c>
      <c r="P358" s="13" t="s">
        <v>4268</v>
      </c>
      <c r="Q358" s="29">
        <v>1.0340972610000001E-2</v>
      </c>
      <c r="S358" s="4">
        <v>232186.37461999999</v>
      </c>
    </row>
    <row r="359" spans="14:19" x14ac:dyDescent="0.25">
      <c r="N359" s="13" t="s">
        <v>2384</v>
      </c>
      <c r="O359" s="31">
        <f>IFERROR(_xlfn.RANK.EQ(Q359,$Q$5:$Q$3000)+COUNTIF($Q$5:Q359,Q359)-1,"")</f>
        <v>263</v>
      </c>
      <c r="P359" s="13" t="s">
        <v>4269</v>
      </c>
      <c r="Q359" s="29">
        <v>-2.1769995265000001E-3</v>
      </c>
      <c r="S359" s="4">
        <v>189560.14377</v>
      </c>
    </row>
    <row r="360" spans="14:19" x14ac:dyDescent="0.25">
      <c r="N360" s="13" t="s">
        <v>2389</v>
      </c>
      <c r="O360" s="31">
        <f>IFERROR(_xlfn.RANK.EQ(Q360,$Q$5:$Q$3000)+COUNTIF($Q$5:Q360,Q360)-1,"")</f>
        <v>110</v>
      </c>
      <c r="P360" s="13" t="s">
        <v>4270</v>
      </c>
      <c r="Q360" s="29">
        <v>9.0646347871E-3</v>
      </c>
      <c r="S360" s="4">
        <v>102760.33936</v>
      </c>
    </row>
    <row r="361" spans="14:19" x14ac:dyDescent="0.25">
      <c r="N361" s="13" t="s">
        <v>2394</v>
      </c>
      <c r="O361" s="31">
        <f>IFERROR(_xlfn.RANK.EQ(Q361,$Q$5:$Q$3000)+COUNTIF($Q$5:Q361,Q361)-1,"")</f>
        <v>58</v>
      </c>
      <c r="P361" s="13" t="s">
        <v>4271</v>
      </c>
      <c r="Q361" s="29">
        <v>1.5613580493E-2</v>
      </c>
      <c r="S361" s="4">
        <v>1315229.2711</v>
      </c>
    </row>
    <row r="362" spans="14:19" x14ac:dyDescent="0.25">
      <c r="N362" s="30" t="s">
        <v>2399</v>
      </c>
      <c r="O362" s="31">
        <f>IFERROR(_xlfn.RANK.EQ(Q362,$Q$5:$Q$3000)+COUNTIF($Q$5:Q362,Q362)-1,"")</f>
        <v>44</v>
      </c>
      <c r="P362" s="13" t="s">
        <v>4272</v>
      </c>
      <c r="Q362" s="29">
        <v>1.8852391537E-2</v>
      </c>
      <c r="S362" s="4">
        <v>907246.70177000004</v>
      </c>
    </row>
    <row r="363" spans="14:19" x14ac:dyDescent="0.25">
      <c r="N363" s="13" t="s">
        <v>2401</v>
      </c>
      <c r="O363" s="31">
        <f>IFERROR(_xlfn.RANK.EQ(Q363,$Q$5:$Q$3000)+COUNTIF($Q$5:Q363,Q363)-1,"")</f>
        <v>384</v>
      </c>
      <c r="P363" s="13" t="s">
        <v>4273</v>
      </c>
      <c r="Q363" s="29">
        <v>-1.2238415545999999E-2</v>
      </c>
      <c r="S363" s="4">
        <v>474926.70342999999</v>
      </c>
    </row>
    <row r="364" spans="14:19" x14ac:dyDescent="0.25">
      <c r="N364" s="13" t="s">
        <v>2412</v>
      </c>
      <c r="O364" s="31">
        <f>IFERROR(_xlfn.RANK.EQ(Q364,$Q$5:$Q$3000)+COUNTIF($Q$5:Q364,Q364)-1,"")</f>
        <v>113</v>
      </c>
      <c r="P364" s="13" t="s">
        <v>4274</v>
      </c>
      <c r="Q364" s="29">
        <v>8.7226206614999992E-3</v>
      </c>
      <c r="S364" s="4">
        <v>168348.43457000001</v>
      </c>
    </row>
    <row r="365" spans="14:19" x14ac:dyDescent="0.25">
      <c r="N365" s="13" t="s">
        <v>2414</v>
      </c>
      <c r="O365" s="31">
        <f>IFERROR(_xlfn.RANK.EQ(Q365,$Q$5:$Q$3000)+COUNTIF($Q$5:Q365,Q365)-1,"")</f>
        <v>172</v>
      </c>
      <c r="P365" s="13" t="s">
        <v>4275</v>
      </c>
      <c r="Q365" s="29">
        <v>4.2832534091000003E-3</v>
      </c>
      <c r="S365" s="4">
        <v>307000.28894</v>
      </c>
    </row>
    <row r="366" spans="14:19" x14ac:dyDescent="0.25">
      <c r="N366" s="13" t="s">
        <v>2416</v>
      </c>
      <c r="O366" s="31">
        <f>IFERROR(_xlfn.RANK.EQ(Q366,$Q$5:$Q$3000)+COUNTIF($Q$5:Q366,Q366)-1,"")</f>
        <v>445</v>
      </c>
      <c r="P366" s="13" t="s">
        <v>4276</v>
      </c>
      <c r="Q366" s="29">
        <v>-2.6085970284999999E-2</v>
      </c>
      <c r="S366" s="4">
        <v>212765.91522</v>
      </c>
    </row>
    <row r="367" spans="14:19" x14ac:dyDescent="0.25">
      <c r="N367" s="13" t="s">
        <v>2417</v>
      </c>
      <c r="O367" s="31">
        <f>IFERROR(_xlfn.RANK.EQ(Q367,$Q$5:$Q$3000)+COUNTIF($Q$5:Q367,Q367)-1,"")</f>
        <v>250</v>
      </c>
      <c r="P367" s="13" t="s">
        <v>4277</v>
      </c>
      <c r="Q367" s="29">
        <v>-1.4193456809E-3</v>
      </c>
      <c r="S367" s="4">
        <v>273456.22907</v>
      </c>
    </row>
    <row r="368" spans="14:19" x14ac:dyDescent="0.25">
      <c r="N368" s="13" t="s">
        <v>2421</v>
      </c>
      <c r="O368" s="31">
        <f>IFERROR(_xlfn.RANK.EQ(Q368,$Q$5:$Q$3000)+COUNTIF($Q$5:Q368,Q368)-1,"")</f>
        <v>323</v>
      </c>
      <c r="P368" s="13" t="s">
        <v>4278</v>
      </c>
      <c r="Q368" s="29">
        <v>-6.5278466372999996E-3</v>
      </c>
      <c r="S368" s="4">
        <v>260587.57972000001</v>
      </c>
    </row>
    <row r="369" spans="14:19" x14ac:dyDescent="0.25">
      <c r="N369" s="13" t="s">
        <v>2433</v>
      </c>
      <c r="O369" s="31">
        <f>IFERROR(_xlfn.RANK.EQ(Q369,$Q$5:$Q$3000)+COUNTIF($Q$5:Q369,Q369)-1,"")</f>
        <v>316</v>
      </c>
      <c r="P369" s="13" t="s">
        <v>4279</v>
      </c>
      <c r="Q369" s="29">
        <v>-5.9300661159999999E-3</v>
      </c>
      <c r="S369" s="4">
        <v>1271163.5245999999</v>
      </c>
    </row>
    <row r="370" spans="14:19" x14ac:dyDescent="0.25">
      <c r="N370" s="13" t="s">
        <v>2437</v>
      </c>
      <c r="O370" s="31">
        <f>IFERROR(_xlfn.RANK.EQ(Q370,$Q$5:$Q$3000)+COUNTIF($Q$5:Q370,Q370)-1,"")</f>
        <v>295</v>
      </c>
      <c r="P370" s="13" t="s">
        <v>4280</v>
      </c>
      <c r="Q370" s="29">
        <v>-4.1632401317000002E-3</v>
      </c>
      <c r="S370" s="4">
        <v>482012.94704</v>
      </c>
    </row>
    <row r="371" spans="14:19" x14ac:dyDescent="0.25">
      <c r="N371" s="13" t="s">
        <v>2442</v>
      </c>
      <c r="O371" s="31">
        <f>IFERROR(_xlfn.RANK.EQ(Q371,$Q$5:$Q$3000)+COUNTIF($Q$5:Q371,Q371)-1,"")</f>
        <v>251</v>
      </c>
      <c r="P371" s="13" t="s">
        <v>4281</v>
      </c>
      <c r="Q371" s="29">
        <v>-1.5582616724000001E-3</v>
      </c>
      <c r="S371" s="4">
        <v>229410.15549</v>
      </c>
    </row>
    <row r="372" spans="14:19" x14ac:dyDescent="0.25">
      <c r="N372" s="13" t="s">
        <v>2455</v>
      </c>
      <c r="O372" s="31">
        <f>IFERROR(_xlfn.RANK.EQ(Q372,$Q$5:$Q$3000)+COUNTIF($Q$5:Q372,Q372)-1,"")</f>
        <v>81</v>
      </c>
      <c r="P372" s="13" t="s">
        <v>4282</v>
      </c>
      <c r="Q372" s="29">
        <v>1.2431493114E-2</v>
      </c>
      <c r="S372" s="4">
        <v>179372.49255</v>
      </c>
    </row>
    <row r="373" spans="14:19" x14ac:dyDescent="0.25">
      <c r="N373" s="13" t="s">
        <v>2464</v>
      </c>
      <c r="O373" s="31">
        <f>IFERROR(_xlfn.RANK.EQ(Q373,$Q$5:$Q$3000)+COUNTIF($Q$5:Q373,Q373)-1,"")</f>
        <v>225</v>
      </c>
      <c r="P373" s="13" t="s">
        <v>4283</v>
      </c>
      <c r="Q373" s="29">
        <v>8.4023526506000004E-4</v>
      </c>
      <c r="S373" s="4">
        <v>173564.46296</v>
      </c>
    </row>
    <row r="374" spans="14:19" x14ac:dyDescent="0.25">
      <c r="N374" s="13" t="s">
        <v>2477</v>
      </c>
      <c r="O374" s="31">
        <f>IFERROR(_xlfn.RANK.EQ(Q374,$Q$5:$Q$3000)+COUNTIF($Q$5:Q374,Q374)-1,"")</f>
        <v>306</v>
      </c>
      <c r="P374" s="13" t="s">
        <v>4285</v>
      </c>
      <c r="Q374" s="29">
        <v>-5.0699300708999997E-3</v>
      </c>
      <c r="S374" s="4">
        <v>301728.38879</v>
      </c>
    </row>
    <row r="375" spans="14:19" x14ac:dyDescent="0.25">
      <c r="N375" s="13" t="s">
        <v>2486</v>
      </c>
      <c r="O375" s="31">
        <f>IFERROR(_xlfn.RANK.EQ(Q375,$Q$5:$Q$3000)+COUNTIF($Q$5:Q375,Q375)-1,"")</f>
        <v>346</v>
      </c>
      <c r="P375" s="13" t="s">
        <v>4286</v>
      </c>
      <c r="Q375" s="29">
        <v>-8.264462811E-3</v>
      </c>
      <c r="S375" s="4">
        <v>85865.949894000005</v>
      </c>
    </row>
    <row r="376" spans="14:19" x14ac:dyDescent="0.25">
      <c r="N376" s="13" t="s">
        <v>2487</v>
      </c>
      <c r="O376" s="31">
        <f>IFERROR(_xlfn.RANK.EQ(Q376,$Q$5:$Q$3000)+COUNTIF($Q$5:Q376,Q376)-1,"")</f>
        <v>444</v>
      </c>
      <c r="P376" s="13" t="s">
        <v>4287</v>
      </c>
      <c r="Q376" s="29">
        <v>-2.5916827513999999E-2</v>
      </c>
      <c r="S376" s="4">
        <v>531306.58382000006</v>
      </c>
    </row>
    <row r="377" spans="14:19" x14ac:dyDescent="0.25">
      <c r="N377" s="13" t="s">
        <v>2491</v>
      </c>
      <c r="O377" s="31">
        <f>IFERROR(_xlfn.RANK.EQ(Q377,$Q$5:$Q$3000)+COUNTIF($Q$5:Q377,Q377)-1,"")</f>
        <v>366</v>
      </c>
      <c r="P377" s="13" t="s">
        <v>4288</v>
      </c>
      <c r="Q377" s="29">
        <v>-9.9285146944000004E-3</v>
      </c>
      <c r="S377" s="4">
        <v>364113.45003000001</v>
      </c>
    </row>
    <row r="378" spans="14:19" x14ac:dyDescent="0.25">
      <c r="N378" s="13" t="s">
        <v>2505</v>
      </c>
      <c r="O378" s="31">
        <f>IFERROR(_xlfn.RANK.EQ(Q378,$Q$5:$Q$3000)+COUNTIF($Q$5:Q378,Q378)-1,"")</f>
        <v>63</v>
      </c>
      <c r="P378" s="13" t="s">
        <v>4289</v>
      </c>
      <c r="Q378" s="29">
        <v>1.4822475008E-2</v>
      </c>
      <c r="S378" s="4">
        <v>349434.91304000001</v>
      </c>
    </row>
    <row r="379" spans="14:19" x14ac:dyDescent="0.25">
      <c r="N379" s="13" t="s">
        <v>2508</v>
      </c>
      <c r="O379" s="31">
        <f>IFERROR(_xlfn.RANK.EQ(Q379,$Q$5:$Q$3000)+COUNTIF($Q$5:Q379,Q379)-1,"")</f>
        <v>413</v>
      </c>
      <c r="P379" s="13" t="s">
        <v>4290</v>
      </c>
      <c r="Q379" s="29">
        <v>-1.5929824562000001E-2</v>
      </c>
      <c r="S379" s="4">
        <v>288703.32889</v>
      </c>
    </row>
    <row r="380" spans="14:19" x14ac:dyDescent="0.25">
      <c r="N380" s="13" t="s">
        <v>4898</v>
      </c>
      <c r="O380" s="31">
        <f>IFERROR(_xlfn.RANK.EQ(Q380,$Q$5:$Q$3000)+COUNTIF($Q$5:Q380,Q380)-1,"")</f>
        <v>455</v>
      </c>
      <c r="P380" s="13" t="s">
        <v>4899</v>
      </c>
      <c r="Q380" s="29">
        <v>-3.1348669373000002E-2</v>
      </c>
      <c r="S380" s="4">
        <v>142586.06880000001</v>
      </c>
    </row>
    <row r="381" spans="14:19" x14ac:dyDescent="0.25">
      <c r="N381" s="13" t="s">
        <v>2544</v>
      </c>
      <c r="O381" s="31">
        <f>IFERROR(_xlfn.RANK.EQ(Q381,$Q$5:$Q$3000)+COUNTIF($Q$5:Q381,Q381)-1,"")</f>
        <v>469</v>
      </c>
      <c r="P381" s="13" t="s">
        <v>4291</v>
      </c>
      <c r="Q381" s="29">
        <v>-5.0086705202000002E-2</v>
      </c>
      <c r="S381" s="4">
        <v>330528.19558</v>
      </c>
    </row>
    <row r="382" spans="14:19" x14ac:dyDescent="0.25">
      <c r="N382" s="13" t="s">
        <v>2552</v>
      </c>
      <c r="O382" s="31">
        <f>IFERROR(_xlfn.RANK.EQ(Q382,$Q$5:$Q$3000)+COUNTIF($Q$5:Q382,Q382)-1,"")</f>
        <v>179</v>
      </c>
      <c r="P382" s="13" t="s">
        <v>4292</v>
      </c>
      <c r="Q382" s="29">
        <v>3.6132140394000002E-3</v>
      </c>
      <c r="S382" s="4">
        <v>94608.069734999997</v>
      </c>
    </row>
    <row r="383" spans="14:19" x14ac:dyDescent="0.25">
      <c r="N383" s="13" t="s">
        <v>2554</v>
      </c>
      <c r="O383" s="31">
        <f>IFERROR(_xlfn.RANK.EQ(Q383,$Q$5:$Q$3000)+COUNTIF($Q$5:Q383,Q383)-1,"")</f>
        <v>134</v>
      </c>
      <c r="P383" s="13" t="s">
        <v>4293</v>
      </c>
      <c r="Q383" s="29">
        <v>7.2686037219999999E-3</v>
      </c>
      <c r="S383" s="4">
        <v>357529.56338000001</v>
      </c>
    </row>
    <row r="384" spans="14:19" x14ac:dyDescent="0.25">
      <c r="N384" s="13" t="s">
        <v>2555</v>
      </c>
      <c r="O384" s="31">
        <f>IFERROR(_xlfn.RANK.EQ(Q384,$Q$5:$Q$3000)+COUNTIF($Q$5:Q384,Q384)-1,"")</f>
        <v>12</v>
      </c>
      <c r="P384" s="13" t="s">
        <v>4294</v>
      </c>
      <c r="Q384" s="29">
        <v>3.3570773679E-2</v>
      </c>
      <c r="S384" s="4">
        <v>329098.29100999999</v>
      </c>
    </row>
    <row r="385" spans="14:19" x14ac:dyDescent="0.25">
      <c r="N385" s="13" t="s">
        <v>2556</v>
      </c>
      <c r="O385" s="31">
        <f>IFERROR(_xlfn.RANK.EQ(Q385,$Q$5:$Q$3000)+COUNTIF($Q$5:Q385,Q385)-1,"")</f>
        <v>117</v>
      </c>
      <c r="P385" s="13" t="s">
        <v>4295</v>
      </c>
      <c r="Q385" s="29">
        <v>8.5431654679000001E-3</v>
      </c>
      <c r="S385" s="4">
        <v>743878.55272000004</v>
      </c>
    </row>
    <row r="386" spans="14:19" x14ac:dyDescent="0.25">
      <c r="N386" s="13" t="s">
        <v>2467</v>
      </c>
      <c r="O386" s="31">
        <f>IFERROR(_xlfn.RANK.EQ(Q386,$Q$5:$Q$3000)+COUNTIF($Q$5:Q386,Q386)-1,"")</f>
        <v>288</v>
      </c>
      <c r="P386" s="13" t="s">
        <v>4284</v>
      </c>
      <c r="Q386" s="29">
        <v>-3.7101004290999999E-3</v>
      </c>
      <c r="S386" s="4">
        <v>740540.61977999995</v>
      </c>
    </row>
    <row r="387" spans="14:19" x14ac:dyDescent="0.25">
      <c r="N387" s="13" t="s">
        <v>2568</v>
      </c>
      <c r="O387" s="31">
        <f>IFERROR(_xlfn.RANK.EQ(Q387,$Q$5:$Q$3000)+COUNTIF($Q$5:Q387,Q387)-1,"")</f>
        <v>238</v>
      </c>
      <c r="P387" s="13" t="s">
        <v>4296</v>
      </c>
      <c r="Q387" s="29">
        <v>-8.1702248553000003E-4</v>
      </c>
      <c r="S387" s="4">
        <v>597643.78988000005</v>
      </c>
    </row>
    <row r="388" spans="14:19" x14ac:dyDescent="0.25">
      <c r="N388" s="13" t="s">
        <v>2582</v>
      </c>
      <c r="O388" s="31">
        <f>IFERROR(_xlfn.RANK.EQ(Q388,$Q$5:$Q$3000)+COUNTIF($Q$5:Q388,Q388)-1,"")</f>
        <v>138</v>
      </c>
      <c r="P388" s="13" t="s">
        <v>4297</v>
      </c>
      <c r="Q388" s="29">
        <v>6.7881530557999999E-3</v>
      </c>
      <c r="S388" s="4">
        <v>1533629.4850000001</v>
      </c>
    </row>
    <row r="389" spans="14:19" x14ac:dyDescent="0.25">
      <c r="N389" s="13" t="s">
        <v>2596</v>
      </c>
      <c r="O389" s="31">
        <f>IFERROR(_xlfn.RANK.EQ(Q389,$Q$5:$Q$3000)+COUNTIF($Q$5:Q389,Q389)-1,"")</f>
        <v>197</v>
      </c>
      <c r="P389" s="13" t="s">
        <v>4298</v>
      </c>
      <c r="Q389" s="29">
        <v>2.7833546264E-3</v>
      </c>
      <c r="S389" s="4">
        <v>184076.89720000001</v>
      </c>
    </row>
    <row r="390" spans="14:19" x14ac:dyDescent="0.25">
      <c r="N390" s="13" t="s">
        <v>2598</v>
      </c>
      <c r="O390" s="31">
        <f>IFERROR(_xlfn.RANK.EQ(Q390,$Q$5:$Q$3000)+COUNTIF($Q$5:Q390,Q390)-1,"")</f>
        <v>427</v>
      </c>
      <c r="P390" s="13" t="s">
        <v>4299</v>
      </c>
      <c r="Q390" s="29">
        <v>-1.9104477612000001E-2</v>
      </c>
      <c r="S390" s="4">
        <v>621751.14639000001</v>
      </c>
    </row>
    <row r="391" spans="14:19" x14ac:dyDescent="0.25">
      <c r="N391" s="13" t="s">
        <v>2605</v>
      </c>
      <c r="O391" s="31">
        <f>IFERROR(_xlfn.RANK.EQ(Q391,$Q$5:$Q$3000)+COUNTIF($Q$5:Q391,Q391)-1,"")</f>
        <v>196</v>
      </c>
      <c r="P391" s="13" t="s">
        <v>4300</v>
      </c>
      <c r="Q391" s="29">
        <v>2.7996681874E-3</v>
      </c>
      <c r="S391" s="4">
        <v>808528.62809999997</v>
      </c>
    </row>
    <row r="392" spans="14:19" x14ac:dyDescent="0.25">
      <c r="N392" s="13" t="s">
        <v>2629</v>
      </c>
      <c r="O392" s="31">
        <f>IFERROR(_xlfn.RANK.EQ(Q392,$Q$5:$Q$3000)+COUNTIF($Q$5:Q392,Q392)-1,"")</f>
        <v>399</v>
      </c>
      <c r="P392" s="13" t="s">
        <v>4301</v>
      </c>
      <c r="Q392" s="29">
        <v>-1.4811217675E-2</v>
      </c>
      <c r="S392" s="4">
        <v>260850.12687000001</v>
      </c>
    </row>
    <row r="393" spans="14:19" x14ac:dyDescent="0.25">
      <c r="N393" s="13" t="s">
        <v>2644</v>
      </c>
      <c r="O393" s="31">
        <f>IFERROR(_xlfn.RANK.EQ(Q393,$Q$5:$Q$3000)+COUNTIF($Q$5:Q393,Q393)-1,"")</f>
        <v>125</v>
      </c>
      <c r="P393" s="13" t="s">
        <v>4302</v>
      </c>
      <c r="Q393" s="29">
        <v>7.9436980723000001E-3</v>
      </c>
      <c r="S393" s="4">
        <v>1487729.7185</v>
      </c>
    </row>
    <row r="394" spans="14:19" x14ac:dyDescent="0.25">
      <c r="N394" s="13" t="s">
        <v>2671</v>
      </c>
      <c r="O394" s="31">
        <f>IFERROR(_xlfn.RANK.EQ(Q394,$Q$5:$Q$3000)+COUNTIF($Q$5:Q394,Q394)-1,"")</f>
        <v>371</v>
      </c>
      <c r="P394" s="13" t="s">
        <v>4303</v>
      </c>
      <c r="Q394" s="29">
        <v>-1.0513259699999999E-2</v>
      </c>
      <c r="S394" s="4">
        <v>238316.51892999999</v>
      </c>
    </row>
    <row r="395" spans="14:19" x14ac:dyDescent="0.25">
      <c r="N395" s="13" t="s">
        <v>2692</v>
      </c>
      <c r="O395" s="31">
        <f>IFERROR(_xlfn.RANK.EQ(Q395,$Q$5:$Q$3000)+COUNTIF($Q$5:Q395,Q395)-1,"")</f>
        <v>253</v>
      </c>
      <c r="P395" s="13" t="s">
        <v>4304</v>
      </c>
      <c r="Q395" s="29">
        <v>-1.6264971164000001E-3</v>
      </c>
      <c r="S395" s="4">
        <v>170564.97646999999</v>
      </c>
    </row>
    <row r="396" spans="14:19" x14ac:dyDescent="0.25">
      <c r="N396" s="13" t="s">
        <v>2705</v>
      </c>
      <c r="O396" s="31">
        <f>IFERROR(_xlfn.RANK.EQ(Q396,$Q$5:$Q$3000)+COUNTIF($Q$5:Q396,Q396)-1,"")</f>
        <v>183</v>
      </c>
      <c r="P396" s="13" t="s">
        <v>4305</v>
      </c>
      <c r="Q396" s="29">
        <v>3.4775048897999999E-3</v>
      </c>
      <c r="S396" s="4">
        <v>114542.45851</v>
      </c>
    </row>
    <row r="397" spans="14:19" x14ac:dyDescent="0.25">
      <c r="N397" s="13" t="s">
        <v>5133</v>
      </c>
      <c r="O397" s="31">
        <f>IFERROR(_xlfn.RANK.EQ(Q397,$Q$5:$Q$3000)+COUNTIF($Q$5:Q397,Q397)-1,"")</f>
        <v>208</v>
      </c>
      <c r="P397" s="13" t="s">
        <v>5207</v>
      </c>
      <c r="Q397" s="29">
        <v>1.9329007300000001E-3</v>
      </c>
      <c r="S397" s="4">
        <v>45954.075793999997</v>
      </c>
    </row>
    <row r="398" spans="14:19" x14ac:dyDescent="0.25">
      <c r="N398" s="13" t="s">
        <v>2899</v>
      </c>
      <c r="O398" s="31">
        <f>IFERROR(_xlfn.RANK.EQ(Q398,$Q$5:$Q$3000)+COUNTIF($Q$5:Q398,Q398)-1,"")</f>
        <v>191</v>
      </c>
      <c r="P398" s="13" t="s">
        <v>4329</v>
      </c>
      <c r="Q398" s="29">
        <v>3.0723593609000002E-3</v>
      </c>
      <c r="S398" s="4">
        <v>494434.66551000002</v>
      </c>
    </row>
    <row r="399" spans="14:19" x14ac:dyDescent="0.25">
      <c r="N399" s="13" t="s">
        <v>2727</v>
      </c>
      <c r="O399" s="31">
        <f>IFERROR(_xlfn.RANK.EQ(Q399,$Q$5:$Q$3000)+COUNTIF($Q$5:Q399,Q399)-1,"")</f>
        <v>332</v>
      </c>
      <c r="P399" s="13" t="s">
        <v>4306</v>
      </c>
      <c r="Q399" s="29">
        <v>-7.0187165784000001E-3</v>
      </c>
      <c r="S399" s="4">
        <v>429124.16732000001</v>
      </c>
    </row>
    <row r="400" spans="14:19" x14ac:dyDescent="0.25">
      <c r="N400" s="13" t="s">
        <v>2756</v>
      </c>
      <c r="O400" s="31">
        <f>IFERROR(_xlfn.RANK.EQ(Q400,$Q$5:$Q$3000)+COUNTIF($Q$5:Q400,Q400)-1,"")</f>
        <v>411</v>
      </c>
      <c r="P400" s="13" t="s">
        <v>4307</v>
      </c>
      <c r="Q400" s="29">
        <v>-1.5715109573E-2</v>
      </c>
      <c r="S400" s="4">
        <v>157142.99661999999</v>
      </c>
    </row>
    <row r="401" spans="14:19" x14ac:dyDescent="0.25">
      <c r="N401" s="13" t="s">
        <v>2758</v>
      </c>
      <c r="O401" s="31">
        <f>IFERROR(_xlfn.RANK.EQ(Q401,$Q$5:$Q$3000)+COUNTIF($Q$5:Q401,Q401)-1,"")</f>
        <v>393</v>
      </c>
      <c r="P401" s="13" t="s">
        <v>4308</v>
      </c>
      <c r="Q401" s="29">
        <v>-1.3414634146E-2</v>
      </c>
      <c r="S401" s="4">
        <v>985800.73901000002</v>
      </c>
    </row>
    <row r="402" spans="14:19" x14ac:dyDescent="0.25">
      <c r="N402" s="13" t="s">
        <v>2760</v>
      </c>
      <c r="O402" s="31">
        <f>IFERROR(_xlfn.RANK.EQ(Q402,$Q$5:$Q$3000)+COUNTIF($Q$5:Q402,Q402)-1,"")</f>
        <v>147</v>
      </c>
      <c r="P402" s="13" t="s">
        <v>4309</v>
      </c>
      <c r="Q402" s="29">
        <v>6.3601671808999997E-3</v>
      </c>
      <c r="S402" s="4">
        <v>246912.80410000001</v>
      </c>
    </row>
    <row r="403" spans="14:19" x14ac:dyDescent="0.25">
      <c r="N403" s="13" t="s">
        <v>2762</v>
      </c>
      <c r="O403" s="31">
        <f>IFERROR(_xlfn.RANK.EQ(Q403,$Q$5:$Q$3000)+COUNTIF($Q$5:Q403,Q403)-1,"")</f>
        <v>372</v>
      </c>
      <c r="P403" s="13" t="s">
        <v>4894</v>
      </c>
      <c r="Q403" s="29">
        <v>-1.052375941E-2</v>
      </c>
      <c r="S403" s="4">
        <v>158551.81666000001</v>
      </c>
    </row>
    <row r="404" spans="14:19" x14ac:dyDescent="0.25">
      <c r="N404" s="13" t="s">
        <v>2787</v>
      </c>
      <c r="O404" s="31">
        <f>IFERROR(_xlfn.RANK.EQ(Q404,$Q$5:$Q$3000)+COUNTIF($Q$5:Q404,Q404)-1,"")</f>
        <v>408</v>
      </c>
      <c r="P404" s="13" t="s">
        <v>4310</v>
      </c>
      <c r="Q404" s="29">
        <v>-1.5543769363000001E-2</v>
      </c>
      <c r="S404" s="4">
        <v>504494.91914000001</v>
      </c>
    </row>
    <row r="405" spans="14:19" x14ac:dyDescent="0.25">
      <c r="N405" s="13" t="s">
        <v>5169</v>
      </c>
      <c r="O405" s="31">
        <f>IFERROR(_xlfn.RANK.EQ(Q405,$Q$5:$Q$3000)+COUNTIF($Q$5:Q405,Q405)-1,"")</f>
        <v>483</v>
      </c>
      <c r="P405" s="13" t="s">
        <v>5208</v>
      </c>
      <c r="Q405" s="29">
        <v>-0.18285015718</v>
      </c>
      <c r="S405" s="4">
        <v>2225630.0898000002</v>
      </c>
    </row>
    <row r="406" spans="14:19" x14ac:dyDescent="0.25">
      <c r="N406" s="13" t="s">
        <v>2809</v>
      </c>
      <c r="O406" s="31">
        <f>IFERROR(_xlfn.RANK.EQ(Q406,$Q$5:$Q$3000)+COUNTIF($Q$5:Q406,Q406)-1,"")</f>
        <v>341</v>
      </c>
      <c r="P406" s="13" t="s">
        <v>4311</v>
      </c>
      <c r="Q406" s="29">
        <v>-7.7153879129000002E-3</v>
      </c>
      <c r="S406" s="4">
        <v>249489.33048</v>
      </c>
    </row>
    <row r="407" spans="14:19" x14ac:dyDescent="0.25">
      <c r="N407" s="13" t="s">
        <v>2813</v>
      </c>
      <c r="O407" s="31">
        <f>IFERROR(_xlfn.RANK.EQ(Q407,$Q$5:$Q$3000)+COUNTIF($Q$5:Q407,Q407)-1,"")</f>
        <v>296</v>
      </c>
      <c r="P407" s="13" t="s">
        <v>4312</v>
      </c>
      <c r="Q407" s="29">
        <v>-4.1686555296000004E-3</v>
      </c>
      <c r="S407" s="4">
        <v>1356461.8191</v>
      </c>
    </row>
    <row r="408" spans="14:19" x14ac:dyDescent="0.25">
      <c r="N408" s="13" t="s">
        <v>2817</v>
      </c>
      <c r="O408" s="31">
        <f>IFERROR(_xlfn.RANK.EQ(Q408,$Q$5:$Q$3000)+COUNTIF($Q$5:Q408,Q408)-1,"")</f>
        <v>19</v>
      </c>
      <c r="P408" s="13" t="s">
        <v>4313</v>
      </c>
      <c r="Q408" s="29">
        <v>2.8012618297000001E-2</v>
      </c>
      <c r="S408" s="4">
        <v>236530.30259000001</v>
      </c>
    </row>
    <row r="409" spans="14:19" x14ac:dyDescent="0.25">
      <c r="N409" s="13" t="s">
        <v>2822</v>
      </c>
      <c r="O409" s="31">
        <f>IFERROR(_xlfn.RANK.EQ(Q409,$Q$5:$Q$3000)+COUNTIF($Q$5:Q409,Q409)-1,"")</f>
        <v>155</v>
      </c>
      <c r="P409" s="13" t="s">
        <v>4314</v>
      </c>
      <c r="Q409" s="29">
        <v>5.7099858349999996E-3</v>
      </c>
      <c r="S409" s="4">
        <v>392079.04119000002</v>
      </c>
    </row>
    <row r="410" spans="14:19" x14ac:dyDescent="0.25">
      <c r="N410" s="13" t="s">
        <v>2825</v>
      </c>
      <c r="O410" s="31">
        <f>IFERROR(_xlfn.RANK.EQ(Q410,$Q$5:$Q$3000)+COUNTIF($Q$5:Q410,Q410)-1,"")</f>
        <v>151</v>
      </c>
      <c r="P410" s="13" t="s">
        <v>4315</v>
      </c>
      <c r="Q410" s="29">
        <v>5.9198134368000001E-3</v>
      </c>
      <c r="S410" s="4">
        <v>417607.62462999998</v>
      </c>
    </row>
    <row r="411" spans="14:19" x14ac:dyDescent="0.25">
      <c r="N411" s="13" t="s">
        <v>2826</v>
      </c>
      <c r="O411" s="31">
        <f>IFERROR(_xlfn.RANK.EQ(Q411,$Q$5:$Q$3000)+COUNTIF($Q$5:Q411,Q411)-1,"")</f>
        <v>285</v>
      </c>
      <c r="P411" s="13" t="s">
        <v>4797</v>
      </c>
      <c r="Q411" s="29">
        <v>-3.5445822886999998E-3</v>
      </c>
      <c r="S411" s="4">
        <v>226545.12439000001</v>
      </c>
    </row>
    <row r="412" spans="14:19" x14ac:dyDescent="0.25">
      <c r="N412" s="13" t="s">
        <v>2827</v>
      </c>
      <c r="O412" s="31">
        <f>IFERROR(_xlfn.RANK.EQ(Q412,$Q$5:$Q$3000)+COUNTIF($Q$5:Q412,Q412)-1,"")</f>
        <v>17</v>
      </c>
      <c r="P412" s="13" t="s">
        <v>4316</v>
      </c>
      <c r="Q412" s="29">
        <v>2.8897783852000002E-2</v>
      </c>
      <c r="S412" s="4">
        <v>511365.12344</v>
      </c>
    </row>
    <row r="413" spans="14:19" x14ac:dyDescent="0.25">
      <c r="N413" s="13" t="s">
        <v>2840</v>
      </c>
      <c r="O413" s="31">
        <f>IFERROR(_xlfn.RANK.EQ(Q413,$Q$5:$Q$3000)+COUNTIF($Q$5:Q413,Q413)-1,"")</f>
        <v>314</v>
      </c>
      <c r="P413" s="13" t="s">
        <v>4317</v>
      </c>
      <c r="Q413" s="29">
        <v>-5.7954216171999997E-3</v>
      </c>
      <c r="S413" s="4">
        <v>254703.07167</v>
      </c>
    </row>
    <row r="414" spans="14:19" x14ac:dyDescent="0.25">
      <c r="N414" s="13" t="s">
        <v>2851</v>
      </c>
      <c r="O414" s="31">
        <f>IFERROR(_xlfn.RANK.EQ(Q414,$Q$5:$Q$3000)+COUNTIF($Q$5:Q414,Q414)-1,"")</f>
        <v>428</v>
      </c>
      <c r="P414" s="13" t="s">
        <v>4318</v>
      </c>
      <c r="Q414" s="29">
        <v>-1.9171420556000001E-2</v>
      </c>
      <c r="S414" s="4">
        <v>463811.76500999997</v>
      </c>
    </row>
    <row r="415" spans="14:19" x14ac:dyDescent="0.25">
      <c r="N415" s="13" t="s">
        <v>2856</v>
      </c>
      <c r="O415" s="31">
        <f>IFERROR(_xlfn.RANK.EQ(Q415,$Q$5:$Q$3000)+COUNTIF($Q$5:Q415,Q415)-1,"")</f>
        <v>9</v>
      </c>
      <c r="P415" s="13" t="s">
        <v>4319</v>
      </c>
      <c r="Q415" s="29">
        <v>3.6246436900999997E-2</v>
      </c>
      <c r="S415" s="4">
        <v>28688856.488000002</v>
      </c>
    </row>
    <row r="416" spans="14:19" x14ac:dyDescent="0.25">
      <c r="N416" s="13" t="s">
        <v>2860</v>
      </c>
      <c r="O416" s="31">
        <f>IFERROR(_xlfn.RANK.EQ(Q416,$Q$5:$Q$3000)+COUNTIF($Q$5:Q416,Q416)-1,"")</f>
        <v>198</v>
      </c>
      <c r="P416" s="13" t="s">
        <v>4320</v>
      </c>
      <c r="Q416" s="29">
        <v>2.7508090607E-3</v>
      </c>
      <c r="S416" s="4">
        <v>1489304.7867999999</v>
      </c>
    </row>
    <row r="417" spans="14:19" x14ac:dyDescent="0.25">
      <c r="N417" s="13" t="s">
        <v>2861</v>
      </c>
      <c r="O417" s="31">
        <f>IFERROR(_xlfn.RANK.EQ(Q417,$Q$5:$Q$3000)+COUNTIF($Q$5:Q417,Q417)-1,"")</f>
        <v>352</v>
      </c>
      <c r="P417" s="13" t="s">
        <v>5409</v>
      </c>
      <c r="Q417" s="29">
        <v>-8.5418383196000005E-3</v>
      </c>
      <c r="S417" s="4">
        <v>150610.72042999999</v>
      </c>
    </row>
    <row r="418" spans="14:19" x14ac:dyDescent="0.25">
      <c r="N418" s="13" t="s">
        <v>2863</v>
      </c>
      <c r="O418" s="31">
        <f>IFERROR(_xlfn.RANK.EQ(Q418,$Q$5:$Q$3000)+COUNTIF($Q$5:Q418,Q418)-1,"")</f>
        <v>361</v>
      </c>
      <c r="P418" s="13" t="s">
        <v>4321</v>
      </c>
      <c r="Q418" s="29">
        <v>-9.5883405775E-3</v>
      </c>
      <c r="S418" s="4">
        <v>152692.19639999999</v>
      </c>
    </row>
    <row r="419" spans="14:19" x14ac:dyDescent="0.25">
      <c r="N419" s="13" t="s">
        <v>2867</v>
      </c>
      <c r="O419" s="31">
        <f>IFERROR(_xlfn.RANK.EQ(Q419,$Q$5:$Q$3000)+COUNTIF($Q$5:Q419,Q419)-1,"")</f>
        <v>57</v>
      </c>
      <c r="P419" s="13" t="s">
        <v>4322</v>
      </c>
      <c r="Q419" s="29">
        <v>1.6193125373000002E-2</v>
      </c>
      <c r="S419" s="4">
        <v>417628.04398000002</v>
      </c>
    </row>
    <row r="420" spans="14:19" x14ac:dyDescent="0.25">
      <c r="N420" s="13" t="s">
        <v>535</v>
      </c>
      <c r="O420" s="31">
        <f>IFERROR(_xlfn.RANK.EQ(Q420,$Q$5:$Q$3000)+COUNTIF($Q$5:Q420,Q420)-1,"")</f>
        <v>226</v>
      </c>
      <c r="P420" s="13" t="s">
        <v>4021</v>
      </c>
      <c r="Q420" s="29">
        <v>8.0049808821000003E-4</v>
      </c>
      <c r="S420" s="4">
        <v>1721630.423</v>
      </c>
    </row>
    <row r="421" spans="14:19" x14ac:dyDescent="0.25">
      <c r="N421" s="13" t="s">
        <v>625</v>
      </c>
      <c r="O421" s="31">
        <f>IFERROR(_xlfn.RANK.EQ(Q421,$Q$5:$Q$3000)+COUNTIF($Q$5:Q421,Q421)-1,"")</f>
        <v>211</v>
      </c>
      <c r="P421" s="13" t="s">
        <v>4032</v>
      </c>
      <c r="Q421" s="29">
        <v>1.8387986511000001E-3</v>
      </c>
      <c r="S421" s="4">
        <v>192412.7531</v>
      </c>
    </row>
    <row r="422" spans="14:19" x14ac:dyDescent="0.25">
      <c r="N422" s="13" t="s">
        <v>731</v>
      </c>
      <c r="O422" s="31">
        <f>IFERROR(_xlfn.RANK.EQ(Q422,$Q$5:$Q$3000)+COUNTIF($Q$5:Q422,Q422)-1,"")</f>
        <v>276</v>
      </c>
      <c r="P422" s="13" t="s">
        <v>4049</v>
      </c>
      <c r="Q422" s="29">
        <v>-2.8809928352999999E-3</v>
      </c>
      <c r="S422" s="4">
        <v>546624.47248999996</v>
      </c>
    </row>
    <row r="423" spans="14:19" x14ac:dyDescent="0.25">
      <c r="N423" s="13" t="s">
        <v>2877</v>
      </c>
      <c r="O423" s="31">
        <f>IFERROR(_xlfn.RANK.EQ(Q423,$Q$5:$Q$3000)+COUNTIF($Q$5:Q423,Q423)-1,"")</f>
        <v>221</v>
      </c>
      <c r="P423" s="13" t="s">
        <v>4323</v>
      </c>
      <c r="Q423" s="29">
        <v>1.0369306855E-3</v>
      </c>
      <c r="S423" s="4">
        <v>233467.68779</v>
      </c>
    </row>
    <row r="424" spans="14:19" x14ac:dyDescent="0.25">
      <c r="N424" s="13" t="s">
        <v>2878</v>
      </c>
      <c r="O424" s="31">
        <f>IFERROR(_xlfn.RANK.EQ(Q424,$Q$5:$Q$3000)+COUNTIF($Q$5:Q424,Q424)-1,"")</f>
        <v>433</v>
      </c>
      <c r="P424" s="13" t="s">
        <v>4324</v>
      </c>
      <c r="Q424" s="29">
        <v>-2.0701552618E-2</v>
      </c>
      <c r="S424" s="4">
        <v>165270.57206000001</v>
      </c>
    </row>
    <row r="425" spans="14:19" x14ac:dyDescent="0.25">
      <c r="N425" s="13" t="s">
        <v>2885</v>
      </c>
      <c r="O425" s="31">
        <f>IFERROR(_xlfn.RANK.EQ(Q425,$Q$5:$Q$3000)+COUNTIF($Q$5:Q425,Q425)-1,"")</f>
        <v>161</v>
      </c>
      <c r="P425" s="13" t="s">
        <v>4325</v>
      </c>
      <c r="Q425" s="29">
        <v>5.3127297451000003E-3</v>
      </c>
      <c r="S425" s="4">
        <v>1480305.57</v>
      </c>
    </row>
    <row r="426" spans="14:19" x14ac:dyDescent="0.25">
      <c r="N426" s="13" t="s">
        <v>1438</v>
      </c>
      <c r="O426" s="31">
        <f>IFERROR(_xlfn.RANK.EQ(Q426,$Q$5:$Q$3000)+COUNTIF($Q$5:Q426,Q426)-1,"")</f>
        <v>107</v>
      </c>
      <c r="P426" s="13" t="s">
        <v>4141</v>
      </c>
      <c r="Q426" s="29">
        <v>9.7201536427999995E-3</v>
      </c>
      <c r="S426" s="4">
        <v>201562.58669</v>
      </c>
    </row>
    <row r="427" spans="14:19" x14ac:dyDescent="0.25">
      <c r="N427" s="13" t="s">
        <v>2890</v>
      </c>
      <c r="O427" s="31">
        <f>IFERROR(_xlfn.RANK.EQ(Q427,$Q$5:$Q$3000)+COUNTIF($Q$5:Q427,Q427)-1,"")</f>
        <v>307</v>
      </c>
      <c r="P427" s="13" t="s">
        <v>4326</v>
      </c>
      <c r="Q427" s="29">
        <v>-5.2007299264000004E-3</v>
      </c>
      <c r="S427" s="4">
        <v>204502.88227</v>
      </c>
    </row>
    <row r="428" spans="14:19" x14ac:dyDescent="0.25">
      <c r="N428" s="13" t="s">
        <v>2897</v>
      </c>
      <c r="O428" s="31">
        <f>IFERROR(_xlfn.RANK.EQ(Q428,$Q$5:$Q$3000)+COUNTIF($Q$5:Q428,Q428)-1,"")</f>
        <v>291</v>
      </c>
      <c r="P428" s="13" t="s">
        <v>4328</v>
      </c>
      <c r="Q428" s="29">
        <v>-3.8626487539999998E-3</v>
      </c>
      <c r="S428" s="4">
        <v>647993.99028000003</v>
      </c>
    </row>
    <row r="429" spans="14:19" x14ac:dyDescent="0.25">
      <c r="N429" s="13" t="s">
        <v>2901</v>
      </c>
      <c r="O429" s="31">
        <f>IFERROR(_xlfn.RANK.EQ(Q429,$Q$5:$Q$3000)+COUNTIF($Q$5:Q429,Q429)-1,"")</f>
        <v>24</v>
      </c>
      <c r="P429" s="13" t="s">
        <v>4330</v>
      </c>
      <c r="Q429" s="29">
        <v>2.5860060574000001E-2</v>
      </c>
      <c r="S429" s="4">
        <v>580218.64505000005</v>
      </c>
    </row>
    <row r="430" spans="14:19" x14ac:dyDescent="0.25">
      <c r="N430" s="13" t="s">
        <v>2906</v>
      </c>
      <c r="O430" s="31">
        <f>IFERROR(_xlfn.RANK.EQ(Q430,$Q$5:$Q$3000)+COUNTIF($Q$5:Q430,Q430)-1,"")</f>
        <v>461</v>
      </c>
      <c r="P430" s="13" t="s">
        <v>4331</v>
      </c>
      <c r="Q430" s="29">
        <v>-3.7476952102999998E-2</v>
      </c>
      <c r="S430" s="4">
        <v>1433467.8433999999</v>
      </c>
    </row>
    <row r="431" spans="14:19" x14ac:dyDescent="0.25">
      <c r="N431" s="13" t="s">
        <v>5362</v>
      </c>
      <c r="O431" s="31">
        <f>IFERROR(_xlfn.RANK.EQ(Q431,$Q$5:$Q$3000)+COUNTIF($Q$5:Q431,Q431)-1,"")</f>
        <v>467</v>
      </c>
      <c r="P431" s="13" t="s">
        <v>5410</v>
      </c>
      <c r="Q431" s="29">
        <v>-4.7965738756999998E-2</v>
      </c>
      <c r="S431" s="4">
        <v>138264.70438000001</v>
      </c>
    </row>
    <row r="432" spans="14:19" x14ac:dyDescent="0.25">
      <c r="N432" s="13" t="s">
        <v>2920</v>
      </c>
      <c r="O432" s="31">
        <f>IFERROR(_xlfn.RANK.EQ(Q432,$Q$5:$Q$3000)+COUNTIF($Q$5:Q432,Q432)-1,"")</f>
        <v>219</v>
      </c>
      <c r="P432" s="13" t="s">
        <v>4332</v>
      </c>
      <c r="Q432" s="29">
        <v>1.2137446119E-3</v>
      </c>
      <c r="S432" s="4">
        <v>992134.00242999999</v>
      </c>
    </row>
    <row r="433" spans="14:19" x14ac:dyDescent="0.25">
      <c r="N433" s="13" t="s">
        <v>2934</v>
      </c>
      <c r="O433" s="31">
        <f>IFERROR(_xlfn.RANK.EQ(Q433,$Q$5:$Q$3000)+COUNTIF($Q$5:Q433,Q433)-1,"")</f>
        <v>123</v>
      </c>
      <c r="P433" s="13" t="s">
        <v>4333</v>
      </c>
      <c r="Q433" s="29">
        <v>8.0307846746999999E-3</v>
      </c>
      <c r="S433" s="4">
        <v>347344.34571000002</v>
      </c>
    </row>
    <row r="434" spans="14:19" x14ac:dyDescent="0.25">
      <c r="N434" s="13" t="s">
        <v>2935</v>
      </c>
      <c r="O434" s="31">
        <f>IFERROR(_xlfn.RANK.EQ(Q434,$Q$5:$Q$3000)+COUNTIF($Q$5:Q434,Q434)-1,"")</f>
        <v>37</v>
      </c>
      <c r="P434" s="13" t="s">
        <v>5411</v>
      </c>
      <c r="Q434" s="29">
        <v>2.1436716077000002E-2</v>
      </c>
      <c r="S434" s="4">
        <v>1161705.1825000001</v>
      </c>
    </row>
    <row r="435" spans="14:19" x14ac:dyDescent="0.25">
      <c r="N435" s="13" t="s">
        <v>2944</v>
      </c>
      <c r="O435" s="31">
        <f>IFERROR(_xlfn.RANK.EQ(Q435,$Q$5:$Q$3000)+COUNTIF($Q$5:Q435,Q435)-1,"")</f>
        <v>377</v>
      </c>
      <c r="P435" s="13" t="s">
        <v>4334</v>
      </c>
      <c r="Q435" s="29">
        <v>-1.1094330034E-2</v>
      </c>
      <c r="S435" s="4">
        <v>474278.92391000001</v>
      </c>
    </row>
    <row r="436" spans="14:19" x14ac:dyDescent="0.25">
      <c r="N436" s="13" t="s">
        <v>2948</v>
      </c>
      <c r="O436" s="31">
        <f>IFERROR(_xlfn.RANK.EQ(Q436,$Q$5:$Q$3000)+COUNTIF($Q$5:Q436,Q436)-1,"")</f>
        <v>109</v>
      </c>
      <c r="P436" s="13" t="s">
        <v>4335</v>
      </c>
      <c r="Q436" s="29">
        <v>9.0885092594999994E-3</v>
      </c>
      <c r="S436" s="4">
        <v>343879.47671999998</v>
      </c>
    </row>
    <row r="437" spans="14:19" x14ac:dyDescent="0.25">
      <c r="N437" s="13" t="s">
        <v>2960</v>
      </c>
      <c r="O437" s="31">
        <f>IFERROR(_xlfn.RANK.EQ(Q437,$Q$5:$Q$3000)+COUNTIF($Q$5:Q437,Q437)-1,"")</f>
        <v>54</v>
      </c>
      <c r="P437" s="13" t="s">
        <v>4336</v>
      </c>
      <c r="Q437" s="29">
        <v>1.7291414753000001E-2</v>
      </c>
      <c r="S437" s="4">
        <v>155664.10026000001</v>
      </c>
    </row>
    <row r="438" spans="14:19" x14ac:dyDescent="0.25">
      <c r="N438" s="13" t="s">
        <v>2970</v>
      </c>
      <c r="O438" s="31">
        <f>IFERROR(_xlfn.RANK.EQ(Q438,$Q$5:$Q$3000)+COUNTIF($Q$5:Q438,Q438)-1,"")</f>
        <v>359</v>
      </c>
      <c r="P438" s="13" t="s">
        <v>4337</v>
      </c>
      <c r="Q438" s="29">
        <v>-9.4426531549999995E-3</v>
      </c>
      <c r="S438" s="4">
        <v>356452.20572000003</v>
      </c>
    </row>
    <row r="439" spans="14:19" x14ac:dyDescent="0.25">
      <c r="N439" s="13" t="s">
        <v>2984</v>
      </c>
      <c r="O439" s="31">
        <f>IFERROR(_xlfn.RANK.EQ(Q439,$Q$5:$Q$3000)+COUNTIF($Q$5:Q439,Q439)-1,"")</f>
        <v>162</v>
      </c>
      <c r="P439" s="13" t="s">
        <v>4338</v>
      </c>
      <c r="Q439" s="29">
        <v>5.0601301172999999E-3</v>
      </c>
      <c r="S439" s="4">
        <v>210341.79899000001</v>
      </c>
    </row>
    <row r="440" spans="14:19" x14ac:dyDescent="0.25">
      <c r="N440" s="13" t="s">
        <v>2985</v>
      </c>
      <c r="O440" s="31">
        <f>IFERROR(_xlfn.RANK.EQ(Q440,$Q$5:$Q$3000)+COUNTIF($Q$5:Q440,Q440)-1,"")</f>
        <v>29</v>
      </c>
      <c r="P440" s="13" t="s">
        <v>4339</v>
      </c>
      <c r="Q440" s="29">
        <v>2.336192736E-2</v>
      </c>
      <c r="S440" s="4">
        <v>151426.33574000001</v>
      </c>
    </row>
    <row r="441" spans="14:19" x14ac:dyDescent="0.25">
      <c r="N441" s="13" t="s">
        <v>2991</v>
      </c>
      <c r="O441" s="31">
        <f>IFERROR(_xlfn.RANK.EQ(Q441,$Q$5:$Q$3000)+COUNTIF($Q$5:Q441,Q441)-1,"")</f>
        <v>260</v>
      </c>
      <c r="P441" s="13" t="s">
        <v>5127</v>
      </c>
      <c r="Q441" s="29">
        <v>-1.9017787226E-3</v>
      </c>
      <c r="S441" s="4">
        <v>1663062.1745</v>
      </c>
    </row>
    <row r="442" spans="14:19" x14ac:dyDescent="0.25">
      <c r="N442" s="13" t="s">
        <v>2993</v>
      </c>
      <c r="O442" s="31">
        <f>IFERROR(_xlfn.RANK.EQ(Q442,$Q$5:$Q$3000)+COUNTIF($Q$5:Q442,Q442)-1,"")</f>
        <v>313</v>
      </c>
      <c r="P442" s="13" t="s">
        <v>4340</v>
      </c>
      <c r="Q442" s="29">
        <v>-5.7068741888999996E-3</v>
      </c>
      <c r="S442" s="4">
        <v>95766.112808999998</v>
      </c>
    </row>
    <row r="443" spans="14:19" x14ac:dyDescent="0.25">
      <c r="N443" s="13" t="s">
        <v>2998</v>
      </c>
      <c r="O443" s="31">
        <f>IFERROR(_xlfn.RANK.EQ(Q443,$Q$5:$Q$3000)+COUNTIF($Q$5:Q443,Q443)-1,"")</f>
        <v>87</v>
      </c>
      <c r="P443" s="13" t="s">
        <v>4341</v>
      </c>
      <c r="Q443" s="29">
        <v>1.179998824E-2</v>
      </c>
      <c r="S443" s="4">
        <v>283185.40513999999</v>
      </c>
    </row>
    <row r="444" spans="14:19" x14ac:dyDescent="0.25">
      <c r="N444" s="13" t="s">
        <v>3011</v>
      </c>
      <c r="O444" s="31">
        <f>IFERROR(_xlfn.RANK.EQ(Q444,$Q$5:$Q$3000)+COUNTIF($Q$5:Q444,Q444)-1,"")</f>
        <v>92</v>
      </c>
      <c r="P444" s="13" t="s">
        <v>4342</v>
      </c>
      <c r="Q444" s="29">
        <v>1.1167421625E-2</v>
      </c>
      <c r="S444" s="4">
        <v>1116324.3059</v>
      </c>
    </row>
    <row r="445" spans="14:19" x14ac:dyDescent="0.25">
      <c r="N445" s="13" t="s">
        <v>3013</v>
      </c>
      <c r="O445" s="31">
        <f>IFERROR(_xlfn.RANK.EQ(Q445,$Q$5:$Q$3000)+COUNTIF($Q$5:Q445,Q445)-1,"")</f>
        <v>70</v>
      </c>
      <c r="P445" s="13" t="s">
        <v>4343</v>
      </c>
      <c r="Q445" s="29">
        <v>1.3803331052E-2</v>
      </c>
      <c r="S445" s="4">
        <v>686205.59872000001</v>
      </c>
    </row>
    <row r="446" spans="14:19" x14ac:dyDescent="0.25">
      <c r="N446" s="13" t="s">
        <v>3020</v>
      </c>
      <c r="O446" s="31">
        <f>IFERROR(_xlfn.RANK.EQ(Q446,$Q$5:$Q$3000)+COUNTIF($Q$5:Q446,Q446)-1,"")</f>
        <v>318</v>
      </c>
      <c r="P446" s="13" t="s">
        <v>4344</v>
      </c>
      <c r="Q446" s="29">
        <v>-6.1073980186999999E-3</v>
      </c>
      <c r="S446" s="4">
        <v>705883.14505000005</v>
      </c>
    </row>
    <row r="447" spans="14:19" x14ac:dyDescent="0.25">
      <c r="N447" s="13" t="s">
        <v>3021</v>
      </c>
      <c r="O447" s="31">
        <f>IFERROR(_xlfn.RANK.EQ(Q447,$Q$5:$Q$3000)+COUNTIF($Q$5:Q447,Q447)-1,"")</f>
        <v>329</v>
      </c>
      <c r="P447" s="13" t="s">
        <v>4345</v>
      </c>
      <c r="Q447" s="29">
        <v>-6.7121834208999998E-3</v>
      </c>
      <c r="S447" s="4">
        <v>539130.09374000004</v>
      </c>
    </row>
    <row r="448" spans="14:19" x14ac:dyDescent="0.25">
      <c r="N448" s="13" t="s">
        <v>3029</v>
      </c>
      <c r="O448" s="31">
        <f>IFERROR(_xlfn.RANK.EQ(Q448,$Q$5:$Q$3000)+COUNTIF($Q$5:Q448,Q448)-1,"")</f>
        <v>434</v>
      </c>
      <c r="P448" s="13" t="s">
        <v>4346</v>
      </c>
      <c r="Q448" s="29">
        <v>-2.0796812748999999E-2</v>
      </c>
      <c r="S448" s="4">
        <v>4633840.6224999996</v>
      </c>
    </row>
    <row r="449" spans="14:19" x14ac:dyDescent="0.25">
      <c r="N449" s="13" t="s">
        <v>3040</v>
      </c>
      <c r="O449" s="31">
        <f>IFERROR(_xlfn.RANK.EQ(Q449,$Q$5:$Q$3000)+COUNTIF($Q$5:Q449,Q449)-1,"")</f>
        <v>333</v>
      </c>
      <c r="P449" s="13" t="s">
        <v>4347</v>
      </c>
      <c r="Q449" s="29">
        <v>-7.4074074072999997E-3</v>
      </c>
      <c r="S449" s="4">
        <v>163927.84007999999</v>
      </c>
    </row>
    <row r="450" spans="14:19" x14ac:dyDescent="0.25">
      <c r="N450" s="13" t="s">
        <v>3060</v>
      </c>
      <c r="O450" s="31">
        <f>IFERROR(_xlfn.RANK.EQ(Q450,$Q$5:$Q$3000)+COUNTIF($Q$5:Q450,Q450)-1,"")</f>
        <v>271</v>
      </c>
      <c r="P450" s="13" t="s">
        <v>4348</v>
      </c>
      <c r="Q450" s="29">
        <v>-2.6929982041000002E-3</v>
      </c>
      <c r="S450" s="4">
        <v>523014.39006000001</v>
      </c>
    </row>
    <row r="451" spans="14:19" x14ac:dyDescent="0.25">
      <c r="N451" s="13" t="s">
        <v>3070</v>
      </c>
      <c r="O451" s="31">
        <f>IFERROR(_xlfn.RANK.EQ(Q451,$Q$5:$Q$3000)+COUNTIF($Q$5:Q451,Q451)-1,"")</f>
        <v>437</v>
      </c>
      <c r="P451" s="13" t="s">
        <v>4349</v>
      </c>
      <c r="Q451" s="29">
        <v>-2.4629101806E-2</v>
      </c>
      <c r="S451" s="4">
        <v>467958.19537999999</v>
      </c>
    </row>
    <row r="452" spans="14:19" x14ac:dyDescent="0.25">
      <c r="N452" s="13" t="s">
        <v>3085</v>
      </c>
      <c r="O452" s="31">
        <f>IFERROR(_xlfn.RANK.EQ(Q452,$Q$5:$Q$3000)+COUNTIF($Q$5:Q452,Q452)-1,"")</f>
        <v>282</v>
      </c>
      <c r="P452" s="13" t="s">
        <v>4350</v>
      </c>
      <c r="Q452" s="29">
        <v>-3.3464280514E-3</v>
      </c>
      <c r="S452" s="4">
        <v>181828.69132000001</v>
      </c>
    </row>
    <row r="453" spans="14:19" x14ac:dyDescent="0.25">
      <c r="N453" s="13" t="s">
        <v>5172</v>
      </c>
      <c r="O453" s="31">
        <f>IFERROR(_xlfn.RANK.EQ(Q453,$Q$5:$Q$3000)+COUNTIF($Q$5:Q453,Q453)-1,"")</f>
        <v>116</v>
      </c>
      <c r="P453" s="13" t="s">
        <v>5209</v>
      </c>
      <c r="Q453" s="29">
        <v>8.6336336335000007E-3</v>
      </c>
      <c r="S453" s="4">
        <v>133271.8806</v>
      </c>
    </row>
    <row r="454" spans="14:19" x14ac:dyDescent="0.25">
      <c r="N454" s="13" t="s">
        <v>3093</v>
      </c>
      <c r="O454" s="31">
        <f>IFERROR(_xlfn.RANK.EQ(Q454,$Q$5:$Q$3000)+COUNTIF($Q$5:Q454,Q454)-1,"")</f>
        <v>47</v>
      </c>
      <c r="P454" s="13" t="s">
        <v>4351</v>
      </c>
      <c r="Q454" s="29">
        <v>1.8603437348999999E-2</v>
      </c>
      <c r="S454" s="4">
        <v>280232.56611999997</v>
      </c>
    </row>
    <row r="455" spans="14:19" x14ac:dyDescent="0.25">
      <c r="N455" s="13" t="s">
        <v>3094</v>
      </c>
      <c r="O455" s="31">
        <f>IFERROR(_xlfn.RANK.EQ(Q455,$Q$5:$Q$3000)+COUNTIF($Q$5:Q455,Q455)-1,"")</f>
        <v>223</v>
      </c>
      <c r="P455" s="13" t="s">
        <v>4352</v>
      </c>
      <c r="Q455" s="29">
        <v>9.8216983860999999E-4</v>
      </c>
      <c r="S455" s="4">
        <v>313552.24177999998</v>
      </c>
    </row>
    <row r="456" spans="14:19" x14ac:dyDescent="0.25">
      <c r="N456" s="13" t="s">
        <v>3097</v>
      </c>
      <c r="O456" s="31">
        <f>IFERROR(_xlfn.RANK.EQ(Q456,$Q$5:$Q$3000)+COUNTIF($Q$5:Q456,Q456)-1,"")</f>
        <v>335</v>
      </c>
      <c r="P456" s="13" t="s">
        <v>4353</v>
      </c>
      <c r="Q456" s="29">
        <v>-7.4994141086999998E-3</v>
      </c>
      <c r="S456" s="4">
        <v>837177.94834</v>
      </c>
    </row>
    <row r="457" spans="14:19" x14ac:dyDescent="0.25">
      <c r="N457" s="13" t="s">
        <v>3100</v>
      </c>
      <c r="O457" s="31">
        <f>IFERROR(_xlfn.RANK.EQ(Q457,$Q$5:$Q$3000)+COUNTIF($Q$5:Q457,Q457)-1,"")</f>
        <v>18</v>
      </c>
      <c r="P457" s="13" t="s">
        <v>4354</v>
      </c>
      <c r="Q457" s="29">
        <v>2.8454850923999998E-2</v>
      </c>
      <c r="S457" s="4">
        <v>756257.84499999997</v>
      </c>
    </row>
    <row r="458" spans="14:19" x14ac:dyDescent="0.25">
      <c r="N458" s="13" t="s">
        <v>3109</v>
      </c>
      <c r="O458" s="31">
        <f>IFERROR(_xlfn.RANK.EQ(Q458,$Q$5:$Q$3000)+COUNTIF($Q$5:Q458,Q458)-1,"")</f>
        <v>443</v>
      </c>
      <c r="P458" s="13" t="s">
        <v>4355</v>
      </c>
      <c r="Q458" s="29">
        <v>-2.561247216E-2</v>
      </c>
      <c r="S458" s="4">
        <v>69488.698386999997</v>
      </c>
    </row>
    <row r="459" spans="14:19" x14ac:dyDescent="0.25">
      <c r="N459" s="13" t="s">
        <v>3111</v>
      </c>
      <c r="O459" s="31">
        <f>IFERROR(_xlfn.RANK.EQ(Q459,$Q$5:$Q$3000)+COUNTIF($Q$5:Q459,Q459)-1,"")</f>
        <v>406</v>
      </c>
      <c r="P459" s="13" t="s">
        <v>4798</v>
      </c>
      <c r="Q459" s="29">
        <v>-1.5214797136E-2</v>
      </c>
      <c r="S459" s="4">
        <v>205245.56878</v>
      </c>
    </row>
    <row r="460" spans="14:19" x14ac:dyDescent="0.25">
      <c r="N460" s="13" t="s">
        <v>3132</v>
      </c>
      <c r="O460" s="31">
        <f>IFERROR(_xlfn.RANK.EQ(Q460,$Q$5:$Q$3000)+COUNTIF($Q$5:Q460,Q460)-1,"")</f>
        <v>137</v>
      </c>
      <c r="P460" s="13" t="s">
        <v>4356</v>
      </c>
      <c r="Q460" s="29">
        <v>6.8458643272999997E-3</v>
      </c>
      <c r="S460" s="4">
        <v>2174675.7692</v>
      </c>
    </row>
    <row r="461" spans="14:19" x14ac:dyDescent="0.25">
      <c r="N461" s="13" t="s">
        <v>3143</v>
      </c>
      <c r="O461" s="31">
        <f>IFERROR(_xlfn.RANK.EQ(Q461,$Q$5:$Q$3000)+COUNTIF($Q$5:Q461,Q461)-1,"")</f>
        <v>463</v>
      </c>
      <c r="P461" s="13" t="s">
        <v>5210</v>
      </c>
      <c r="Q461" s="29">
        <v>-4.1746183206000001E-2</v>
      </c>
      <c r="S461" s="4">
        <v>1001598.01</v>
      </c>
    </row>
    <row r="462" spans="14:19" x14ac:dyDescent="0.25">
      <c r="N462" s="13" t="s">
        <v>3158</v>
      </c>
      <c r="O462" s="31">
        <f>IFERROR(_xlfn.RANK.EQ(Q462,$Q$5:$Q$3000)+COUNTIF($Q$5:Q462,Q462)-1,"")</f>
        <v>311</v>
      </c>
      <c r="P462" s="13" t="s">
        <v>4357</v>
      </c>
      <c r="Q462" s="29">
        <v>-5.5796871137999996E-3</v>
      </c>
      <c r="S462" s="4">
        <v>275701.59198999999</v>
      </c>
    </row>
    <row r="463" spans="14:19" x14ac:dyDescent="0.25">
      <c r="N463" s="13" t="s">
        <v>3162</v>
      </c>
      <c r="O463" s="31">
        <f>IFERROR(_xlfn.RANK.EQ(Q463,$Q$5:$Q$3000)+COUNTIF($Q$5:Q463,Q463)-1,"")</f>
        <v>135</v>
      </c>
      <c r="P463" s="13" t="s">
        <v>4358</v>
      </c>
      <c r="Q463" s="29">
        <v>6.9940051379999996E-3</v>
      </c>
      <c r="S463" s="4">
        <v>159461.39254999999</v>
      </c>
    </row>
    <row r="464" spans="14:19" x14ac:dyDescent="0.25">
      <c r="N464" s="13" t="s">
        <v>3163</v>
      </c>
      <c r="O464" s="31">
        <f>IFERROR(_xlfn.RANK.EQ(Q464,$Q$5:$Q$3000)+COUNTIF($Q$5:Q464,Q464)-1,"")</f>
        <v>23</v>
      </c>
      <c r="P464" s="13" t="s">
        <v>4359</v>
      </c>
      <c r="Q464" s="29">
        <v>2.6335196605999998E-2</v>
      </c>
      <c r="S464" s="4">
        <v>389397.49028000003</v>
      </c>
    </row>
    <row r="465" spans="14:19" x14ac:dyDescent="0.25">
      <c r="N465" s="13" t="s">
        <v>3165</v>
      </c>
      <c r="O465" s="31">
        <f>IFERROR(_xlfn.RANK.EQ(Q465,$Q$5:$Q$3000)+COUNTIF($Q$5:Q465,Q465)-1,"")</f>
        <v>86</v>
      </c>
      <c r="P465" s="13" t="s">
        <v>4360</v>
      </c>
      <c r="Q465" s="29">
        <v>1.1976047904E-2</v>
      </c>
      <c r="S465" s="4">
        <v>67829.844087999998</v>
      </c>
    </row>
    <row r="466" spans="14:19" x14ac:dyDescent="0.25">
      <c r="N466" s="13" t="s">
        <v>3167</v>
      </c>
      <c r="O466" s="31">
        <f>IFERROR(_xlfn.RANK.EQ(Q466,$Q$5:$Q$3000)+COUNTIF($Q$5:Q466,Q466)-1,"")</f>
        <v>6</v>
      </c>
      <c r="P466" s="13" t="s">
        <v>4361</v>
      </c>
      <c r="Q466" s="29">
        <v>4.0781391601E-2</v>
      </c>
      <c r="S466" s="4">
        <v>1386472.0111</v>
      </c>
    </row>
    <row r="467" spans="14:19" x14ac:dyDescent="0.25">
      <c r="N467" s="13" t="s">
        <v>3168</v>
      </c>
      <c r="O467" s="31">
        <f>IFERROR(_xlfn.RANK.EQ(Q467,$Q$5:$Q$3000)+COUNTIF($Q$5:Q467,Q467)-1,"")</f>
        <v>447</v>
      </c>
      <c r="P467" s="13" t="s">
        <v>4362</v>
      </c>
      <c r="Q467" s="29">
        <v>-2.6622718052000002E-2</v>
      </c>
      <c r="S467" s="4">
        <v>949794.85918999999</v>
      </c>
    </row>
    <row r="468" spans="14:19" x14ac:dyDescent="0.25">
      <c r="N468" s="13" t="s">
        <v>4647</v>
      </c>
      <c r="O468" s="31">
        <f>IFERROR(_xlfn.RANK.EQ(Q468,$Q$5:$Q$3000)+COUNTIF($Q$5:Q468,Q468)-1,"")</f>
        <v>158</v>
      </c>
      <c r="P468" s="13" t="s">
        <v>4648</v>
      </c>
      <c r="Q468" s="29">
        <v>5.5031446536000003E-3</v>
      </c>
      <c r="S468" s="4">
        <v>956158.65436000004</v>
      </c>
    </row>
    <row r="469" spans="14:19" x14ac:dyDescent="0.25">
      <c r="N469" s="13" t="s">
        <v>3174</v>
      </c>
      <c r="O469" s="31">
        <f>IFERROR(_xlfn.RANK.EQ(Q469,$Q$5:$Q$3000)+COUNTIF($Q$5:Q469,Q469)-1,"")</f>
        <v>126</v>
      </c>
      <c r="P469" s="13" t="s">
        <v>4363</v>
      </c>
      <c r="Q469" s="29">
        <v>7.9206197242000006E-3</v>
      </c>
      <c r="S469" s="4">
        <v>366804.58444000001</v>
      </c>
    </row>
    <row r="470" spans="14:19" x14ac:dyDescent="0.25">
      <c r="N470" s="13" t="s">
        <v>3175</v>
      </c>
      <c r="O470" s="31">
        <f>IFERROR(_xlfn.RANK.EQ(Q470,$Q$5:$Q$3000)+COUNTIF($Q$5:Q470,Q470)-1,"")</f>
        <v>385</v>
      </c>
      <c r="P470" s="13" t="s">
        <v>4364</v>
      </c>
      <c r="Q470" s="29">
        <v>-1.2340410397E-2</v>
      </c>
      <c r="S470" s="4">
        <v>347357.66084000003</v>
      </c>
    </row>
    <row r="471" spans="14:19" x14ac:dyDescent="0.25">
      <c r="N471" s="13" t="s">
        <v>3184</v>
      </c>
      <c r="O471" s="31">
        <f>IFERROR(_xlfn.RANK.EQ(Q471,$Q$5:$Q$3000)+COUNTIF($Q$5:Q471,Q471)-1,"")</f>
        <v>268</v>
      </c>
      <c r="P471" s="13" t="s">
        <v>4365</v>
      </c>
      <c r="Q471" s="29">
        <v>-2.4545454544000001E-3</v>
      </c>
      <c r="S471" s="4">
        <v>212877.09956999999</v>
      </c>
    </row>
    <row r="472" spans="14:19" x14ac:dyDescent="0.25">
      <c r="N472" s="13" t="s">
        <v>3186</v>
      </c>
      <c r="O472" s="31">
        <f>IFERROR(_xlfn.RANK.EQ(Q472,$Q$5:$Q$3000)+COUNTIF($Q$5:Q472,Q472)-1,"")</f>
        <v>299</v>
      </c>
      <c r="P472" s="13" t="s">
        <v>4366</v>
      </c>
      <c r="Q472" s="29">
        <v>-4.4894817856E-3</v>
      </c>
      <c r="S472" s="4">
        <v>1500565.0064999999</v>
      </c>
    </row>
    <row r="473" spans="14:19" x14ac:dyDescent="0.25">
      <c r="N473" s="13" t="s">
        <v>3187</v>
      </c>
      <c r="O473" s="31">
        <f>IFERROR(_xlfn.RANK.EQ(Q473,$Q$5:$Q$3000)+COUNTIF($Q$5:Q473,Q473)-1,"")</f>
        <v>298</v>
      </c>
      <c r="P473" s="13" t="s">
        <v>4367</v>
      </c>
      <c r="Q473" s="29">
        <v>-4.3019624017999998E-3</v>
      </c>
      <c r="S473" s="4">
        <v>380961.33757999999</v>
      </c>
    </row>
    <row r="474" spans="14:19" x14ac:dyDescent="0.25">
      <c r="N474" s="13" t="s">
        <v>3193</v>
      </c>
      <c r="O474" s="31">
        <f>IFERROR(_xlfn.RANK.EQ(Q474,$Q$5:$Q$3000)+COUNTIF($Q$5:Q474,Q474)-1,"")</f>
        <v>325</v>
      </c>
      <c r="P474" s="13" t="s">
        <v>4368</v>
      </c>
      <c r="Q474" s="29">
        <v>-6.6147534126000003E-3</v>
      </c>
      <c r="S474" s="4">
        <v>201007.28677999999</v>
      </c>
    </row>
    <row r="475" spans="14:19" x14ac:dyDescent="0.25">
      <c r="N475" s="13" t="s">
        <v>3197</v>
      </c>
      <c r="O475" s="31">
        <f>IFERROR(_xlfn.RANK.EQ(Q475,$Q$5:$Q$3000)+COUNTIF($Q$5:Q475,Q475)-1,"")</f>
        <v>449</v>
      </c>
      <c r="P475" s="13" t="s">
        <v>4369</v>
      </c>
      <c r="Q475" s="29">
        <v>-2.7162447256000002E-2</v>
      </c>
      <c r="S475" s="4">
        <v>517646.62445</v>
      </c>
    </row>
    <row r="476" spans="14:19" x14ac:dyDescent="0.25">
      <c r="N476" s="13" t="s">
        <v>3200</v>
      </c>
      <c r="O476" s="31">
        <f>IFERROR(_xlfn.RANK.EQ(Q476,$Q$5:$Q$3000)+COUNTIF($Q$5:Q476,Q476)-1,"")</f>
        <v>274</v>
      </c>
      <c r="P476" s="13" t="s">
        <v>4370</v>
      </c>
      <c r="Q476" s="29">
        <v>-2.8588067116E-3</v>
      </c>
      <c r="S476" s="4">
        <v>256829.56761999999</v>
      </c>
    </row>
    <row r="477" spans="14:19" x14ac:dyDescent="0.25">
      <c r="N477" s="13" t="s">
        <v>3206</v>
      </c>
      <c r="O477" s="31">
        <f>IFERROR(_xlfn.RANK.EQ(Q477,$Q$5:$Q$3000)+COUNTIF($Q$5:Q477,Q477)-1,"")</f>
        <v>362</v>
      </c>
      <c r="P477" s="13" t="s">
        <v>4371</v>
      </c>
      <c r="Q477" s="29">
        <v>-9.6899224809000005E-3</v>
      </c>
      <c r="S477" s="4">
        <v>130701.33805000001</v>
      </c>
    </row>
    <row r="478" spans="14:19" x14ac:dyDescent="0.25">
      <c r="N478" s="13" t="s">
        <v>3220</v>
      </c>
      <c r="O478" s="31">
        <f>IFERROR(_xlfn.RANK.EQ(Q478,$Q$5:$Q$3000)+COUNTIF($Q$5:Q478,Q478)-1,"")</f>
        <v>317</v>
      </c>
      <c r="P478" s="13" t="s">
        <v>4372</v>
      </c>
      <c r="Q478" s="29">
        <v>-6.1016949148E-3</v>
      </c>
      <c r="S478" s="4">
        <v>412186.69764000003</v>
      </c>
    </row>
    <row r="479" spans="14:19" x14ac:dyDescent="0.25">
      <c r="N479" s="13" t="s">
        <v>3221</v>
      </c>
      <c r="O479" s="31">
        <f>IFERROR(_xlfn.RANK.EQ(Q479,$Q$5:$Q$3000)+COUNTIF($Q$5:Q479,Q479)-1,"")</f>
        <v>401</v>
      </c>
      <c r="P479" s="13" t="s">
        <v>5412</v>
      </c>
      <c r="Q479" s="29">
        <v>-1.4868976347000001E-2</v>
      </c>
      <c r="S479" s="4">
        <v>218394.54917000001</v>
      </c>
    </row>
    <row r="480" spans="14:19" x14ac:dyDescent="0.25">
      <c r="N480" s="13" t="s">
        <v>3232</v>
      </c>
      <c r="O480" s="31">
        <f>IFERROR(_xlfn.RANK.EQ(Q480,$Q$5:$Q$3000)+COUNTIF($Q$5:Q480,Q480)-1,"")</f>
        <v>50</v>
      </c>
      <c r="P480" s="13" t="s">
        <v>5413</v>
      </c>
      <c r="Q480" s="29">
        <v>1.822384212E-2</v>
      </c>
      <c r="S480" s="4">
        <v>588395.08186999999</v>
      </c>
    </row>
    <row r="481" spans="14:19" x14ac:dyDescent="0.25">
      <c r="N481" s="13" t="s">
        <v>3242</v>
      </c>
      <c r="O481" s="31">
        <f>IFERROR(_xlfn.RANK.EQ(Q481,$Q$5:$Q$3000)+COUNTIF($Q$5:Q481,Q481)-1,"")</f>
        <v>303</v>
      </c>
      <c r="P481" s="13" t="s">
        <v>4373</v>
      </c>
      <c r="Q481" s="29">
        <v>-4.7344968434000004E-3</v>
      </c>
      <c r="S481" s="4">
        <v>189108.18906999999</v>
      </c>
    </row>
    <row r="482" spans="14:19" x14ac:dyDescent="0.25">
      <c r="N482" s="13" t="s">
        <v>3246</v>
      </c>
      <c r="O482" s="31">
        <f>IFERROR(_xlfn.RANK.EQ(Q482,$Q$5:$Q$3000)+COUNTIF($Q$5:Q482,Q482)-1,"")</f>
        <v>315</v>
      </c>
      <c r="P482" s="13" t="s">
        <v>4374</v>
      </c>
      <c r="Q482" s="29">
        <v>-5.8320900570999999E-3</v>
      </c>
      <c r="S482" s="4">
        <v>224282.51217</v>
      </c>
    </row>
    <row r="483" spans="14:19" x14ac:dyDescent="0.25">
      <c r="N483" s="13" t="s">
        <v>3255</v>
      </c>
      <c r="O483" s="31">
        <f>IFERROR(_xlfn.RANK.EQ(Q483,$Q$5:$Q$3000)+COUNTIF($Q$5:Q483,Q483)-1,"")</f>
        <v>228</v>
      </c>
      <c r="P483" s="13" t="s">
        <v>4375</v>
      </c>
      <c r="Q483" s="29">
        <v>6.9633033490000001E-5</v>
      </c>
      <c r="S483" s="4">
        <v>154625.47359000001</v>
      </c>
    </row>
    <row r="484" spans="14:19" x14ac:dyDescent="0.25">
      <c r="N484" s="13" t="s">
        <v>3261</v>
      </c>
      <c r="O484" s="31">
        <f>IFERROR(_xlfn.RANK.EQ(Q484,$Q$5:$Q$3000)+COUNTIF($Q$5:Q484,Q484)-1,"")</f>
        <v>75</v>
      </c>
      <c r="P484" s="13" t="s">
        <v>4376</v>
      </c>
      <c r="Q484" s="29">
        <v>1.3189964158E-2</v>
      </c>
      <c r="S484" s="4">
        <v>283481.10142999998</v>
      </c>
    </row>
    <row r="485" spans="14:19" x14ac:dyDescent="0.25">
      <c r="N485" s="13" t="s">
        <v>3264</v>
      </c>
      <c r="O485" s="31">
        <f>IFERROR(_xlfn.RANK.EQ(Q485,$Q$5:$Q$3000)+COUNTIF($Q$5:Q485,Q485)-1,"")</f>
        <v>43</v>
      </c>
      <c r="P485" s="13" t="s">
        <v>4377</v>
      </c>
      <c r="Q485" s="29">
        <v>1.8869795109000002E-2</v>
      </c>
      <c r="S485" s="4">
        <v>183421.05032000001</v>
      </c>
    </row>
    <row r="486" spans="14:19" x14ac:dyDescent="0.25">
      <c r="N486" s="13" t="s">
        <v>3269</v>
      </c>
      <c r="O486" s="31">
        <f>IFERROR(_xlfn.RANK.EQ(Q486,$Q$5:$Q$3000)+COUNTIF($Q$5:Q486,Q486)-1,"")</f>
        <v>363</v>
      </c>
      <c r="P486" s="13" t="s">
        <v>4378</v>
      </c>
      <c r="Q486" s="29">
        <v>-9.7772949483999998E-3</v>
      </c>
      <c r="S486" s="4">
        <v>168898.14256000001</v>
      </c>
    </row>
    <row r="487" spans="14:19" x14ac:dyDescent="0.25">
      <c r="N487" s="13" t="s">
        <v>3273</v>
      </c>
      <c r="O487" s="31">
        <f>IFERROR(_xlfn.RANK.EQ(Q487,$Q$5:$Q$3000)+COUNTIF($Q$5:Q487,Q487)-1,"")</f>
        <v>200</v>
      </c>
      <c r="P487" s="13" t="s">
        <v>4379</v>
      </c>
      <c r="Q487" s="29">
        <v>2.6006022435000001E-3</v>
      </c>
      <c r="S487" s="4">
        <v>550816.91423999995</v>
      </c>
    </row>
    <row r="488" spans="14:19" x14ac:dyDescent="0.25">
      <c r="O488" s="31" t="str">
        <f>IFERROR(_xlfn.RANK.EQ(Q488,$Q$5:$Q$3000)+COUNTIF($Q$5:Q488,Q488)-1,"")</f>
        <v/>
      </c>
    </row>
    <row r="489" spans="14:19" x14ac:dyDescent="0.25">
      <c r="O489" s="31" t="str">
        <f>IFERROR(_xlfn.RANK.EQ(Q489,$Q$5:$Q$3000)+COUNTIF($Q$5:Q489,Q489)-1,"")</f>
        <v/>
      </c>
    </row>
    <row r="490" spans="14:19" x14ac:dyDescent="0.25">
      <c r="O490" s="31" t="str">
        <f>IFERROR(_xlfn.RANK.EQ(Q490,$Q$5:$Q$3000)+COUNTIF($Q$5:Q490,Q490)-1,"")</f>
        <v/>
      </c>
    </row>
    <row r="491" spans="14:19" x14ac:dyDescent="0.25">
      <c r="O491" s="31" t="str">
        <f>IFERROR(_xlfn.RANK.EQ(Q491,$Q$5:$Q$3000)+COUNTIF($Q$5:Q491,Q491)-1,"")</f>
        <v/>
      </c>
    </row>
    <row r="492" spans="14:19" x14ac:dyDescent="0.25">
      <c r="O492" s="31" t="str">
        <f>IFERROR(_xlfn.RANK.EQ(Q492,$Q$5:$Q$3000)+COUNTIF($Q$5:Q492,Q492)-1,"")</f>
        <v/>
      </c>
    </row>
    <row r="493" spans="14:19" x14ac:dyDescent="0.25">
      <c r="O493" s="31" t="str">
        <f>IFERROR(_xlfn.RANK.EQ(Q493,$Q$5:$Q$3000)+COUNTIF($Q$5:Q493,Q493)-1,"")</f>
        <v/>
      </c>
    </row>
    <row r="494" spans="14:19" x14ac:dyDescent="0.25">
      <c r="O494" s="31" t="str">
        <f>IFERROR(_xlfn.RANK.EQ(Q494,$Q$5:$Q$3000)+COUNTIF($Q$5:Q494,Q494)-1,"")</f>
        <v/>
      </c>
    </row>
    <row r="495" spans="14:19" x14ac:dyDescent="0.25">
      <c r="O495" s="31" t="str">
        <f>IFERROR(_xlfn.RANK.EQ(Q495,$Q$5:$Q$3000)+COUNTIF($Q$5:Q495,Q495)-1,"")</f>
        <v/>
      </c>
    </row>
    <row r="496" spans="14:19" x14ac:dyDescent="0.25">
      <c r="O496" s="31" t="str">
        <f>IFERROR(_xlfn.RANK.EQ(Q496,$Q$5:$Q$3000)+COUNTIF($Q$5:Q496,Q496)-1,"")</f>
        <v/>
      </c>
    </row>
    <row r="497" spans="15:15" x14ac:dyDescent="0.25">
      <c r="O497" s="31" t="str">
        <f>IFERROR(_xlfn.RANK.EQ(Q497,$Q$5:$Q$3000)+COUNTIF($Q$5:Q497,Q497)-1,"")</f>
        <v/>
      </c>
    </row>
    <row r="498" spans="15:15" x14ac:dyDescent="0.25">
      <c r="O498" s="31" t="str">
        <f>IFERROR(_xlfn.RANK.EQ(Q498,$Q$5:$Q$3000)+COUNTIF($Q$5:Q498,Q498)-1,"")</f>
        <v/>
      </c>
    </row>
    <row r="499" spans="15:15" x14ac:dyDescent="0.25">
      <c r="O499" s="31" t="str">
        <f>IFERROR(_xlfn.RANK.EQ(Q499,$Q$5:$Q$3000)+COUNTIF($Q$5:Q499,Q499)-1,"")</f>
        <v/>
      </c>
    </row>
    <row r="500" spans="15:15" x14ac:dyDescent="0.25">
      <c r="O500" s="31" t="str">
        <f>IFERROR(_xlfn.RANK.EQ(Q500,$Q$5:$Q$3000)+COUNTIF($Q$5:Q500,Q500)-1,"")</f>
        <v/>
      </c>
    </row>
    <row r="501" spans="15:15" x14ac:dyDescent="0.25">
      <c r="O501" s="31" t="str">
        <f>IFERROR(_xlfn.RANK.EQ(Q501,$Q$5:$Q$3000)+COUNTIF($Q$5:Q501,Q501)-1,"")</f>
        <v/>
      </c>
    </row>
    <row r="502" spans="15:15" x14ac:dyDescent="0.25">
      <c r="O502" s="31" t="str">
        <f>IFERROR(_xlfn.RANK.EQ(Q502,$Q$5:$Q$3000)+COUNTIF($Q$5:Q502,Q502)-1,"")</f>
        <v/>
      </c>
    </row>
    <row r="503" spans="15:15" x14ac:dyDescent="0.25">
      <c r="O503" s="31" t="str">
        <f>IFERROR(_xlfn.RANK.EQ(Q503,$Q$5:$Q$3000)+COUNTIF($Q$5:Q503,Q503)-1,"")</f>
        <v/>
      </c>
    </row>
    <row r="504" spans="15:15" x14ac:dyDescent="0.25">
      <c r="O504" s="31" t="str">
        <f>IFERROR(_xlfn.RANK.EQ(Q504,$Q$5:$Q$3000)+COUNTIF($Q$5:Q504,Q504)-1,"")</f>
        <v/>
      </c>
    </row>
    <row r="505" spans="15:15" x14ac:dyDescent="0.25">
      <c r="O505" s="31" t="str">
        <f>IFERROR(_xlfn.RANK.EQ(Q505,$Q$5:$Q$3000)+COUNTIF($Q$5:Q505,Q505)-1,"")</f>
        <v/>
      </c>
    </row>
    <row r="506" spans="15:15" x14ac:dyDescent="0.25">
      <c r="O506" s="31" t="str">
        <f>IFERROR(_xlfn.RANK.EQ(Q506,$Q$5:$Q$3000)+COUNTIF($Q$5:Q506,Q506)-1,"")</f>
        <v/>
      </c>
    </row>
    <row r="507" spans="15:15" x14ac:dyDescent="0.25">
      <c r="O507" s="31" t="str">
        <f>IFERROR(_xlfn.RANK.EQ(Q507,$Q$5:$Q$3000)+COUNTIF($Q$5:Q507,Q507)-1,"")</f>
        <v/>
      </c>
    </row>
    <row r="508" spans="15:15" x14ac:dyDescent="0.25">
      <c r="O508" s="31" t="str">
        <f>IFERROR(_xlfn.RANK.EQ(Q508,$Q$5:$Q$3000)+COUNTIF($Q$5:Q508,Q508)-1,"")</f>
        <v/>
      </c>
    </row>
    <row r="509" spans="15:15" x14ac:dyDescent="0.25">
      <c r="O509" s="31" t="str">
        <f>IFERROR(_xlfn.RANK.EQ(Q509,$Q$5:$Q$3000)+COUNTIF($Q$5:Q509,Q509)-1,"")</f>
        <v/>
      </c>
    </row>
    <row r="510" spans="15:15" x14ac:dyDescent="0.25">
      <c r="O510" s="31" t="str">
        <f>IFERROR(_xlfn.RANK.EQ(Q510,$Q$5:$Q$3000)+COUNTIF($Q$5:Q510,Q510)-1,"")</f>
        <v/>
      </c>
    </row>
    <row r="511" spans="15:15" x14ac:dyDescent="0.25">
      <c r="O511" s="31" t="str">
        <f>IFERROR(_xlfn.RANK.EQ(Q511,$Q$5:$Q$3000)+COUNTIF($Q$5:Q511,Q511)-1,"")</f>
        <v/>
      </c>
    </row>
    <row r="512" spans="15:15" x14ac:dyDescent="0.25">
      <c r="O512" s="31" t="str">
        <f>IFERROR(_xlfn.RANK.EQ(Q512,$Q$5:$Q$3000)+COUNTIF($Q$5:Q512,Q512)-1,"")</f>
        <v/>
      </c>
    </row>
    <row r="513" spans="15:15" x14ac:dyDescent="0.25">
      <c r="O513" s="31" t="str">
        <f>IFERROR(_xlfn.RANK.EQ(Q513,$Q$5:$Q$3000)+COUNTIF($Q$5:Q513,Q513)-1,"")</f>
        <v/>
      </c>
    </row>
    <row r="514" spans="15:15" x14ac:dyDescent="0.25">
      <c r="O514" s="31" t="str">
        <f>IFERROR(_xlfn.RANK.EQ(Q514,$Q$5:$Q$3000)+COUNTIF($Q$5:Q514,Q514)-1,"")</f>
        <v/>
      </c>
    </row>
    <row r="515" spans="15:15" x14ac:dyDescent="0.25">
      <c r="O515" s="31" t="str">
        <f>IFERROR(_xlfn.RANK.EQ(Q515,$Q$5:$Q$3000)+COUNTIF($Q$5:Q515,Q515)-1,"")</f>
        <v/>
      </c>
    </row>
    <row r="516" spans="15:15" x14ac:dyDescent="0.25">
      <c r="O516" s="31" t="str">
        <f>IFERROR(_xlfn.RANK.EQ(Q516,$Q$5:$Q$3000)+COUNTIF($Q$5:Q516,Q516)-1,"")</f>
        <v/>
      </c>
    </row>
    <row r="517" spans="15:15" x14ac:dyDescent="0.25">
      <c r="O517" s="31" t="str">
        <f>IFERROR(_xlfn.RANK.EQ(Q517,$Q$5:$Q$3000)+COUNTIF($Q$5:Q517,Q517)-1,"")</f>
        <v/>
      </c>
    </row>
    <row r="518" spans="15:15" x14ac:dyDescent="0.25">
      <c r="O518" s="31" t="str">
        <f>IFERROR(_xlfn.RANK.EQ(Q518,$Q$5:$Q$3000)+COUNTIF($Q$5:Q518,Q518)-1,"")</f>
        <v/>
      </c>
    </row>
    <row r="519" spans="15:15" x14ac:dyDescent="0.25">
      <c r="O519" s="31" t="str">
        <f>IFERROR(_xlfn.RANK.EQ(Q519,$Q$5:$Q$3000)+COUNTIF($Q$5:Q519,Q519)-1,"")</f>
        <v/>
      </c>
    </row>
    <row r="520" spans="15:15" x14ac:dyDescent="0.25">
      <c r="O520" s="31" t="str">
        <f>IFERROR(_xlfn.RANK.EQ(Q520,$Q$5:$Q$3000)+COUNTIF($Q$5:Q520,Q520)-1,"")</f>
        <v/>
      </c>
    </row>
    <row r="521" spans="15:15" x14ac:dyDescent="0.25">
      <c r="O521" s="31" t="str">
        <f>IFERROR(_xlfn.RANK.EQ(Q521,$Q$5:$Q$3000)+COUNTIF($Q$5:Q521,Q521)-1,"")</f>
        <v/>
      </c>
    </row>
    <row r="522" spans="15:15" x14ac:dyDescent="0.25">
      <c r="O522" s="31" t="str">
        <f>IFERROR(_xlfn.RANK.EQ(Q522,$Q$5:$Q$3000)+COUNTIF($Q$5:Q522,Q522)-1,"")</f>
        <v/>
      </c>
    </row>
    <row r="523" spans="15:15" x14ac:dyDescent="0.25">
      <c r="O523" s="31" t="str">
        <f>IFERROR(_xlfn.RANK.EQ(Q523,$Q$5:$Q$3000)+COUNTIF($Q$5:Q523,Q523)-1,"")</f>
        <v/>
      </c>
    </row>
    <row r="524" spans="15:15" x14ac:dyDescent="0.25">
      <c r="O524" s="31" t="str">
        <f>IFERROR(_xlfn.RANK.EQ(Q524,$Q$5:$Q$3000)+COUNTIF($Q$5:Q524,Q524)-1,"")</f>
        <v/>
      </c>
    </row>
    <row r="525" spans="15:15" x14ac:dyDescent="0.25">
      <c r="O525" s="31" t="str">
        <f>IFERROR(_xlfn.RANK.EQ(Q525,$Q$5:$Q$3000)+COUNTIF($Q$5:Q525,Q525)-1,"")</f>
        <v/>
      </c>
    </row>
    <row r="526" spans="15:15" x14ac:dyDescent="0.25">
      <c r="O526" s="31" t="str">
        <f>IFERROR(_xlfn.RANK.EQ(Q526,$Q$5:$Q$3000)+COUNTIF($Q$5:Q526,Q526)-1,"")</f>
        <v/>
      </c>
    </row>
    <row r="527" spans="15:15" x14ac:dyDescent="0.25">
      <c r="O527" s="31" t="str">
        <f>IFERROR(_xlfn.RANK.EQ(Q527,$Q$5:$Q$3000)+COUNTIF($Q$5:Q527,Q527)-1,"")</f>
        <v/>
      </c>
    </row>
    <row r="528" spans="15:15" x14ac:dyDescent="0.25">
      <c r="O528" s="31" t="str">
        <f>IFERROR(_xlfn.RANK.EQ(Q528,$Q$5:$Q$3000)+COUNTIF($Q$5:Q528,Q528)-1,"")</f>
        <v/>
      </c>
    </row>
    <row r="529" spans="15:15" x14ac:dyDescent="0.25">
      <c r="O529" s="31" t="str">
        <f>IFERROR(_xlfn.RANK.EQ(Q529,$Q$5:$Q$3000)+COUNTIF($Q$5:Q529,Q529)-1,"")</f>
        <v/>
      </c>
    </row>
    <row r="530" spans="15:15" x14ac:dyDescent="0.25">
      <c r="O530" s="31" t="str">
        <f>IFERROR(_xlfn.RANK.EQ(Q530,$Q$5:$Q$3000)+COUNTIF($Q$5:Q530,Q530)-1,"")</f>
        <v/>
      </c>
    </row>
    <row r="531" spans="15:15" x14ac:dyDescent="0.25">
      <c r="O531" s="31" t="str">
        <f>IFERROR(_xlfn.RANK.EQ(Q531,$Q$5:$Q$3000)+COUNTIF($Q$5:Q531,Q531)-1,"")</f>
        <v/>
      </c>
    </row>
    <row r="532" spans="15:15" x14ac:dyDescent="0.25">
      <c r="O532" s="31" t="str">
        <f>IFERROR(_xlfn.RANK.EQ(Q532,$Q$5:$Q$3000)+COUNTIF($Q$5:Q532,Q532)-1,"")</f>
        <v/>
      </c>
    </row>
    <row r="533" spans="15:15" x14ac:dyDescent="0.25">
      <c r="O533" s="31" t="str">
        <f>IFERROR(_xlfn.RANK.EQ(Q533,$Q$5:$Q$3000)+COUNTIF($Q$5:Q533,Q533)-1,"")</f>
        <v/>
      </c>
    </row>
    <row r="534" spans="15:15" x14ac:dyDescent="0.25">
      <c r="O534" s="31" t="str">
        <f>IFERROR(_xlfn.RANK.EQ(Q534,$Q$5:$Q$3000)+COUNTIF($Q$5:Q534,Q534)-1,"")</f>
        <v/>
      </c>
    </row>
    <row r="535" spans="15:15" x14ac:dyDescent="0.25">
      <c r="O535" s="31" t="str">
        <f>IFERROR(_xlfn.RANK.EQ(Q535,$Q$5:$Q$3000)+COUNTIF($Q$5:Q535,Q535)-1,"")</f>
        <v/>
      </c>
    </row>
    <row r="536" spans="15:15" x14ac:dyDescent="0.25">
      <c r="O536" s="31" t="str">
        <f>IFERROR(_xlfn.RANK.EQ(Q536,$Q$5:$Q$3000)+COUNTIF($Q$5:Q536,Q536)-1,"")</f>
        <v/>
      </c>
    </row>
    <row r="537" spans="15:15" x14ac:dyDescent="0.25">
      <c r="O537" s="31" t="str">
        <f>IFERROR(_xlfn.RANK.EQ(Q537,$Q$5:$Q$3000)+COUNTIF($Q$5:Q537,Q537)-1,"")</f>
        <v/>
      </c>
    </row>
    <row r="538" spans="15:15" x14ac:dyDescent="0.25">
      <c r="O538" s="31" t="str">
        <f>IFERROR(_xlfn.RANK.EQ(Q538,$Q$5:$Q$3000)+COUNTIF($Q$5:Q538,Q538)-1,"")</f>
        <v/>
      </c>
    </row>
    <row r="539" spans="15:15" x14ac:dyDescent="0.25">
      <c r="O539" s="31" t="str">
        <f>IFERROR(_xlfn.RANK.EQ(Q539,$Q$5:$Q$3000)+COUNTIF($Q$5:Q539,Q539)-1,"")</f>
        <v/>
      </c>
    </row>
    <row r="540" spans="15:15" x14ac:dyDescent="0.25">
      <c r="O540" s="31" t="str">
        <f>IFERROR(_xlfn.RANK.EQ(Q540,$Q$5:$Q$3000)+COUNTIF($Q$5:Q540,Q540)-1,"")</f>
        <v/>
      </c>
    </row>
    <row r="541" spans="15:15" x14ac:dyDescent="0.25">
      <c r="O541" s="31" t="str">
        <f>IFERROR(_xlfn.RANK.EQ(Q541,$Q$5:$Q$3000)+COUNTIF($Q$5:Q541,Q541)-1,"")</f>
        <v/>
      </c>
    </row>
    <row r="542" spans="15:15" x14ac:dyDescent="0.25">
      <c r="O542" s="31" t="str">
        <f>IFERROR(_xlfn.RANK.EQ(Q542,$Q$5:$Q$3000)+COUNTIF($Q$5:Q542,Q542)-1,"")</f>
        <v/>
      </c>
    </row>
    <row r="543" spans="15:15" x14ac:dyDescent="0.25">
      <c r="O543" s="31" t="str">
        <f>IFERROR(_xlfn.RANK.EQ(Q543,$Q$5:$Q$3000)+COUNTIF($Q$5:Q543,Q543)-1,"")</f>
        <v/>
      </c>
    </row>
    <row r="544" spans="15:15" x14ac:dyDescent="0.25">
      <c r="O544" s="31" t="str">
        <f>IFERROR(_xlfn.RANK.EQ(Q544,$Q$5:$Q$3000)+COUNTIF($Q$5:Q544,Q544)-1,"")</f>
        <v/>
      </c>
    </row>
    <row r="545" spans="15:15" x14ac:dyDescent="0.25">
      <c r="O545" s="31" t="str">
        <f>IFERROR(_xlfn.RANK.EQ(Q545,$Q$5:$Q$3000)+COUNTIF($Q$5:Q545,Q545)-1,"")</f>
        <v/>
      </c>
    </row>
    <row r="546" spans="15:15" x14ac:dyDescent="0.25">
      <c r="O546" s="31" t="str">
        <f>IFERROR(_xlfn.RANK.EQ(Q546,$Q$5:$Q$3000)+COUNTIF($Q$5:Q546,Q546)-1,"")</f>
        <v/>
      </c>
    </row>
    <row r="547" spans="15:15" x14ac:dyDescent="0.25">
      <c r="O547" s="31" t="str">
        <f>IFERROR(_xlfn.RANK.EQ(Q547,$Q$5:$Q$3000)+COUNTIF($Q$5:Q547,Q547)-1,"")</f>
        <v/>
      </c>
    </row>
    <row r="548" spans="15:15" x14ac:dyDescent="0.25">
      <c r="O548" s="31" t="str">
        <f>IFERROR(_xlfn.RANK.EQ(Q548,$Q$5:$Q$3000)+COUNTIF($Q$5:Q548,Q548)-1,"")</f>
        <v/>
      </c>
    </row>
    <row r="549" spans="15:15" x14ac:dyDescent="0.25">
      <c r="O549" s="31" t="str">
        <f>IFERROR(_xlfn.RANK.EQ(Q549,$Q$5:$Q$3000)+COUNTIF($Q$5:Q549,Q549)-1,"")</f>
        <v/>
      </c>
    </row>
    <row r="550" spans="15:15" x14ac:dyDescent="0.25">
      <c r="O550" s="31" t="str">
        <f>IFERROR(_xlfn.RANK.EQ(Q550,$Q$5:$Q$3000)+COUNTIF($Q$5:Q550,Q550)-1,"")</f>
        <v/>
      </c>
    </row>
    <row r="551" spans="15:15" x14ac:dyDescent="0.25">
      <c r="O551" s="31" t="str">
        <f>IFERROR(_xlfn.RANK.EQ(Q551,$Q$5:$Q$3000)+COUNTIF($Q$5:Q551,Q551)-1,"")</f>
        <v/>
      </c>
    </row>
    <row r="552" spans="15:15" x14ac:dyDescent="0.25">
      <c r="O552" s="31" t="str">
        <f>IFERROR(_xlfn.RANK.EQ(Q552,$Q$5:$Q$3000)+COUNTIF($Q$5:Q552,Q552)-1,"")</f>
        <v/>
      </c>
    </row>
    <row r="553" spans="15:15" x14ac:dyDescent="0.25">
      <c r="O553" s="31" t="str">
        <f>IFERROR(_xlfn.RANK.EQ(Q553,$Q$5:$Q$3000)+COUNTIF($Q$5:Q553,Q553)-1,"")</f>
        <v/>
      </c>
    </row>
    <row r="554" spans="15:15" x14ac:dyDescent="0.25">
      <c r="O554" s="31" t="str">
        <f>IFERROR(_xlfn.RANK.EQ(Q554,$Q$5:$Q$3000)+COUNTIF($Q$5:Q554,Q554)-1,"")</f>
        <v/>
      </c>
    </row>
    <row r="555" spans="15:15" x14ac:dyDescent="0.25">
      <c r="O555" s="31" t="str">
        <f>IFERROR(_xlfn.RANK.EQ(Q555,$Q$5:$Q$3000)+COUNTIF($Q$5:Q555,Q555)-1,"")</f>
        <v/>
      </c>
    </row>
    <row r="556" spans="15:15" x14ac:dyDescent="0.25">
      <c r="O556" s="31" t="str">
        <f>IFERROR(_xlfn.RANK.EQ(Q556,$Q$5:$Q$3000)+COUNTIF($Q$5:Q556,Q556)-1,"")</f>
        <v/>
      </c>
    </row>
    <row r="557" spans="15:15" x14ac:dyDescent="0.25">
      <c r="O557" s="31" t="str">
        <f>IFERROR(_xlfn.RANK.EQ(Q557,$Q$5:$Q$3000)+COUNTIF($Q$5:Q557,Q557)-1,"")</f>
        <v/>
      </c>
    </row>
    <row r="558" spans="15:15" x14ac:dyDescent="0.25">
      <c r="O558" s="31" t="str">
        <f>IFERROR(_xlfn.RANK.EQ(Q558,$Q$5:$Q$3000)+COUNTIF($Q$5:Q558,Q558)-1,"")</f>
        <v/>
      </c>
    </row>
    <row r="559" spans="15:15" x14ac:dyDescent="0.25">
      <c r="O559" s="31" t="str">
        <f>IFERROR(_xlfn.RANK.EQ(Q559,$Q$5:$Q$3000)+COUNTIF($Q$5:Q559,Q559)-1,"")</f>
        <v/>
      </c>
    </row>
    <row r="560" spans="15:15" x14ac:dyDescent="0.25">
      <c r="O560" s="31" t="str">
        <f>IFERROR(_xlfn.RANK.EQ(Q560,$Q$5:$Q$3000)+COUNTIF($Q$5:Q560,Q560)-1,"")</f>
        <v/>
      </c>
    </row>
    <row r="561" spans="15:15" x14ac:dyDescent="0.25">
      <c r="O561" s="31" t="str">
        <f>IFERROR(_xlfn.RANK.EQ(Q561,$Q$5:$Q$3000)+COUNTIF($Q$5:Q561,Q561)-1,"")</f>
        <v/>
      </c>
    </row>
    <row r="562" spans="15:15" x14ac:dyDescent="0.25">
      <c r="O562" s="31" t="str">
        <f>IFERROR(_xlfn.RANK.EQ(Q562,$Q$5:$Q$3000)+COUNTIF($Q$5:Q562,Q562)-1,"")</f>
        <v/>
      </c>
    </row>
    <row r="563" spans="15:15" x14ac:dyDescent="0.25">
      <c r="O563" s="31" t="str">
        <f>IFERROR(_xlfn.RANK.EQ(Q563,$Q$5:$Q$3000)+COUNTIF($Q$5:Q563,Q563)-1,"")</f>
        <v/>
      </c>
    </row>
    <row r="564" spans="15:15" x14ac:dyDescent="0.25">
      <c r="O564" s="31" t="str">
        <f>IFERROR(_xlfn.RANK.EQ(Q564,$Q$5:$Q$3000)+COUNTIF($Q$5:Q564,Q564)-1,"")</f>
        <v/>
      </c>
    </row>
    <row r="565" spans="15:15" x14ac:dyDescent="0.25">
      <c r="O565" s="31" t="str">
        <f>IFERROR(_xlfn.RANK.EQ(Q565,$Q$5:$Q$3000)+COUNTIF($Q$5:Q565,Q565)-1,"")</f>
        <v/>
      </c>
    </row>
    <row r="566" spans="15:15" x14ac:dyDescent="0.25">
      <c r="O566" s="31" t="str">
        <f>IFERROR(_xlfn.RANK.EQ(Q566,$Q$5:$Q$3000)+COUNTIF($Q$5:Q566,Q566)-1,"")</f>
        <v/>
      </c>
    </row>
    <row r="567" spans="15:15" x14ac:dyDescent="0.25">
      <c r="O567" s="31" t="str">
        <f>IFERROR(_xlfn.RANK.EQ(Q567,$Q$5:$Q$3000)+COUNTIF($Q$5:Q567,Q567)-1,"")</f>
        <v/>
      </c>
    </row>
    <row r="568" spans="15:15" x14ac:dyDescent="0.25">
      <c r="O568" s="31" t="str">
        <f>IFERROR(_xlfn.RANK.EQ(Q568,$Q$5:$Q$3000)+COUNTIF($Q$5:Q568,Q568)-1,"")</f>
        <v/>
      </c>
    </row>
    <row r="569" spans="15:15" x14ac:dyDescent="0.25">
      <c r="O569" s="31" t="str">
        <f>IFERROR(_xlfn.RANK.EQ(Q569,$Q$5:$Q$3000)+COUNTIF($Q$5:Q569,Q569)-1,"")</f>
        <v/>
      </c>
    </row>
    <row r="570" spans="15:15" x14ac:dyDescent="0.25">
      <c r="O570" s="31" t="str">
        <f>IFERROR(_xlfn.RANK.EQ(Q570,$Q$5:$Q$3000)+COUNTIF($Q$5:Q570,Q570)-1,"")</f>
        <v/>
      </c>
    </row>
    <row r="571" spans="15:15" x14ac:dyDescent="0.25">
      <c r="O571" s="31" t="str">
        <f>IFERROR(_xlfn.RANK.EQ(Q571,$Q$5:$Q$3000)+COUNTIF($Q$5:Q571,Q571)-1,"")</f>
        <v/>
      </c>
    </row>
    <row r="572" spans="15:15" x14ac:dyDescent="0.25">
      <c r="O572" s="31" t="str">
        <f>IFERROR(_xlfn.RANK.EQ(Q572,$Q$5:$Q$3000)+COUNTIF($Q$5:Q572,Q572)-1,"")</f>
        <v/>
      </c>
    </row>
    <row r="573" spans="15:15" x14ac:dyDescent="0.25">
      <c r="O573" s="31" t="str">
        <f>IFERROR(_xlfn.RANK.EQ(Q573,$Q$5:$Q$3000)+COUNTIF($Q$5:Q573,Q573)-1,"")</f>
        <v/>
      </c>
    </row>
    <row r="574" spans="15:15" x14ac:dyDescent="0.25">
      <c r="O574" s="31" t="str">
        <f>IFERROR(_xlfn.RANK.EQ(Q574,$Q$5:$Q$3000)+COUNTIF($Q$5:Q574,Q574)-1,"")</f>
        <v/>
      </c>
    </row>
    <row r="575" spans="15:15" x14ac:dyDescent="0.25">
      <c r="O575" s="31" t="str">
        <f>IFERROR(_xlfn.RANK.EQ(Q575,$Q$5:$Q$3000)+COUNTIF($Q$5:Q575,Q575)-1,"")</f>
        <v/>
      </c>
    </row>
    <row r="576" spans="15:15" x14ac:dyDescent="0.25">
      <c r="O576" s="31" t="str">
        <f>IFERROR(_xlfn.RANK.EQ(Q576,$Q$5:$Q$3000)+COUNTIF($Q$5:Q576,Q576)-1,"")</f>
        <v/>
      </c>
    </row>
    <row r="577" spans="15:15" x14ac:dyDescent="0.25">
      <c r="O577" s="31" t="str">
        <f>IFERROR(_xlfn.RANK.EQ(Q577,$Q$5:$Q$3000)+COUNTIF($Q$5:Q577,Q577)-1,"")</f>
        <v/>
      </c>
    </row>
    <row r="578" spans="15:15" x14ac:dyDescent="0.25">
      <c r="O578" s="31" t="str">
        <f>IFERROR(_xlfn.RANK.EQ(Q578,$Q$5:$Q$3000)+COUNTIF($Q$5:Q578,Q578)-1,"")</f>
        <v/>
      </c>
    </row>
    <row r="579" spans="15:15" x14ac:dyDescent="0.25">
      <c r="O579" s="31" t="str">
        <f>IFERROR(_xlfn.RANK.EQ(Q579,$Q$5:$Q$3000)+COUNTIF($Q$5:Q579,Q579)-1,"")</f>
        <v/>
      </c>
    </row>
    <row r="580" spans="15:15" x14ac:dyDescent="0.25">
      <c r="O580" s="31" t="str">
        <f>IFERROR(_xlfn.RANK.EQ(Q580,$Q$5:$Q$3000)+COUNTIF($Q$5:Q580,Q580)-1,"")</f>
        <v/>
      </c>
    </row>
    <row r="581" spans="15:15" x14ac:dyDescent="0.25">
      <c r="O581" s="31" t="str">
        <f>IFERROR(_xlfn.RANK.EQ(Q581,$Q$5:$Q$3000)+COUNTIF($Q$5:Q581,Q581)-1,"")</f>
        <v/>
      </c>
    </row>
    <row r="582" spans="15:15" x14ac:dyDescent="0.25">
      <c r="O582" s="31" t="str">
        <f>IFERROR(_xlfn.RANK.EQ(Q582,$Q$5:$Q$3000)+COUNTIF($Q$5:Q582,Q582)-1,"")</f>
        <v/>
      </c>
    </row>
    <row r="583" spans="15:15" x14ac:dyDescent="0.25">
      <c r="O583" s="31" t="str">
        <f>IFERROR(_xlfn.RANK.EQ(Q583,$Q$5:$Q$3000)+COUNTIF($Q$5:Q583,Q583)-1,"")</f>
        <v/>
      </c>
    </row>
    <row r="584" spans="15:15" x14ac:dyDescent="0.25">
      <c r="O584" s="31" t="str">
        <f>IFERROR(_xlfn.RANK.EQ(Q584,$Q$5:$Q$3000)+COUNTIF($Q$5:Q584,Q584)-1,"")</f>
        <v/>
      </c>
    </row>
    <row r="585" spans="15:15" x14ac:dyDescent="0.25">
      <c r="O585" s="31" t="str">
        <f>IFERROR(_xlfn.RANK.EQ(Q585,$Q$5:$Q$3000)+COUNTIF($Q$5:Q585,Q585)-1,"")</f>
        <v/>
      </c>
    </row>
    <row r="586" spans="15:15" x14ac:dyDescent="0.25">
      <c r="O586" s="31" t="str">
        <f>IFERROR(_xlfn.RANK.EQ(Q586,$Q$5:$Q$3000)+COUNTIF($Q$5:Q586,Q586)-1,"")</f>
        <v/>
      </c>
    </row>
    <row r="587" spans="15:15" x14ac:dyDescent="0.25">
      <c r="O587" s="31" t="str">
        <f>IFERROR(_xlfn.RANK.EQ(Q587,$Q$5:$Q$3000)+COUNTIF($Q$5:Q587,Q587)-1,"")</f>
        <v/>
      </c>
    </row>
    <row r="588" spans="15:15" x14ac:dyDescent="0.25">
      <c r="O588" s="31" t="str">
        <f>IFERROR(_xlfn.RANK.EQ(Q588,$Q$5:$Q$3000)+COUNTIF($Q$5:Q588,Q588)-1,"")</f>
        <v/>
      </c>
    </row>
    <row r="589" spans="15:15" x14ac:dyDescent="0.25">
      <c r="O589" s="31" t="str">
        <f>IFERROR(_xlfn.RANK.EQ(Q589,$Q$5:$Q$3000)+COUNTIF($Q$5:Q589,Q589)-1,"")</f>
        <v/>
      </c>
    </row>
    <row r="590" spans="15:15" x14ac:dyDescent="0.25">
      <c r="O590" s="31" t="str">
        <f>IFERROR(_xlfn.RANK.EQ(Q590,$Q$5:$Q$3000)+COUNTIF($Q$5:Q590,Q590)-1,"")</f>
        <v/>
      </c>
    </row>
    <row r="591" spans="15:15" x14ac:dyDescent="0.25">
      <c r="O591" s="31" t="str">
        <f>IFERROR(_xlfn.RANK.EQ(Q591,$Q$5:$Q$3000)+COUNTIF($Q$5:Q591,Q591)-1,"")</f>
        <v/>
      </c>
    </row>
    <row r="592" spans="15:15" x14ac:dyDescent="0.25">
      <c r="O592" s="31" t="str">
        <f>IFERROR(_xlfn.RANK.EQ(Q592,$Q$5:$Q$3000)+COUNTIF($Q$5:Q592,Q592)-1,"")</f>
        <v/>
      </c>
    </row>
    <row r="593" spans="15:15" x14ac:dyDescent="0.25">
      <c r="O593" s="31" t="str">
        <f>IFERROR(_xlfn.RANK.EQ(Q593,$Q$5:$Q$3000)+COUNTIF($Q$5:Q593,Q593)-1,"")</f>
        <v/>
      </c>
    </row>
    <row r="594" spans="15:15" x14ac:dyDescent="0.25">
      <c r="O594" s="31" t="str">
        <f>IFERROR(_xlfn.RANK.EQ(Q594,$Q$5:$Q$3000)+COUNTIF($Q$5:Q594,Q594)-1,"")</f>
        <v/>
      </c>
    </row>
    <row r="595" spans="15:15" x14ac:dyDescent="0.25">
      <c r="O595" s="31" t="str">
        <f>IFERROR(_xlfn.RANK.EQ(Q595,$Q$5:$Q$3000)+COUNTIF($Q$5:Q595,Q595)-1,"")</f>
        <v/>
      </c>
    </row>
    <row r="596" spans="15:15" x14ac:dyDescent="0.25">
      <c r="O596" s="31" t="str">
        <f>IFERROR(_xlfn.RANK.EQ(Q596,$Q$5:$Q$3000)+COUNTIF($Q$5:Q596,Q596)-1,"")</f>
        <v/>
      </c>
    </row>
    <row r="597" spans="15:15" x14ac:dyDescent="0.25">
      <c r="O597" s="31" t="str">
        <f>IFERROR(_xlfn.RANK.EQ(Q597,$Q$5:$Q$3000)+COUNTIF($Q$5:Q597,Q597)-1,"")</f>
        <v/>
      </c>
    </row>
    <row r="598" spans="15:15" x14ac:dyDescent="0.25">
      <c r="O598" s="31" t="str">
        <f>IFERROR(_xlfn.RANK.EQ(Q598,$Q$5:$Q$3000)+COUNTIF($Q$5:Q598,Q598)-1,"")</f>
        <v/>
      </c>
    </row>
    <row r="599" spans="15:15" x14ac:dyDescent="0.25">
      <c r="O599" s="31" t="str">
        <f>IFERROR(_xlfn.RANK.EQ(Q599,$Q$5:$Q$3000)+COUNTIF($Q$5:Q599,Q599)-1,"")</f>
        <v/>
      </c>
    </row>
    <row r="600" spans="15:15" x14ac:dyDescent="0.25">
      <c r="O600" s="31" t="str">
        <f>IFERROR(_xlfn.RANK.EQ(Q600,$Q$5:$Q$3000)+COUNTIF($Q$5:Q600,Q600)-1,"")</f>
        <v/>
      </c>
    </row>
    <row r="601" spans="15:15" x14ac:dyDescent="0.25">
      <c r="O601" s="31" t="str">
        <f>IFERROR(_xlfn.RANK.EQ(Q601,$Q$5:$Q$3000)+COUNTIF($Q$5:Q601,Q601)-1,"")</f>
        <v/>
      </c>
    </row>
    <row r="602" spans="15:15" x14ac:dyDescent="0.25">
      <c r="O602" s="31" t="str">
        <f>IFERROR(_xlfn.RANK.EQ(Q602,$Q$5:$Q$3000)+COUNTIF($Q$5:Q602,Q602)-1,"")</f>
        <v/>
      </c>
    </row>
    <row r="603" spans="15:15" x14ac:dyDescent="0.25">
      <c r="O603" s="31" t="str">
        <f>IFERROR(_xlfn.RANK.EQ(Q603,$Q$5:$Q$3000)+COUNTIF($Q$5:Q603,Q603)-1,"")</f>
        <v/>
      </c>
    </row>
    <row r="604" spans="15:15" x14ac:dyDescent="0.25">
      <c r="O604" s="31" t="str">
        <f>IFERROR(_xlfn.RANK.EQ(Q604,$Q$5:$Q$3000)+COUNTIF($Q$5:Q604,Q604)-1,"")</f>
        <v/>
      </c>
    </row>
    <row r="605" spans="15:15" x14ac:dyDescent="0.25">
      <c r="O605" s="31" t="str">
        <f>IFERROR(_xlfn.RANK.EQ(Q605,$Q$5:$Q$3000)+COUNTIF($Q$5:Q605,Q605)-1,"")</f>
        <v/>
      </c>
    </row>
    <row r="606" spans="15:15" x14ac:dyDescent="0.25">
      <c r="O606" s="31" t="str">
        <f>IFERROR(_xlfn.RANK.EQ(Q606,$Q$5:$Q$3000)+COUNTIF($Q$5:Q606,Q606)-1,"")</f>
        <v/>
      </c>
    </row>
    <row r="607" spans="15:15" x14ac:dyDescent="0.25">
      <c r="O607" s="31" t="str">
        <f>IFERROR(_xlfn.RANK.EQ(Q607,$Q$5:$Q$3000)+COUNTIF($Q$5:Q607,Q607)-1,"")</f>
        <v/>
      </c>
    </row>
    <row r="608" spans="15:15" x14ac:dyDescent="0.25">
      <c r="O608" s="31" t="str">
        <f>IFERROR(_xlfn.RANK.EQ(Q608,$Q$5:$Q$3000)+COUNTIF($Q$5:Q608,Q608)-1,"")</f>
        <v/>
      </c>
    </row>
    <row r="609" spans="15:15" x14ac:dyDescent="0.25">
      <c r="O609" s="31" t="str">
        <f>IFERROR(_xlfn.RANK.EQ(Q609,$Q$5:$Q$3000)+COUNTIF($Q$5:Q609,Q609)-1,"")</f>
        <v/>
      </c>
    </row>
    <row r="610" spans="15:15" x14ac:dyDescent="0.25">
      <c r="O610" s="31" t="str">
        <f>IFERROR(_xlfn.RANK.EQ(Q610,$Q$5:$Q$3000)+COUNTIF($Q$5:Q610,Q610)-1,"")</f>
        <v/>
      </c>
    </row>
    <row r="611" spans="15:15" x14ac:dyDescent="0.25">
      <c r="O611" s="31" t="str">
        <f>IFERROR(_xlfn.RANK.EQ(Q611,$Q$5:$Q$3000)+COUNTIF($Q$5:Q611,Q611)-1,"")</f>
        <v/>
      </c>
    </row>
    <row r="612" spans="15:15" x14ac:dyDescent="0.25">
      <c r="O612" s="31" t="str">
        <f>IFERROR(_xlfn.RANK.EQ(Q612,$Q$5:$Q$3000)+COUNTIF($Q$5:Q612,Q612)-1,"")</f>
        <v/>
      </c>
    </row>
    <row r="613" spans="15:15" x14ac:dyDescent="0.25">
      <c r="O613" s="31" t="str">
        <f>IFERROR(_xlfn.RANK.EQ(Q613,$Q$5:$Q$3000)+COUNTIF($Q$5:Q613,Q613)-1,"")</f>
        <v/>
      </c>
    </row>
    <row r="614" spans="15:15" x14ac:dyDescent="0.25">
      <c r="O614" s="31" t="str">
        <f>IFERROR(_xlfn.RANK.EQ(Q614,$Q$5:$Q$3000)+COUNTIF($Q$5:Q614,Q614)-1,"")</f>
        <v/>
      </c>
    </row>
    <row r="615" spans="15:15" x14ac:dyDescent="0.25">
      <c r="O615" s="31" t="str">
        <f>IFERROR(_xlfn.RANK.EQ(Q615,$Q$5:$Q$3000)+COUNTIF($Q$5:Q615,Q615)-1,"")</f>
        <v/>
      </c>
    </row>
    <row r="616" spans="15:15" x14ac:dyDescent="0.25">
      <c r="O616" s="31" t="str">
        <f>IFERROR(_xlfn.RANK.EQ(Q616,$Q$5:$Q$3000)+COUNTIF($Q$5:Q616,Q616)-1,"")</f>
        <v/>
      </c>
    </row>
    <row r="617" spans="15:15" x14ac:dyDescent="0.25">
      <c r="O617" s="31" t="str">
        <f>IFERROR(_xlfn.RANK.EQ(Q617,$Q$5:$Q$3000)+COUNTIF($Q$5:Q617,Q617)-1,"")</f>
        <v/>
      </c>
    </row>
    <row r="618" spans="15:15" x14ac:dyDescent="0.25">
      <c r="O618" s="31" t="str">
        <f>IFERROR(_xlfn.RANK.EQ(Q618,$Q$5:$Q$3000)+COUNTIF($Q$5:Q618,Q618)-1,"")</f>
        <v/>
      </c>
    </row>
    <row r="619" spans="15:15" x14ac:dyDescent="0.25">
      <c r="O619" s="31" t="str">
        <f>IFERROR(_xlfn.RANK.EQ(Q619,$Q$5:$Q$3000)+COUNTIF($Q$5:Q619,Q619)-1,"")</f>
        <v/>
      </c>
    </row>
    <row r="620" spans="15:15" x14ac:dyDescent="0.25">
      <c r="O620" s="31" t="str">
        <f>IFERROR(_xlfn.RANK.EQ(Q620,$Q$5:$Q$3000)+COUNTIF($Q$5:Q620,Q620)-1,"")</f>
        <v/>
      </c>
    </row>
    <row r="621" spans="15:15" x14ac:dyDescent="0.25">
      <c r="O621" s="31" t="str">
        <f>IFERROR(_xlfn.RANK.EQ(Q621,$Q$5:$Q$3000)+COUNTIF($Q$5:Q621,Q621)-1,"")</f>
        <v/>
      </c>
    </row>
    <row r="622" spans="15:15" x14ac:dyDescent="0.25">
      <c r="O622" s="31" t="str">
        <f>IFERROR(_xlfn.RANK.EQ(Q622,$Q$5:$Q$3000)+COUNTIF($Q$5:Q622,Q622)-1,"")</f>
        <v/>
      </c>
    </row>
    <row r="623" spans="15:15" x14ac:dyDescent="0.25">
      <c r="O623" s="31" t="str">
        <f>IFERROR(_xlfn.RANK.EQ(Q623,$Q$5:$Q$3000)+COUNTIF($Q$5:Q623,Q623)-1,"")</f>
        <v/>
      </c>
    </row>
    <row r="624" spans="15:15" x14ac:dyDescent="0.25">
      <c r="O624" s="31" t="str">
        <f>IFERROR(_xlfn.RANK.EQ(Q624,$Q$5:$Q$3000)+COUNTIF($Q$5:Q624,Q624)-1,"")</f>
        <v/>
      </c>
    </row>
    <row r="625" spans="15:15" x14ac:dyDescent="0.25">
      <c r="O625" s="31" t="str">
        <f>IFERROR(_xlfn.RANK.EQ(Q625,$Q$5:$Q$3000)+COUNTIF($Q$5:Q625,Q625)-1,"")</f>
        <v/>
      </c>
    </row>
    <row r="626" spans="15:15" x14ac:dyDescent="0.25">
      <c r="O626" s="31" t="str">
        <f>IFERROR(_xlfn.RANK.EQ(Q626,$Q$5:$Q$3000)+COUNTIF($Q$5:Q626,Q626)-1,"")</f>
        <v/>
      </c>
    </row>
    <row r="627" spans="15:15" x14ac:dyDescent="0.25">
      <c r="O627" s="31" t="str">
        <f>IFERROR(_xlfn.RANK.EQ(Q627,$Q$5:$Q$3000)+COUNTIF($Q$5:Q627,Q627)-1,"")</f>
        <v/>
      </c>
    </row>
    <row r="628" spans="15:15" x14ac:dyDescent="0.25">
      <c r="O628" s="31" t="str">
        <f>IFERROR(_xlfn.RANK.EQ(Q628,$Q$5:$Q$3000)+COUNTIF($Q$5:Q628,Q628)-1,"")</f>
        <v/>
      </c>
    </row>
    <row r="629" spans="15:15" x14ac:dyDescent="0.25">
      <c r="O629" s="31" t="str">
        <f>IFERROR(_xlfn.RANK.EQ(Q629,$Q$5:$Q$3000)+COUNTIF($Q$5:Q629,Q629)-1,"")</f>
        <v/>
      </c>
    </row>
    <row r="630" spans="15:15" x14ac:dyDescent="0.25">
      <c r="O630" s="31" t="str">
        <f>IFERROR(_xlfn.RANK.EQ(Q630,$Q$5:$Q$3000)+COUNTIF($Q$5:Q630,Q630)-1,"")</f>
        <v/>
      </c>
    </row>
    <row r="631" spans="15:15" x14ac:dyDescent="0.25">
      <c r="O631" s="31" t="str">
        <f>IFERROR(_xlfn.RANK.EQ(Q631,$Q$5:$Q$3000)+COUNTIF($Q$5:Q631,Q631)-1,"")</f>
        <v/>
      </c>
    </row>
    <row r="632" spans="15:15" x14ac:dyDescent="0.25">
      <c r="O632" s="31" t="str">
        <f>IFERROR(_xlfn.RANK.EQ(Q632,$Q$5:$Q$3000)+COUNTIF($Q$5:Q632,Q632)-1,"")</f>
        <v/>
      </c>
    </row>
    <row r="633" spans="15:15" x14ac:dyDescent="0.25">
      <c r="O633" s="31" t="str">
        <f>IFERROR(_xlfn.RANK.EQ(Q633,$Q$5:$Q$3000)+COUNTIF($Q$5:Q633,Q633)-1,"")</f>
        <v/>
      </c>
    </row>
    <row r="634" spans="15:15" x14ac:dyDescent="0.25">
      <c r="O634" s="31" t="str">
        <f>IFERROR(_xlfn.RANK.EQ(Q634,$Q$5:$Q$3000)+COUNTIF($Q$5:Q634,Q634)-1,"")</f>
        <v/>
      </c>
    </row>
    <row r="635" spans="15:15" x14ac:dyDescent="0.25">
      <c r="O635" s="31" t="str">
        <f>IFERROR(_xlfn.RANK.EQ(Q635,$Q$5:$Q$3000)+COUNTIF($Q$5:Q635,Q635)-1,"")</f>
        <v/>
      </c>
    </row>
    <row r="636" spans="15:15" x14ac:dyDescent="0.25">
      <c r="O636" s="31" t="str">
        <f>IFERROR(_xlfn.RANK.EQ(Q636,$Q$5:$Q$3000)+COUNTIF($Q$5:Q636,Q636)-1,"")</f>
        <v/>
      </c>
    </row>
    <row r="637" spans="15:15" x14ac:dyDescent="0.25">
      <c r="O637" s="31" t="str">
        <f>IFERROR(_xlfn.RANK.EQ(Q637,$Q$5:$Q$3000)+COUNTIF($Q$5:Q637,Q637)-1,"")</f>
        <v/>
      </c>
    </row>
    <row r="638" spans="15:15" x14ac:dyDescent="0.25">
      <c r="O638" s="31" t="str">
        <f>IFERROR(_xlfn.RANK.EQ(Q638,$Q$5:$Q$3000)+COUNTIF($Q$5:Q638,Q638)-1,"")</f>
        <v/>
      </c>
    </row>
    <row r="639" spans="15:15" x14ac:dyDescent="0.25">
      <c r="O639" s="31" t="str">
        <f>IFERROR(_xlfn.RANK.EQ(Q639,$Q$5:$Q$3000)+COUNTIF($Q$5:Q639,Q639)-1,"")</f>
        <v/>
      </c>
    </row>
    <row r="640" spans="15:15" x14ac:dyDescent="0.25">
      <c r="O640" s="31" t="str">
        <f>IFERROR(_xlfn.RANK.EQ(Q640,$Q$5:$Q$3000)+COUNTIF($Q$5:Q640,Q640)-1,"")</f>
        <v/>
      </c>
    </row>
    <row r="641" spans="15:15" x14ac:dyDescent="0.25">
      <c r="O641" s="31" t="str">
        <f>IFERROR(_xlfn.RANK.EQ(Q641,$Q$5:$Q$3000)+COUNTIF($Q$5:Q641,Q641)-1,"")</f>
        <v/>
      </c>
    </row>
    <row r="642" spans="15:15" x14ac:dyDescent="0.25">
      <c r="O642" s="31" t="str">
        <f>IFERROR(_xlfn.RANK.EQ(Q642,$Q$5:$Q$3000)+COUNTIF($Q$5:Q642,Q642)-1,"")</f>
        <v/>
      </c>
    </row>
    <row r="643" spans="15:15" x14ac:dyDescent="0.25">
      <c r="O643" s="31" t="str">
        <f>IFERROR(_xlfn.RANK.EQ(Q643,$Q$5:$Q$3000)+COUNTIF($Q$5:Q643,Q643)-1,"")</f>
        <v/>
      </c>
    </row>
    <row r="644" spans="15:15" x14ac:dyDescent="0.25">
      <c r="O644" s="31" t="str">
        <f>IFERROR(_xlfn.RANK.EQ(Q644,$Q$5:$Q$3000)+COUNTIF($Q$5:Q644,Q644)-1,"")</f>
        <v/>
      </c>
    </row>
    <row r="645" spans="15:15" x14ac:dyDescent="0.25">
      <c r="O645" s="31" t="str">
        <f>IFERROR(_xlfn.RANK.EQ(Q645,$Q$5:$Q$3000)+COUNTIF($Q$5:Q645,Q645)-1,"")</f>
        <v/>
      </c>
    </row>
    <row r="646" spans="15:15" x14ac:dyDescent="0.25">
      <c r="O646" s="31" t="str">
        <f>IFERROR(_xlfn.RANK.EQ(Q646,$Q$5:$Q$3000)+COUNTIF($Q$5:Q646,Q646)-1,"")</f>
        <v/>
      </c>
    </row>
    <row r="647" spans="15:15" x14ac:dyDescent="0.25">
      <c r="O647" s="31" t="str">
        <f>IFERROR(_xlfn.RANK.EQ(Q647,$Q$5:$Q$3000)+COUNTIF($Q$5:Q647,Q647)-1,"")</f>
        <v/>
      </c>
    </row>
    <row r="648" spans="15:15" x14ac:dyDescent="0.25">
      <c r="O648" s="31" t="str">
        <f>IFERROR(_xlfn.RANK.EQ(Q648,$Q$5:$Q$3000)+COUNTIF($Q$5:Q648,Q648)-1,"")</f>
        <v/>
      </c>
    </row>
    <row r="649" spans="15:15" x14ac:dyDescent="0.25">
      <c r="O649" s="31" t="str">
        <f>IFERROR(_xlfn.RANK.EQ(Q649,$Q$5:$Q$3000)+COUNTIF($Q$5:Q649,Q649)-1,"")</f>
        <v/>
      </c>
    </row>
    <row r="650" spans="15:15" x14ac:dyDescent="0.25">
      <c r="O650" s="31" t="str">
        <f>IFERROR(_xlfn.RANK.EQ(Q650,$Q$5:$Q$3000)+COUNTIF($Q$5:Q650,Q650)-1,"")</f>
        <v/>
      </c>
    </row>
    <row r="651" spans="15:15" x14ac:dyDescent="0.25">
      <c r="O651" s="31" t="str">
        <f>IFERROR(_xlfn.RANK.EQ(Q651,$Q$5:$Q$3000)+COUNTIF($Q$5:Q651,Q651)-1,"")</f>
        <v/>
      </c>
    </row>
    <row r="652" spans="15:15" x14ac:dyDescent="0.25">
      <c r="O652" s="31" t="str">
        <f>IFERROR(_xlfn.RANK.EQ(Q652,$Q$5:$Q$3000)+COUNTIF($Q$5:Q652,Q652)-1,"")</f>
        <v/>
      </c>
    </row>
    <row r="653" spans="15:15" x14ac:dyDescent="0.25">
      <c r="O653" s="31" t="str">
        <f>IFERROR(_xlfn.RANK.EQ(Q653,$Q$5:$Q$3000)+COUNTIF($Q$5:Q653,Q653)-1,"")</f>
        <v/>
      </c>
    </row>
    <row r="654" spans="15:15" x14ac:dyDescent="0.25">
      <c r="O654" s="31" t="str">
        <f>IFERROR(_xlfn.RANK.EQ(Q654,$Q$5:$Q$3000)+COUNTIF($Q$5:Q654,Q654)-1,"")</f>
        <v/>
      </c>
    </row>
    <row r="655" spans="15:15" x14ac:dyDescent="0.25">
      <c r="O655" s="31" t="str">
        <f>IFERROR(_xlfn.RANK.EQ(Q655,$Q$5:$Q$3000)+COUNTIF($Q$5:Q655,Q655)-1,"")</f>
        <v/>
      </c>
    </row>
    <row r="656" spans="15:15" x14ac:dyDescent="0.25">
      <c r="O656" s="31" t="str">
        <f>IFERROR(_xlfn.RANK.EQ(Q656,$Q$5:$Q$3000)+COUNTIF($Q$5:Q656,Q656)-1,"")</f>
        <v/>
      </c>
    </row>
    <row r="657" spans="15:15" x14ac:dyDescent="0.25">
      <c r="O657" s="31" t="str">
        <f>IFERROR(_xlfn.RANK.EQ(Q657,$Q$5:$Q$3000)+COUNTIF($Q$5:Q657,Q657)-1,"")</f>
        <v/>
      </c>
    </row>
    <row r="658" spans="15:15" x14ac:dyDescent="0.25">
      <c r="O658" s="31" t="str">
        <f>IFERROR(_xlfn.RANK.EQ(Q658,$Q$5:$Q$3000)+COUNTIF($Q$5:Q658,Q658)-1,"")</f>
        <v/>
      </c>
    </row>
    <row r="659" spans="15:15" x14ac:dyDescent="0.25">
      <c r="O659" s="31" t="str">
        <f>IFERROR(_xlfn.RANK.EQ(Q659,$Q$5:$Q$3000)+COUNTIF($Q$5:Q659,Q659)-1,"")</f>
        <v/>
      </c>
    </row>
    <row r="660" spans="15:15" x14ac:dyDescent="0.25">
      <c r="O660" s="31" t="str">
        <f>IFERROR(_xlfn.RANK.EQ(Q660,$Q$5:$Q$3000)+COUNTIF($Q$5:Q660,Q660)-1,"")</f>
        <v/>
      </c>
    </row>
    <row r="661" spans="15:15" x14ac:dyDescent="0.25">
      <c r="O661" s="31" t="str">
        <f>IFERROR(_xlfn.RANK.EQ(Q661,$Q$5:$Q$3000)+COUNTIF($Q$5:Q661,Q661)-1,"")</f>
        <v/>
      </c>
    </row>
    <row r="662" spans="15:15" x14ac:dyDescent="0.25">
      <c r="O662" s="31" t="str">
        <f>IFERROR(_xlfn.RANK.EQ(Q662,$Q$5:$Q$3000)+COUNTIF($Q$5:Q662,Q662)-1,"")</f>
        <v/>
      </c>
    </row>
    <row r="663" spans="15:15" x14ac:dyDescent="0.25">
      <c r="O663" s="31" t="str">
        <f>IFERROR(_xlfn.RANK.EQ(Q663,$Q$5:$Q$3000)+COUNTIF($Q$5:Q663,Q663)-1,"")</f>
        <v/>
      </c>
    </row>
    <row r="664" spans="15:15" x14ac:dyDescent="0.25">
      <c r="O664" s="31" t="str">
        <f>IFERROR(_xlfn.RANK.EQ(Q664,$Q$5:$Q$3000)+COUNTIF($Q$5:Q664,Q664)-1,"")</f>
        <v/>
      </c>
    </row>
    <row r="665" spans="15:15" x14ac:dyDescent="0.25">
      <c r="O665" s="31" t="str">
        <f>IFERROR(_xlfn.RANK.EQ(Q665,$Q$5:$Q$3000)+COUNTIF($Q$5:Q665,Q665)-1,"")</f>
        <v/>
      </c>
    </row>
    <row r="666" spans="15:15" x14ac:dyDescent="0.25">
      <c r="O666" s="31" t="str">
        <f>IFERROR(_xlfn.RANK.EQ(Q666,$Q$5:$Q$3000)+COUNTIF($Q$5:Q666,Q666)-1,"")</f>
        <v/>
      </c>
    </row>
    <row r="667" spans="15:15" x14ac:dyDescent="0.25">
      <c r="O667" s="31" t="str">
        <f>IFERROR(_xlfn.RANK.EQ(Q667,$Q$5:$Q$3000)+COUNTIF($Q$5:Q667,Q667)-1,"")</f>
        <v/>
      </c>
    </row>
    <row r="668" spans="15:15" x14ac:dyDescent="0.25">
      <c r="O668" s="31" t="str">
        <f>IFERROR(_xlfn.RANK.EQ(Q668,$Q$5:$Q$3000)+COUNTIF($Q$5:Q668,Q668)-1,"")</f>
        <v/>
      </c>
    </row>
    <row r="669" spans="15:15" x14ac:dyDescent="0.25">
      <c r="O669" s="31" t="str">
        <f>IFERROR(_xlfn.RANK.EQ(Q669,$Q$5:$Q$3000)+COUNTIF($Q$5:Q669,Q669)-1,"")</f>
        <v/>
      </c>
    </row>
    <row r="670" spans="15:15" x14ac:dyDescent="0.25">
      <c r="O670" s="31" t="str">
        <f>IFERROR(_xlfn.RANK.EQ(Q670,$Q$5:$Q$3000)+COUNTIF($Q$5:Q670,Q670)-1,"")</f>
        <v/>
      </c>
    </row>
    <row r="671" spans="15:15" x14ac:dyDescent="0.25">
      <c r="O671" s="31" t="str">
        <f>IFERROR(_xlfn.RANK.EQ(Q671,$Q$5:$Q$3000)+COUNTIF($Q$5:Q671,Q671)-1,"")</f>
        <v/>
      </c>
    </row>
    <row r="672" spans="15:15" x14ac:dyDescent="0.25">
      <c r="O672" s="31" t="str">
        <f>IFERROR(_xlfn.RANK.EQ(Q672,$Q$5:$Q$3000)+COUNTIF($Q$5:Q672,Q672)-1,"")</f>
        <v/>
      </c>
    </row>
    <row r="673" spans="15:15" x14ac:dyDescent="0.25">
      <c r="O673" s="31" t="str">
        <f>IFERROR(_xlfn.RANK.EQ(Q673,$Q$5:$Q$3000)+COUNTIF($Q$5:Q673,Q673)-1,"")</f>
        <v/>
      </c>
    </row>
    <row r="674" spans="15:15" x14ac:dyDescent="0.25">
      <c r="O674" s="31" t="str">
        <f>IFERROR(_xlfn.RANK.EQ(Q674,$Q$5:$Q$3000)+COUNTIF($Q$5:Q674,Q674)-1,"")</f>
        <v/>
      </c>
    </row>
    <row r="675" spans="15:15" x14ac:dyDescent="0.25">
      <c r="O675" s="31" t="str">
        <f>IFERROR(_xlfn.RANK.EQ(Q675,$Q$5:$Q$3000)+COUNTIF($Q$5:Q675,Q675)-1,"")</f>
        <v/>
      </c>
    </row>
    <row r="676" spans="15:15" x14ac:dyDescent="0.25">
      <c r="O676" s="31" t="str">
        <f>IFERROR(_xlfn.RANK.EQ(Q676,$Q$5:$Q$3000)+COUNTIF($Q$5:Q676,Q676)-1,"")</f>
        <v/>
      </c>
    </row>
    <row r="677" spans="15:15" x14ac:dyDescent="0.25">
      <c r="O677" s="31" t="str">
        <f>IFERROR(_xlfn.RANK.EQ(Q677,$Q$5:$Q$3000)+COUNTIF($Q$5:Q677,Q677)-1,"")</f>
        <v/>
      </c>
    </row>
    <row r="678" spans="15:15" x14ac:dyDescent="0.25">
      <c r="O678" s="31" t="str">
        <f>IFERROR(_xlfn.RANK.EQ(Q678,$Q$5:$Q$3000)+COUNTIF($Q$5:Q678,Q678)-1,"")</f>
        <v/>
      </c>
    </row>
    <row r="679" spans="15:15" x14ac:dyDescent="0.25">
      <c r="O679" s="31" t="str">
        <f>IFERROR(_xlfn.RANK.EQ(Q679,$Q$5:$Q$3000)+COUNTIF($Q$5:Q679,Q679)-1,"")</f>
        <v/>
      </c>
    </row>
    <row r="680" spans="15:15" x14ac:dyDescent="0.25">
      <c r="O680" s="31" t="str">
        <f>IFERROR(_xlfn.RANK.EQ(Q680,$Q$5:$Q$3000)+COUNTIF($Q$5:Q680,Q680)-1,"")</f>
        <v/>
      </c>
    </row>
    <row r="681" spans="15:15" x14ac:dyDescent="0.25">
      <c r="O681" s="31" t="str">
        <f>IFERROR(_xlfn.RANK.EQ(Q681,$Q$5:$Q$3000)+COUNTIF($Q$5:Q681,Q681)-1,"")</f>
        <v/>
      </c>
    </row>
    <row r="682" spans="15:15" x14ac:dyDescent="0.25">
      <c r="O682" s="31" t="str">
        <f>IFERROR(_xlfn.RANK.EQ(Q682,$Q$5:$Q$3000)+COUNTIF($Q$5:Q682,Q682)-1,"")</f>
        <v/>
      </c>
    </row>
    <row r="683" spans="15:15" x14ac:dyDescent="0.25">
      <c r="O683" s="31" t="str">
        <f>IFERROR(_xlfn.RANK.EQ(Q683,$Q$5:$Q$3000)+COUNTIF($Q$5:Q683,Q683)-1,"")</f>
        <v/>
      </c>
    </row>
    <row r="684" spans="15:15" x14ac:dyDescent="0.25">
      <c r="O684" s="31" t="str">
        <f>IFERROR(_xlfn.RANK.EQ(Q684,$Q$5:$Q$3000)+COUNTIF($Q$5:Q684,Q684)-1,"")</f>
        <v/>
      </c>
    </row>
    <row r="685" spans="15:15" x14ac:dyDescent="0.25">
      <c r="O685" s="31" t="str">
        <f>IFERROR(_xlfn.RANK.EQ(Q685,$Q$5:$Q$3000)+COUNTIF($Q$5:Q685,Q685)-1,"")</f>
        <v/>
      </c>
    </row>
    <row r="686" spans="15:15" x14ac:dyDescent="0.25">
      <c r="O686" s="31" t="str">
        <f>IFERROR(_xlfn.RANK.EQ(Q686,$Q$5:$Q$3000)+COUNTIF($Q$5:Q686,Q686)-1,"")</f>
        <v/>
      </c>
    </row>
    <row r="687" spans="15:15" x14ac:dyDescent="0.25">
      <c r="O687" s="31" t="str">
        <f>IFERROR(_xlfn.RANK.EQ(Q687,$Q$5:$Q$3000)+COUNTIF($Q$5:Q687,Q687)-1,"")</f>
        <v/>
      </c>
    </row>
    <row r="688" spans="15:15" x14ac:dyDescent="0.25">
      <c r="O688" s="31" t="str">
        <f>IFERROR(_xlfn.RANK.EQ(Q688,$Q$5:$Q$3000)+COUNTIF($Q$5:Q688,Q688)-1,"")</f>
        <v/>
      </c>
    </row>
    <row r="689" spans="15:15" x14ac:dyDescent="0.25">
      <c r="O689" s="31" t="str">
        <f>IFERROR(_xlfn.RANK.EQ(Q689,$Q$5:$Q$3000)+COUNTIF($Q$5:Q689,Q689)-1,"")</f>
        <v/>
      </c>
    </row>
    <row r="690" spans="15:15" x14ac:dyDescent="0.25">
      <c r="O690" s="31" t="str">
        <f>IFERROR(_xlfn.RANK.EQ(Q690,$Q$5:$Q$3000)+COUNTIF($Q$5:Q690,Q690)-1,"")</f>
        <v/>
      </c>
    </row>
    <row r="691" spans="15:15" x14ac:dyDescent="0.25">
      <c r="O691" s="31" t="str">
        <f>IFERROR(_xlfn.RANK.EQ(Q691,$Q$5:$Q$3000)+COUNTIF($Q$5:Q691,Q691)-1,"")</f>
        <v/>
      </c>
    </row>
    <row r="692" spans="15:15" x14ac:dyDescent="0.25">
      <c r="O692" s="31" t="str">
        <f>IFERROR(_xlfn.RANK.EQ(Q692,$Q$5:$Q$3000)+COUNTIF($Q$5:Q692,Q692)-1,"")</f>
        <v/>
      </c>
    </row>
    <row r="693" spans="15:15" x14ac:dyDescent="0.25">
      <c r="O693" s="31" t="str">
        <f>IFERROR(_xlfn.RANK.EQ(Q693,$Q$5:$Q$3000)+COUNTIF($Q$5:Q693,Q693)-1,"")</f>
        <v/>
      </c>
    </row>
    <row r="694" spans="15:15" x14ac:dyDescent="0.25">
      <c r="O694" s="31" t="str">
        <f>IFERROR(_xlfn.RANK.EQ(Q694,$Q$5:$Q$3000)+COUNTIF($Q$5:Q694,Q694)-1,"")</f>
        <v/>
      </c>
    </row>
    <row r="695" spans="15:15" x14ac:dyDescent="0.25">
      <c r="O695" s="31" t="str">
        <f>IFERROR(_xlfn.RANK.EQ(Q695,$Q$5:$Q$3000)+COUNTIF($Q$5:Q695,Q695)-1,"")</f>
        <v/>
      </c>
    </row>
    <row r="696" spans="15:15" x14ac:dyDescent="0.25">
      <c r="O696" s="31" t="str">
        <f>IFERROR(_xlfn.RANK.EQ(Q696,$Q$5:$Q$3000)+COUNTIF($Q$5:Q696,Q696)-1,"")</f>
        <v/>
      </c>
    </row>
    <row r="697" spans="15:15" x14ac:dyDescent="0.25">
      <c r="O697" s="31" t="str">
        <f>IFERROR(_xlfn.RANK.EQ(Q697,$Q$5:$Q$3000)+COUNTIF($Q$5:Q697,Q697)-1,"")</f>
        <v/>
      </c>
    </row>
    <row r="698" spans="15:15" x14ac:dyDescent="0.25">
      <c r="O698" s="31" t="str">
        <f>IFERROR(_xlfn.RANK.EQ(Q698,$Q$5:$Q$3000)+COUNTIF($Q$5:Q698,Q698)-1,"")</f>
        <v/>
      </c>
    </row>
    <row r="699" spans="15:15" x14ac:dyDescent="0.25">
      <c r="O699" s="31" t="str">
        <f>IFERROR(_xlfn.RANK.EQ(Q699,$Q$5:$Q$3000)+COUNTIF($Q$5:Q699,Q699)-1,"")</f>
        <v/>
      </c>
    </row>
    <row r="700" spans="15:15" x14ac:dyDescent="0.25">
      <c r="O700" s="31" t="str">
        <f>IFERROR(_xlfn.RANK.EQ(Q700,$Q$5:$Q$3000)+COUNTIF($Q$5:Q700,Q700)-1,"")</f>
        <v/>
      </c>
    </row>
    <row r="701" spans="15:15" x14ac:dyDescent="0.25">
      <c r="O701" s="31" t="str">
        <f>IFERROR(_xlfn.RANK.EQ(Q701,$Q$5:$Q$3000)+COUNTIF($Q$5:Q701,Q701)-1,"")</f>
        <v/>
      </c>
    </row>
    <row r="702" spans="15:15" x14ac:dyDescent="0.25">
      <c r="O702" s="31" t="str">
        <f>IFERROR(_xlfn.RANK.EQ(Q702,$Q$5:$Q$3000)+COUNTIF($Q$5:Q702,Q702)-1,"")</f>
        <v/>
      </c>
    </row>
    <row r="703" spans="15:15" x14ac:dyDescent="0.25">
      <c r="O703" s="31" t="str">
        <f>IFERROR(_xlfn.RANK.EQ(Q703,$Q$5:$Q$3000)+COUNTIF($Q$5:Q703,Q703)-1,"")</f>
        <v/>
      </c>
    </row>
    <row r="704" spans="15:15" x14ac:dyDescent="0.25">
      <c r="O704" s="31" t="str">
        <f>IFERROR(_xlfn.RANK.EQ(Q704,$Q$5:$Q$3000)+COUNTIF($Q$5:Q704,Q704)-1,"")</f>
        <v/>
      </c>
    </row>
    <row r="705" spans="15:15" x14ac:dyDescent="0.25">
      <c r="O705" s="31" t="str">
        <f>IFERROR(_xlfn.RANK.EQ(Q705,$Q$5:$Q$3000)+COUNTIF($Q$5:Q705,Q705)-1,"")</f>
        <v/>
      </c>
    </row>
    <row r="706" spans="15:15" x14ac:dyDescent="0.25">
      <c r="O706" s="31" t="str">
        <f>IFERROR(_xlfn.RANK.EQ(Q706,$Q$5:$Q$3000)+COUNTIF($Q$5:Q706,Q706)-1,"")</f>
        <v/>
      </c>
    </row>
    <row r="707" spans="15:15" x14ac:dyDescent="0.25">
      <c r="O707" s="31" t="str">
        <f>IFERROR(_xlfn.RANK.EQ(Q707,$Q$5:$Q$3000)+COUNTIF($Q$5:Q707,Q707)-1,"")</f>
        <v/>
      </c>
    </row>
    <row r="708" spans="15:15" x14ac:dyDescent="0.25">
      <c r="O708" s="31" t="str">
        <f>IFERROR(_xlfn.RANK.EQ(Q708,$Q$5:$Q$3000)+COUNTIF($Q$5:Q708,Q708)-1,"")</f>
        <v/>
      </c>
    </row>
    <row r="709" spans="15:15" x14ac:dyDescent="0.25">
      <c r="O709" s="31" t="str">
        <f>IFERROR(_xlfn.RANK.EQ(Q709,$Q$5:$Q$3000)+COUNTIF($Q$5:Q709,Q709)-1,"")</f>
        <v/>
      </c>
    </row>
    <row r="710" spans="15:15" x14ac:dyDescent="0.25">
      <c r="O710" s="31" t="str">
        <f>IFERROR(_xlfn.RANK.EQ(Q710,$Q$5:$Q$3000)+COUNTIF($Q$5:Q710,Q710)-1,"")</f>
        <v/>
      </c>
    </row>
    <row r="711" spans="15:15" x14ac:dyDescent="0.25">
      <c r="O711" s="31" t="str">
        <f>IFERROR(_xlfn.RANK.EQ(Q711,$Q$5:$Q$3000)+COUNTIF($Q$5:Q711,Q711)-1,"")</f>
        <v/>
      </c>
    </row>
    <row r="712" spans="15:15" x14ac:dyDescent="0.25">
      <c r="O712" s="31" t="str">
        <f>IFERROR(_xlfn.RANK.EQ(Q712,$Q$5:$Q$3000)+COUNTIF($Q$5:Q712,Q712)-1,"")</f>
        <v/>
      </c>
    </row>
    <row r="713" spans="15:15" x14ac:dyDescent="0.25">
      <c r="O713" s="31" t="str">
        <f>IFERROR(_xlfn.RANK.EQ(Q713,$Q$5:$Q$3000)+COUNTIF($Q$5:Q713,Q713)-1,"")</f>
        <v/>
      </c>
    </row>
    <row r="714" spans="15:15" x14ac:dyDescent="0.25">
      <c r="O714" s="31" t="str">
        <f>IFERROR(_xlfn.RANK.EQ(Q714,$Q$5:$Q$3000)+COUNTIF($Q$5:Q714,Q714)-1,"")</f>
        <v/>
      </c>
    </row>
    <row r="715" spans="15:15" x14ac:dyDescent="0.25">
      <c r="O715" s="31" t="str">
        <f>IFERROR(_xlfn.RANK.EQ(Q715,$Q$5:$Q$3000)+COUNTIF($Q$5:Q715,Q715)-1,"")</f>
        <v/>
      </c>
    </row>
    <row r="716" spans="15:15" x14ac:dyDescent="0.25">
      <c r="O716" s="31" t="str">
        <f>IFERROR(_xlfn.RANK.EQ(Q716,$Q$5:$Q$3000)+COUNTIF($Q$5:Q716,Q716)-1,"")</f>
        <v/>
      </c>
    </row>
    <row r="717" spans="15:15" x14ac:dyDescent="0.25">
      <c r="O717" s="31" t="str">
        <f>IFERROR(_xlfn.RANK.EQ(Q717,$Q$5:$Q$3000)+COUNTIF($Q$5:Q717,Q717)-1,"")</f>
        <v/>
      </c>
    </row>
    <row r="718" spans="15:15" x14ac:dyDescent="0.25">
      <c r="O718" s="31" t="str">
        <f>IFERROR(_xlfn.RANK.EQ(Q718,$Q$5:$Q$3000)+COUNTIF($Q$5:Q718,Q718)-1,"")</f>
        <v/>
      </c>
    </row>
    <row r="719" spans="15:15" x14ac:dyDescent="0.25">
      <c r="O719" s="31" t="str">
        <f>IFERROR(_xlfn.RANK.EQ(Q719,$Q$5:$Q$3000)+COUNTIF($Q$5:Q719,Q719)-1,"")</f>
        <v/>
      </c>
    </row>
    <row r="720" spans="15:15" x14ac:dyDescent="0.25">
      <c r="O720" s="31" t="str">
        <f>IFERROR(_xlfn.RANK.EQ(Q720,$Q$5:$Q$3000)+COUNTIF($Q$5:Q720,Q720)-1,"")</f>
        <v/>
      </c>
    </row>
    <row r="721" spans="15:15" x14ac:dyDescent="0.25">
      <c r="O721" s="31" t="str">
        <f>IFERROR(_xlfn.RANK.EQ(Q721,$Q$5:$Q$3000)+COUNTIF($Q$5:Q721,Q721)-1,"")</f>
        <v/>
      </c>
    </row>
    <row r="722" spans="15:15" x14ac:dyDescent="0.25">
      <c r="O722" s="31" t="str">
        <f>IFERROR(_xlfn.RANK.EQ(Q722,$Q$5:$Q$3000)+COUNTIF($Q$5:Q722,Q722)-1,"")</f>
        <v/>
      </c>
    </row>
    <row r="723" spans="15:15" x14ac:dyDescent="0.25">
      <c r="O723" s="31" t="str">
        <f>IFERROR(_xlfn.RANK.EQ(Q723,$Q$5:$Q$3000)+COUNTIF($Q$5:Q723,Q723)-1,"")</f>
        <v/>
      </c>
    </row>
    <row r="724" spans="15:15" x14ac:dyDescent="0.25">
      <c r="O724" s="31" t="str">
        <f>IFERROR(_xlfn.RANK.EQ(Q724,$Q$5:$Q$3000)+COUNTIF($Q$5:Q724,Q724)-1,"")</f>
        <v/>
      </c>
    </row>
    <row r="725" spans="15:15" x14ac:dyDescent="0.25">
      <c r="O725" s="31" t="str">
        <f>IFERROR(_xlfn.RANK.EQ(Q725,$Q$5:$Q$3000)+COUNTIF($Q$5:Q725,Q725)-1,"")</f>
        <v/>
      </c>
    </row>
    <row r="726" spans="15:15" x14ac:dyDescent="0.25">
      <c r="O726" s="31" t="str">
        <f>IFERROR(_xlfn.RANK.EQ(Q726,$Q$5:$Q$3000)+COUNTIF($Q$5:Q726,Q726)-1,"")</f>
        <v/>
      </c>
    </row>
    <row r="727" spans="15:15" x14ac:dyDescent="0.25">
      <c r="O727" s="31" t="str">
        <f>IFERROR(_xlfn.RANK.EQ(Q727,$Q$5:$Q$3000)+COUNTIF($Q$5:Q727,Q727)-1,"")</f>
        <v/>
      </c>
    </row>
    <row r="728" spans="15:15" x14ac:dyDescent="0.25">
      <c r="O728" s="31" t="str">
        <f>IFERROR(_xlfn.RANK.EQ(Q728,$Q$5:$Q$3000)+COUNTIF($Q$5:Q728,Q728)-1,"")</f>
        <v/>
      </c>
    </row>
    <row r="729" spans="15:15" x14ac:dyDescent="0.25">
      <c r="O729" s="31" t="str">
        <f>IFERROR(_xlfn.RANK.EQ(Q729,$Q$5:$Q$3000)+COUNTIF($Q$5:Q729,Q729)-1,"")</f>
        <v/>
      </c>
    </row>
    <row r="730" spans="15:15" x14ac:dyDescent="0.25">
      <c r="O730" s="31" t="str">
        <f>IFERROR(_xlfn.RANK.EQ(Q730,$Q$5:$Q$3000)+COUNTIF($Q$5:Q730,Q730)-1,"")</f>
        <v/>
      </c>
    </row>
    <row r="731" spans="15:15" x14ac:dyDescent="0.25">
      <c r="O731" s="31" t="str">
        <f>IFERROR(_xlfn.RANK.EQ(Q731,$Q$5:$Q$3000)+COUNTIF($Q$5:Q731,Q731)-1,"")</f>
        <v/>
      </c>
    </row>
    <row r="732" spans="15:15" x14ac:dyDescent="0.25">
      <c r="O732" s="31" t="str">
        <f>IFERROR(_xlfn.RANK.EQ(Q732,$Q$5:$Q$3000)+COUNTIF($Q$5:Q732,Q732)-1,"")</f>
        <v/>
      </c>
    </row>
    <row r="733" spans="15:15" x14ac:dyDescent="0.25">
      <c r="O733" s="31" t="str">
        <f>IFERROR(_xlfn.RANK.EQ(Q733,$Q$5:$Q$3000)+COUNTIF($Q$5:Q733,Q733)-1,"")</f>
        <v/>
      </c>
    </row>
    <row r="734" spans="15:15" x14ac:dyDescent="0.25">
      <c r="O734" s="31" t="str">
        <f>IFERROR(_xlfn.RANK.EQ(Q734,$Q$5:$Q$3000)+COUNTIF($Q$5:Q734,Q734)-1,"")</f>
        <v/>
      </c>
    </row>
    <row r="735" spans="15:15" x14ac:dyDescent="0.25">
      <c r="O735" s="31" t="str">
        <f>IFERROR(_xlfn.RANK.EQ(Q735,$Q$5:$Q$3000)+COUNTIF($Q$5:Q735,Q735)-1,"")</f>
        <v/>
      </c>
    </row>
    <row r="736" spans="15:15" x14ac:dyDescent="0.25">
      <c r="O736" s="31" t="str">
        <f>IFERROR(_xlfn.RANK.EQ(Q736,$Q$5:$Q$3000)+COUNTIF($Q$5:Q736,Q736)-1,"")</f>
        <v/>
      </c>
    </row>
    <row r="737" spans="15:15" x14ac:dyDescent="0.25">
      <c r="O737" s="31" t="str">
        <f>IFERROR(_xlfn.RANK.EQ(Q737,$Q$5:$Q$3000)+COUNTIF($Q$5:Q737,Q737)-1,"")</f>
        <v/>
      </c>
    </row>
    <row r="738" spans="15:15" x14ac:dyDescent="0.25">
      <c r="O738" s="31" t="str">
        <f>IFERROR(_xlfn.RANK.EQ(Q738,$Q$5:$Q$3000)+COUNTIF($Q$5:Q738,Q738)-1,"")</f>
        <v/>
      </c>
    </row>
    <row r="739" spans="15:15" x14ac:dyDescent="0.25">
      <c r="O739" s="31" t="str">
        <f>IFERROR(_xlfn.RANK.EQ(Q739,$Q$5:$Q$3000)+COUNTIF($Q$5:Q739,Q739)-1,"")</f>
        <v/>
      </c>
    </row>
    <row r="740" spans="15:15" x14ac:dyDescent="0.25">
      <c r="O740" s="31" t="str">
        <f>IFERROR(_xlfn.RANK.EQ(Q740,$Q$5:$Q$3000)+COUNTIF($Q$5:Q740,Q740)-1,"")</f>
        <v/>
      </c>
    </row>
    <row r="741" spans="15:15" x14ac:dyDescent="0.25">
      <c r="O741" s="31" t="str">
        <f>IFERROR(_xlfn.RANK.EQ(Q741,$Q$5:$Q$3000)+COUNTIF($Q$5:Q741,Q741)-1,"")</f>
        <v/>
      </c>
    </row>
    <row r="742" spans="15:15" x14ac:dyDescent="0.25">
      <c r="O742" s="31" t="str">
        <f>IFERROR(_xlfn.RANK.EQ(Q742,$Q$5:$Q$3000)+COUNTIF($Q$5:Q742,Q742)-1,"")</f>
        <v/>
      </c>
    </row>
    <row r="743" spans="15:15" x14ac:dyDescent="0.25">
      <c r="O743" s="31" t="str">
        <f>IFERROR(_xlfn.RANK.EQ(Q743,$Q$5:$Q$3000)+COUNTIF($Q$5:Q743,Q743)-1,"")</f>
        <v/>
      </c>
    </row>
    <row r="744" spans="15:15" x14ac:dyDescent="0.25">
      <c r="O744" s="31" t="str">
        <f>IFERROR(_xlfn.RANK.EQ(Q744,$Q$5:$Q$3000)+COUNTIF($Q$5:Q744,Q744)-1,"")</f>
        <v/>
      </c>
    </row>
    <row r="745" spans="15:15" x14ac:dyDescent="0.25">
      <c r="O745" s="31" t="str">
        <f>IFERROR(_xlfn.RANK.EQ(Q745,$Q$5:$Q$3000)+COUNTIF($Q$5:Q745,Q745)-1,"")</f>
        <v/>
      </c>
    </row>
    <row r="746" spans="15:15" x14ac:dyDescent="0.25">
      <c r="O746" s="31" t="str">
        <f>IFERROR(_xlfn.RANK.EQ(Q746,$Q$5:$Q$3000)+COUNTIF($Q$5:Q746,Q746)-1,"")</f>
        <v/>
      </c>
    </row>
    <row r="747" spans="15:15" x14ac:dyDescent="0.25">
      <c r="O747" s="31" t="str">
        <f>IFERROR(_xlfn.RANK.EQ(Q747,$Q$5:$Q$3000)+COUNTIF($Q$5:Q747,Q747)-1,"")</f>
        <v/>
      </c>
    </row>
    <row r="748" spans="15:15" x14ac:dyDescent="0.25">
      <c r="O748" s="31" t="str">
        <f>IFERROR(_xlfn.RANK.EQ(Q748,$Q$5:$Q$3000)+COUNTIF($Q$5:Q748,Q748)-1,"")</f>
        <v/>
      </c>
    </row>
    <row r="749" spans="15:15" x14ac:dyDescent="0.25">
      <c r="O749" s="31" t="str">
        <f>IFERROR(_xlfn.RANK.EQ(Q749,$Q$5:$Q$3000)+COUNTIF($Q$5:Q749,Q749)-1,"")</f>
        <v/>
      </c>
    </row>
    <row r="750" spans="15:15" x14ac:dyDescent="0.25">
      <c r="O750" s="31" t="str">
        <f>IFERROR(_xlfn.RANK.EQ(Q750,$Q$5:$Q$3000)+COUNTIF($Q$5:Q750,Q750)-1,"")</f>
        <v/>
      </c>
    </row>
    <row r="751" spans="15:15" x14ac:dyDescent="0.25">
      <c r="O751" s="31" t="str">
        <f>IFERROR(_xlfn.RANK.EQ(Q751,$Q$5:$Q$3000)+COUNTIF($Q$5:Q751,Q751)-1,"")</f>
        <v/>
      </c>
    </row>
    <row r="752" spans="15:15" x14ac:dyDescent="0.25">
      <c r="O752" s="31" t="str">
        <f>IFERROR(_xlfn.RANK.EQ(Q752,$Q$5:$Q$3000)+COUNTIF($Q$5:Q752,Q752)-1,"")</f>
        <v/>
      </c>
    </row>
    <row r="753" spans="15:15" x14ac:dyDescent="0.25">
      <c r="O753" s="31" t="str">
        <f>IFERROR(_xlfn.RANK.EQ(Q753,$Q$5:$Q$3000)+COUNTIF($Q$5:Q753,Q753)-1,"")</f>
        <v/>
      </c>
    </row>
    <row r="754" spans="15:15" x14ac:dyDescent="0.25">
      <c r="O754" s="31" t="str">
        <f>IFERROR(_xlfn.RANK.EQ(Q754,$Q$5:$Q$3000)+COUNTIF($Q$5:Q754,Q754)-1,"")</f>
        <v/>
      </c>
    </row>
    <row r="755" spans="15:15" x14ac:dyDescent="0.25">
      <c r="O755" s="31" t="str">
        <f>IFERROR(_xlfn.RANK.EQ(Q755,$Q$5:$Q$3000)+COUNTIF($Q$5:Q755,Q755)-1,"")</f>
        <v/>
      </c>
    </row>
    <row r="756" spans="15:15" x14ac:dyDescent="0.25">
      <c r="O756" s="31" t="str">
        <f>IFERROR(_xlfn.RANK.EQ(Q756,$Q$5:$Q$3000)+COUNTIF($Q$5:Q756,Q756)-1,"")</f>
        <v/>
      </c>
    </row>
    <row r="757" spans="15:15" x14ac:dyDescent="0.25">
      <c r="O757" s="31" t="str">
        <f>IFERROR(_xlfn.RANK.EQ(Q757,$Q$5:$Q$3000)+COUNTIF($Q$5:Q757,Q757)-1,"")</f>
        <v/>
      </c>
    </row>
    <row r="758" spans="15:15" x14ac:dyDescent="0.25">
      <c r="O758" s="31" t="str">
        <f>IFERROR(_xlfn.RANK.EQ(Q758,$Q$5:$Q$3000)+COUNTIF($Q$5:Q758,Q758)-1,"")</f>
        <v/>
      </c>
    </row>
    <row r="759" spans="15:15" x14ac:dyDescent="0.25">
      <c r="O759" s="31" t="str">
        <f>IFERROR(_xlfn.RANK.EQ(Q759,$Q$5:$Q$3000)+COUNTIF($Q$5:Q759,Q759)-1,"")</f>
        <v/>
      </c>
    </row>
    <row r="760" spans="15:15" x14ac:dyDescent="0.25">
      <c r="O760" s="31" t="str">
        <f>IFERROR(_xlfn.RANK.EQ(Q760,$Q$5:$Q$3000)+COUNTIF($Q$5:Q760,Q760)-1,"")</f>
        <v/>
      </c>
    </row>
    <row r="761" spans="15:15" x14ac:dyDescent="0.25">
      <c r="O761" s="31" t="str">
        <f>IFERROR(_xlfn.RANK.EQ(Q761,$Q$5:$Q$3000)+COUNTIF($Q$5:Q761,Q761)-1,"")</f>
        <v/>
      </c>
    </row>
    <row r="762" spans="15:15" x14ac:dyDescent="0.25">
      <c r="O762" s="31" t="str">
        <f>IFERROR(_xlfn.RANK.EQ(Q762,$Q$5:$Q$3000)+COUNTIF($Q$5:Q762,Q762)-1,"")</f>
        <v/>
      </c>
    </row>
    <row r="763" spans="15:15" x14ac:dyDescent="0.25">
      <c r="O763" s="31" t="str">
        <f>IFERROR(_xlfn.RANK.EQ(Q763,$Q$5:$Q$3000)+COUNTIF($Q$5:Q763,Q763)-1,"")</f>
        <v/>
      </c>
    </row>
    <row r="764" spans="15:15" x14ac:dyDescent="0.25">
      <c r="O764" s="31" t="str">
        <f>IFERROR(_xlfn.RANK.EQ(Q764,$Q$5:$Q$3000)+COUNTIF($Q$5:Q764,Q764)-1,"")</f>
        <v/>
      </c>
    </row>
    <row r="765" spans="15:15" x14ac:dyDescent="0.25">
      <c r="O765" s="31" t="str">
        <f>IFERROR(_xlfn.RANK.EQ(Q765,$Q$5:$Q$3000)+COUNTIF($Q$5:Q765,Q765)-1,"")</f>
        <v/>
      </c>
    </row>
    <row r="766" spans="15:15" x14ac:dyDescent="0.25">
      <c r="O766" s="31" t="str">
        <f>IFERROR(_xlfn.RANK.EQ(Q766,$Q$5:$Q$3000)+COUNTIF($Q$5:Q766,Q766)-1,"")</f>
        <v/>
      </c>
    </row>
    <row r="767" spans="15:15" x14ac:dyDescent="0.25">
      <c r="O767" s="31" t="str">
        <f>IFERROR(_xlfn.RANK.EQ(Q767,$Q$5:$Q$3000)+COUNTIF($Q$5:Q767,Q767)-1,"")</f>
        <v/>
      </c>
    </row>
    <row r="768" spans="15:15" x14ac:dyDescent="0.25">
      <c r="O768" s="31" t="str">
        <f>IFERROR(_xlfn.RANK.EQ(Q768,$Q$5:$Q$3000)+COUNTIF($Q$5:Q768,Q768)-1,"")</f>
        <v/>
      </c>
    </row>
    <row r="769" spans="15:15" x14ac:dyDescent="0.25">
      <c r="O769" s="31" t="str">
        <f>IFERROR(_xlfn.RANK.EQ(Q769,$Q$5:$Q$3000)+COUNTIF($Q$5:Q769,Q769)-1,"")</f>
        <v/>
      </c>
    </row>
    <row r="770" spans="15:15" x14ac:dyDescent="0.25">
      <c r="O770" s="31" t="str">
        <f>IFERROR(_xlfn.RANK.EQ(Q770,$Q$5:$Q$3000)+COUNTIF($Q$5:Q770,Q770)-1,"")</f>
        <v/>
      </c>
    </row>
    <row r="771" spans="15:15" x14ac:dyDescent="0.25">
      <c r="O771" s="31" t="str">
        <f>IFERROR(_xlfn.RANK.EQ(Q771,$Q$5:$Q$3000)+COUNTIF($Q$5:Q771,Q771)-1,"")</f>
        <v/>
      </c>
    </row>
    <row r="772" spans="15:15" x14ac:dyDescent="0.25">
      <c r="O772" s="31" t="str">
        <f>IFERROR(_xlfn.RANK.EQ(Q772,$Q$5:$Q$3000)+COUNTIF($Q$5:Q772,Q772)-1,"")</f>
        <v/>
      </c>
    </row>
    <row r="773" spans="15:15" x14ac:dyDescent="0.25">
      <c r="O773" s="31" t="str">
        <f>IFERROR(_xlfn.RANK.EQ(Q773,$Q$5:$Q$3000)+COUNTIF($Q$5:Q773,Q773)-1,"")</f>
        <v/>
      </c>
    </row>
    <row r="774" spans="15:15" x14ac:dyDescent="0.25">
      <c r="O774" s="31" t="str">
        <f>IFERROR(_xlfn.RANK.EQ(Q774,$Q$5:$Q$3000)+COUNTIF($Q$5:Q774,Q774)-1,"")</f>
        <v/>
      </c>
    </row>
    <row r="775" spans="15:15" x14ac:dyDescent="0.25">
      <c r="O775" s="31" t="str">
        <f>IFERROR(_xlfn.RANK.EQ(Q775,$Q$5:$Q$3000)+COUNTIF($Q$5:Q775,Q775)-1,"")</f>
        <v/>
      </c>
    </row>
    <row r="776" spans="15:15" x14ac:dyDescent="0.25">
      <c r="O776" s="31" t="str">
        <f>IFERROR(_xlfn.RANK.EQ(Q776,$Q$5:$Q$3000)+COUNTIF($Q$5:Q776,Q776)-1,"")</f>
        <v/>
      </c>
    </row>
    <row r="777" spans="15:15" x14ac:dyDescent="0.25">
      <c r="O777" s="31" t="str">
        <f>IFERROR(_xlfn.RANK.EQ(Q777,$Q$5:$Q$3000)+COUNTIF($Q$5:Q777,Q777)-1,"")</f>
        <v/>
      </c>
    </row>
    <row r="778" spans="15:15" x14ac:dyDescent="0.25">
      <c r="O778" s="31" t="str">
        <f>IFERROR(_xlfn.RANK.EQ(Q778,$Q$5:$Q$3000)+COUNTIF($Q$5:Q778,Q778)-1,"")</f>
        <v/>
      </c>
    </row>
    <row r="779" spans="15:15" x14ac:dyDescent="0.25">
      <c r="O779" s="31" t="str">
        <f>IFERROR(_xlfn.RANK.EQ(Q779,$Q$5:$Q$3000)+COUNTIF($Q$5:Q779,Q779)-1,"")</f>
        <v/>
      </c>
    </row>
    <row r="780" spans="15:15" x14ac:dyDescent="0.25">
      <c r="O780" s="31" t="str">
        <f>IFERROR(_xlfn.RANK.EQ(Q780,$Q$5:$Q$3000)+COUNTIF($Q$5:Q780,Q780)-1,"")</f>
        <v/>
      </c>
    </row>
    <row r="781" spans="15:15" x14ac:dyDescent="0.25">
      <c r="O781" s="31" t="str">
        <f>IFERROR(_xlfn.RANK.EQ(Q781,$Q$5:$Q$3000)+COUNTIF($Q$5:Q781,Q781)-1,"")</f>
        <v/>
      </c>
    </row>
    <row r="782" spans="15:15" x14ac:dyDescent="0.25">
      <c r="O782" s="31" t="str">
        <f>IFERROR(_xlfn.RANK.EQ(Q782,$Q$5:$Q$3000)+COUNTIF($Q$5:Q782,Q782)-1,"")</f>
        <v/>
      </c>
    </row>
    <row r="783" spans="15:15" x14ac:dyDescent="0.25">
      <c r="O783" s="31" t="str">
        <f>IFERROR(_xlfn.RANK.EQ(Q783,$Q$5:$Q$3000)+COUNTIF($Q$5:Q783,Q783)-1,"")</f>
        <v/>
      </c>
    </row>
    <row r="784" spans="15:15" x14ac:dyDescent="0.25">
      <c r="O784" s="31" t="str">
        <f>IFERROR(_xlfn.RANK.EQ(Q784,$Q$5:$Q$3000)+COUNTIF($Q$5:Q784,Q784)-1,"")</f>
        <v/>
      </c>
    </row>
    <row r="785" spans="15:15" x14ac:dyDescent="0.25">
      <c r="O785" s="31" t="str">
        <f>IFERROR(_xlfn.RANK.EQ(Q785,$Q$5:$Q$3000)+COUNTIF($Q$5:Q785,Q785)-1,"")</f>
        <v/>
      </c>
    </row>
    <row r="786" spans="15:15" x14ac:dyDescent="0.25">
      <c r="O786" s="31" t="str">
        <f>IFERROR(_xlfn.RANK.EQ(Q786,$Q$5:$Q$3000)+COUNTIF($Q$5:Q786,Q786)-1,"")</f>
        <v/>
      </c>
    </row>
    <row r="787" spans="15:15" x14ac:dyDescent="0.25">
      <c r="O787" s="31" t="str">
        <f>IFERROR(_xlfn.RANK.EQ(Q787,$Q$5:$Q$3000)+COUNTIF($Q$5:Q787,Q787)-1,"")</f>
        <v/>
      </c>
    </row>
    <row r="788" spans="15:15" x14ac:dyDescent="0.25">
      <c r="O788" s="31" t="str">
        <f>IFERROR(_xlfn.RANK.EQ(Q788,$Q$5:$Q$3000)+COUNTIF($Q$5:Q788,Q788)-1,"")</f>
        <v/>
      </c>
    </row>
    <row r="789" spans="15:15" x14ac:dyDescent="0.25">
      <c r="O789" s="31" t="str">
        <f>IFERROR(_xlfn.RANK.EQ(Q789,$Q$5:$Q$3000)+COUNTIF($Q$5:Q789,Q789)-1,"")</f>
        <v/>
      </c>
    </row>
    <row r="790" spans="15:15" x14ac:dyDescent="0.25">
      <c r="O790" s="31" t="str">
        <f>IFERROR(_xlfn.RANK.EQ(Q790,$Q$5:$Q$3000)+COUNTIF($Q$5:Q790,Q790)-1,"")</f>
        <v/>
      </c>
    </row>
    <row r="791" spans="15:15" x14ac:dyDescent="0.25">
      <c r="O791" s="31" t="str">
        <f>IFERROR(_xlfn.RANK.EQ(Q791,$Q$5:$Q$3000)+COUNTIF($Q$5:Q791,Q791)-1,"")</f>
        <v/>
      </c>
    </row>
    <row r="792" spans="15:15" x14ac:dyDescent="0.25">
      <c r="O792" s="31" t="str">
        <f>IFERROR(_xlfn.RANK.EQ(Q792,$Q$5:$Q$3000)+COUNTIF($Q$5:Q792,Q792)-1,"")</f>
        <v/>
      </c>
    </row>
    <row r="793" spans="15:15" x14ac:dyDescent="0.25">
      <c r="O793" s="31" t="str">
        <f>IFERROR(_xlfn.RANK.EQ(Q793,$Q$5:$Q$3000)+COUNTIF($Q$5:Q793,Q793)-1,"")</f>
        <v/>
      </c>
    </row>
    <row r="794" spans="15:15" x14ac:dyDescent="0.25">
      <c r="O794" s="31" t="str">
        <f>IFERROR(_xlfn.RANK.EQ(Q794,$Q$5:$Q$3000)+COUNTIF($Q$5:Q794,Q794)-1,"")</f>
        <v/>
      </c>
    </row>
    <row r="795" spans="15:15" x14ac:dyDescent="0.25">
      <c r="O795" s="31" t="str">
        <f>IFERROR(_xlfn.RANK.EQ(Q795,$Q$5:$Q$3000)+COUNTIF($Q$5:Q795,Q795)-1,"")</f>
        <v/>
      </c>
    </row>
    <row r="796" spans="15:15" x14ac:dyDescent="0.25">
      <c r="O796" s="31" t="str">
        <f>IFERROR(_xlfn.RANK.EQ(Q796,$Q$5:$Q$3000)+COUNTIF($Q$5:Q796,Q796)-1,"")</f>
        <v/>
      </c>
    </row>
    <row r="797" spans="15:15" x14ac:dyDescent="0.25">
      <c r="O797" s="31" t="str">
        <f>IFERROR(_xlfn.RANK.EQ(Q797,$Q$5:$Q$3000)+COUNTIF($Q$5:Q797,Q797)-1,"")</f>
        <v/>
      </c>
    </row>
    <row r="798" spans="15:15" x14ac:dyDescent="0.25">
      <c r="O798" s="31" t="str">
        <f>IFERROR(_xlfn.RANK.EQ(Q798,$Q$5:$Q$3000)+COUNTIF($Q$5:Q798,Q798)-1,"")</f>
        <v/>
      </c>
    </row>
    <row r="799" spans="15:15" x14ac:dyDescent="0.25">
      <c r="O799" s="31" t="str">
        <f>IFERROR(_xlfn.RANK.EQ(Q799,$Q$5:$Q$3000)+COUNTIF($Q$5:Q799,Q799)-1,"")</f>
        <v/>
      </c>
    </row>
    <row r="800" spans="15:15" x14ac:dyDescent="0.25">
      <c r="O800" s="31" t="str">
        <f>IFERROR(_xlfn.RANK.EQ(Q800,$Q$5:$Q$3000)+COUNTIF($Q$5:Q800,Q800)-1,"")</f>
        <v/>
      </c>
    </row>
    <row r="801" spans="15:15" x14ac:dyDescent="0.25">
      <c r="O801" s="31" t="str">
        <f>IFERROR(_xlfn.RANK.EQ(Q801,$Q$5:$Q$3000)+COUNTIF($Q$5:Q801,Q801)-1,"")</f>
        <v/>
      </c>
    </row>
    <row r="802" spans="15:15" x14ac:dyDescent="0.25">
      <c r="O802" s="31" t="str">
        <f>IFERROR(_xlfn.RANK.EQ(Q802,$Q$5:$Q$3000)+COUNTIF($Q$5:Q802,Q802)-1,"")</f>
        <v/>
      </c>
    </row>
    <row r="803" spans="15:15" x14ac:dyDescent="0.25">
      <c r="O803" s="31" t="str">
        <f>IFERROR(_xlfn.RANK.EQ(Q803,$Q$5:$Q$3000)+COUNTIF($Q$5:Q803,Q803)-1,"")</f>
        <v/>
      </c>
    </row>
    <row r="804" spans="15:15" x14ac:dyDescent="0.25">
      <c r="O804" s="31" t="str">
        <f>IFERROR(_xlfn.RANK.EQ(Q804,$Q$5:$Q$3000)+COUNTIF($Q$5:Q804,Q804)-1,"")</f>
        <v/>
      </c>
    </row>
    <row r="805" spans="15:15" x14ac:dyDescent="0.25">
      <c r="O805" s="31" t="str">
        <f>IFERROR(_xlfn.RANK.EQ(Q805,$Q$5:$Q$3000)+COUNTIF($Q$5:Q805,Q805)-1,"")</f>
        <v/>
      </c>
    </row>
    <row r="806" spans="15:15" x14ac:dyDescent="0.25">
      <c r="O806" s="31" t="str">
        <f>IFERROR(_xlfn.RANK.EQ(Q806,$Q$5:$Q$3000)+COUNTIF($Q$5:Q806,Q806)-1,"")</f>
        <v/>
      </c>
    </row>
    <row r="807" spans="15:15" x14ac:dyDescent="0.25">
      <c r="O807" s="31" t="str">
        <f>IFERROR(_xlfn.RANK.EQ(Q807,$Q$5:$Q$3000)+COUNTIF($Q$5:Q807,Q807)-1,"")</f>
        <v/>
      </c>
    </row>
    <row r="808" spans="15:15" x14ac:dyDescent="0.25">
      <c r="O808" s="31" t="str">
        <f>IFERROR(_xlfn.RANK.EQ(Q808,$Q$5:$Q$3000)+COUNTIF($Q$5:Q808,Q808)-1,"")</f>
        <v/>
      </c>
    </row>
    <row r="809" spans="15:15" x14ac:dyDescent="0.25">
      <c r="O809" s="31" t="str">
        <f>IFERROR(_xlfn.RANK.EQ(Q809,$Q$5:$Q$3000)+COUNTIF($Q$5:Q809,Q809)-1,"")</f>
        <v/>
      </c>
    </row>
    <row r="810" spans="15:15" x14ac:dyDescent="0.25">
      <c r="O810" s="31" t="str">
        <f>IFERROR(_xlfn.RANK.EQ(Q810,$Q$5:$Q$3000)+COUNTIF($Q$5:Q810,Q810)-1,"")</f>
        <v/>
      </c>
    </row>
    <row r="811" spans="15:15" x14ac:dyDescent="0.25">
      <c r="O811" s="31" t="str">
        <f>IFERROR(_xlfn.RANK.EQ(Q811,$Q$5:$Q$3000)+COUNTIF($Q$5:Q811,Q811)-1,"")</f>
        <v/>
      </c>
    </row>
    <row r="812" spans="15:15" x14ac:dyDescent="0.25">
      <c r="O812" s="31" t="str">
        <f>IFERROR(_xlfn.RANK.EQ(Q812,$Q$5:$Q$3000)+COUNTIF($Q$5:Q812,Q812)-1,"")</f>
        <v/>
      </c>
    </row>
    <row r="813" spans="15:15" x14ac:dyDescent="0.25">
      <c r="O813" s="31" t="str">
        <f>IFERROR(_xlfn.RANK.EQ(Q813,$Q$5:$Q$3000)+COUNTIF($Q$5:Q813,Q813)-1,"")</f>
        <v/>
      </c>
    </row>
    <row r="814" spans="15:15" x14ac:dyDescent="0.25">
      <c r="O814" s="31" t="str">
        <f>IFERROR(_xlfn.RANK.EQ(Q814,$Q$5:$Q$3000)+COUNTIF($Q$5:Q814,Q814)-1,"")</f>
        <v/>
      </c>
    </row>
    <row r="815" spans="15:15" x14ac:dyDescent="0.25">
      <c r="O815" s="31" t="str">
        <f>IFERROR(_xlfn.RANK.EQ(Q815,$Q$5:$Q$3000)+COUNTIF($Q$5:Q815,Q815)-1,"")</f>
        <v/>
      </c>
    </row>
    <row r="816" spans="15:15" x14ac:dyDescent="0.25">
      <c r="O816" s="31" t="str">
        <f>IFERROR(_xlfn.RANK.EQ(Q816,$Q$5:$Q$3000)+COUNTIF($Q$5:Q816,Q816)-1,"")</f>
        <v/>
      </c>
    </row>
    <row r="817" spans="15:15" x14ac:dyDescent="0.25">
      <c r="O817" s="31" t="str">
        <f>IFERROR(_xlfn.RANK.EQ(Q817,$Q$5:$Q$3000)+COUNTIF($Q$5:Q817,Q817)-1,"")</f>
        <v/>
      </c>
    </row>
    <row r="818" spans="15:15" x14ac:dyDescent="0.25">
      <c r="O818" s="31" t="str">
        <f>IFERROR(_xlfn.RANK.EQ(Q818,$Q$5:$Q$3000)+COUNTIF($Q$5:Q818,Q818)-1,"")</f>
        <v/>
      </c>
    </row>
    <row r="819" spans="15:15" x14ac:dyDescent="0.25">
      <c r="O819" s="31" t="str">
        <f>IFERROR(_xlfn.RANK.EQ(Q819,$Q$5:$Q$3000)+COUNTIF($Q$5:Q819,Q819)-1,"")</f>
        <v/>
      </c>
    </row>
    <row r="820" spans="15:15" x14ac:dyDescent="0.25">
      <c r="O820" s="31" t="str">
        <f>IFERROR(_xlfn.RANK.EQ(Q820,$Q$5:$Q$3000)+COUNTIF($Q$5:Q820,Q820)-1,"")</f>
        <v/>
      </c>
    </row>
    <row r="821" spans="15:15" x14ac:dyDescent="0.25">
      <c r="O821" s="31" t="str">
        <f>IFERROR(_xlfn.RANK.EQ(Q821,$Q$5:$Q$3000)+COUNTIF($Q$5:Q821,Q821)-1,"")</f>
        <v/>
      </c>
    </row>
    <row r="822" spans="15:15" x14ac:dyDescent="0.25">
      <c r="O822" s="31" t="str">
        <f>IFERROR(_xlfn.RANK.EQ(Q822,$Q$5:$Q$3000)+COUNTIF($Q$5:Q822,Q822)-1,"")</f>
        <v/>
      </c>
    </row>
    <row r="823" spans="15:15" x14ac:dyDescent="0.25">
      <c r="O823" s="31" t="str">
        <f>IFERROR(_xlfn.RANK.EQ(Q823,$Q$5:$Q$3000)+COUNTIF($Q$5:Q823,Q823)-1,"")</f>
        <v/>
      </c>
    </row>
    <row r="824" spans="15:15" x14ac:dyDescent="0.25">
      <c r="O824" s="31" t="str">
        <f>IFERROR(_xlfn.RANK.EQ(Q824,$Q$5:$Q$3000)+COUNTIF($Q$5:Q824,Q824)-1,"")</f>
        <v/>
      </c>
    </row>
    <row r="825" spans="15:15" x14ac:dyDescent="0.25">
      <c r="O825" s="31" t="str">
        <f>IFERROR(_xlfn.RANK.EQ(Q825,$Q$5:$Q$3000)+COUNTIF($Q$5:Q825,Q825)-1,"")</f>
        <v/>
      </c>
    </row>
    <row r="826" spans="15:15" x14ac:dyDescent="0.25">
      <c r="O826" s="31" t="str">
        <f>IFERROR(_xlfn.RANK.EQ(Q826,$Q$5:$Q$3000)+COUNTIF($Q$5:Q826,Q826)-1,"")</f>
        <v/>
      </c>
    </row>
    <row r="827" spans="15:15" x14ac:dyDescent="0.25">
      <c r="O827" s="31" t="str">
        <f>IFERROR(_xlfn.RANK.EQ(Q827,$Q$5:$Q$3000)+COUNTIF($Q$5:Q827,Q827)-1,"")</f>
        <v/>
      </c>
    </row>
    <row r="828" spans="15:15" x14ac:dyDescent="0.25">
      <c r="O828" s="31" t="str">
        <f>IFERROR(_xlfn.RANK.EQ(Q828,$Q$5:$Q$3000)+COUNTIF($Q$5:Q828,Q828)-1,"")</f>
        <v/>
      </c>
    </row>
    <row r="829" spans="15:15" x14ac:dyDescent="0.25">
      <c r="O829" s="31" t="str">
        <f>IFERROR(_xlfn.RANK.EQ(Q829,$Q$5:$Q$3000)+COUNTIF($Q$5:Q829,Q829)-1,"")</f>
        <v/>
      </c>
    </row>
    <row r="830" spans="15:15" x14ac:dyDescent="0.25">
      <c r="O830" s="31" t="str">
        <f>IFERROR(_xlfn.RANK.EQ(Q830,$Q$5:$Q$3000)+COUNTIF($Q$5:Q830,Q830)-1,"")</f>
        <v/>
      </c>
    </row>
    <row r="831" spans="15:15" x14ac:dyDescent="0.25">
      <c r="O831" s="31" t="str">
        <f>IFERROR(_xlfn.RANK.EQ(Q831,$Q$5:$Q$3000)+COUNTIF($Q$5:Q831,Q831)-1,"")</f>
        <v/>
      </c>
    </row>
    <row r="832" spans="15:15" x14ac:dyDescent="0.25">
      <c r="O832" s="31" t="str">
        <f>IFERROR(_xlfn.RANK.EQ(Q832,$Q$5:$Q$3000)+COUNTIF($Q$5:Q832,Q832)-1,"")</f>
        <v/>
      </c>
    </row>
    <row r="833" spans="15:15" x14ac:dyDescent="0.25">
      <c r="O833" s="31" t="str">
        <f>IFERROR(_xlfn.RANK.EQ(Q833,$Q$5:$Q$3000)+COUNTIF($Q$5:Q833,Q833)-1,"")</f>
        <v/>
      </c>
    </row>
    <row r="834" spans="15:15" x14ac:dyDescent="0.25">
      <c r="O834" s="31" t="str">
        <f>IFERROR(_xlfn.RANK.EQ(Q834,$Q$5:$Q$3000)+COUNTIF($Q$5:Q834,Q834)-1,"")</f>
        <v/>
      </c>
    </row>
    <row r="835" spans="15:15" x14ac:dyDescent="0.25">
      <c r="O835" s="31" t="str">
        <f>IFERROR(_xlfn.RANK.EQ(Q835,$Q$5:$Q$3000)+COUNTIF($Q$5:Q835,Q835)-1,"")</f>
        <v/>
      </c>
    </row>
    <row r="836" spans="15:15" x14ac:dyDescent="0.25">
      <c r="O836" s="31" t="str">
        <f>IFERROR(_xlfn.RANK.EQ(Q836,$Q$5:$Q$3000)+COUNTIF($Q$5:Q836,Q836)-1,"")</f>
        <v/>
      </c>
    </row>
    <row r="837" spans="15:15" x14ac:dyDescent="0.25">
      <c r="O837" s="31" t="str">
        <f>IFERROR(_xlfn.RANK.EQ(Q837,$Q$5:$Q$3000)+COUNTIF($Q$5:Q837,Q837)-1,"")</f>
        <v/>
      </c>
    </row>
    <row r="838" spans="15:15" x14ac:dyDescent="0.25">
      <c r="O838" s="31" t="str">
        <f>IFERROR(_xlfn.RANK.EQ(Q838,$Q$5:$Q$3000)+COUNTIF($Q$5:Q838,Q838)-1,"")</f>
        <v/>
      </c>
    </row>
    <row r="839" spans="15:15" x14ac:dyDescent="0.25">
      <c r="O839" s="31" t="str">
        <f>IFERROR(_xlfn.RANK.EQ(Q839,$Q$5:$Q$3000)+COUNTIF($Q$5:Q839,Q839)-1,"")</f>
        <v/>
      </c>
    </row>
    <row r="840" spans="15:15" x14ac:dyDescent="0.25">
      <c r="O840" s="31" t="str">
        <f>IFERROR(_xlfn.RANK.EQ(Q840,$Q$5:$Q$3000)+COUNTIF($Q$5:Q840,Q840)-1,"")</f>
        <v/>
      </c>
    </row>
    <row r="841" spans="15:15" x14ac:dyDescent="0.25">
      <c r="O841" s="31" t="str">
        <f>IFERROR(_xlfn.RANK.EQ(Q841,$Q$5:$Q$3000)+COUNTIF($Q$5:Q841,Q841)-1,"")</f>
        <v/>
      </c>
    </row>
    <row r="842" spans="15:15" x14ac:dyDescent="0.25">
      <c r="O842" s="31" t="str">
        <f>IFERROR(_xlfn.RANK.EQ(Q842,$Q$5:$Q$3000)+COUNTIF($Q$5:Q842,Q842)-1,"")</f>
        <v/>
      </c>
    </row>
    <row r="843" spans="15:15" x14ac:dyDescent="0.25">
      <c r="O843" s="31" t="str">
        <f>IFERROR(_xlfn.RANK.EQ(Q843,$Q$5:$Q$3000)+COUNTIF($Q$5:Q843,Q843)-1,"")</f>
        <v/>
      </c>
    </row>
    <row r="844" spans="15:15" x14ac:dyDescent="0.25">
      <c r="O844" s="31" t="str">
        <f>IFERROR(_xlfn.RANK.EQ(Q844,$Q$5:$Q$3000)+COUNTIF($Q$5:Q844,Q844)-1,"")</f>
        <v/>
      </c>
    </row>
    <row r="845" spans="15:15" x14ac:dyDescent="0.25">
      <c r="O845" s="31" t="str">
        <f>IFERROR(_xlfn.RANK.EQ(Q845,$Q$5:$Q$3000)+COUNTIF($Q$5:Q845,Q845)-1,"")</f>
        <v/>
      </c>
    </row>
    <row r="846" spans="15:15" x14ac:dyDescent="0.25">
      <c r="O846" s="31" t="str">
        <f>IFERROR(_xlfn.RANK.EQ(Q846,$Q$5:$Q$3000)+COUNTIF($Q$5:Q846,Q846)-1,"")</f>
        <v/>
      </c>
    </row>
    <row r="847" spans="15:15" x14ac:dyDescent="0.25">
      <c r="O847" s="31" t="str">
        <f>IFERROR(_xlfn.RANK.EQ(Q847,$Q$5:$Q$3000)+COUNTIF($Q$5:Q847,Q847)-1,"")</f>
        <v/>
      </c>
    </row>
    <row r="848" spans="15:15" x14ac:dyDescent="0.25">
      <c r="O848" s="31" t="str">
        <f>IFERROR(_xlfn.RANK.EQ(Q848,$Q$5:$Q$3000)+COUNTIF($Q$5:Q848,Q848)-1,"")</f>
        <v/>
      </c>
    </row>
    <row r="849" spans="15:15" x14ac:dyDescent="0.25">
      <c r="O849" s="31" t="str">
        <f>IFERROR(_xlfn.RANK.EQ(Q849,$Q$5:$Q$3000)+COUNTIF($Q$5:Q849,Q849)-1,"")</f>
        <v/>
      </c>
    </row>
    <row r="850" spans="15:15" x14ac:dyDescent="0.25">
      <c r="O850" s="31" t="str">
        <f>IFERROR(_xlfn.RANK.EQ(Q850,$Q$5:$Q$3000)+COUNTIF($Q$5:Q850,Q850)-1,"")</f>
        <v/>
      </c>
    </row>
    <row r="851" spans="15:15" x14ac:dyDescent="0.25">
      <c r="O851" s="31" t="str">
        <f>IFERROR(_xlfn.RANK.EQ(Q851,$Q$5:$Q$3000)+COUNTIF($Q$5:Q851,Q851)-1,"")</f>
        <v/>
      </c>
    </row>
    <row r="852" spans="15:15" x14ac:dyDescent="0.25">
      <c r="O852" s="31" t="str">
        <f>IFERROR(_xlfn.RANK.EQ(Q852,$Q$5:$Q$3000)+COUNTIF($Q$5:Q852,Q852)-1,"")</f>
        <v/>
      </c>
    </row>
    <row r="853" spans="15:15" x14ac:dyDescent="0.25">
      <c r="O853" s="31" t="str">
        <f>IFERROR(_xlfn.RANK.EQ(Q853,$Q$5:$Q$3000)+COUNTIF($Q$5:Q853,Q853)-1,"")</f>
        <v/>
      </c>
    </row>
    <row r="854" spans="15:15" x14ac:dyDescent="0.25">
      <c r="O854" s="31" t="str">
        <f>IFERROR(_xlfn.RANK.EQ(Q854,$Q$5:$Q$3000)+COUNTIF($Q$5:Q854,Q854)-1,"")</f>
        <v/>
      </c>
    </row>
    <row r="855" spans="15:15" x14ac:dyDescent="0.25">
      <c r="O855" s="31" t="str">
        <f>IFERROR(_xlfn.RANK.EQ(Q855,$Q$5:$Q$3000)+COUNTIF($Q$5:Q855,Q855)-1,"")</f>
        <v/>
      </c>
    </row>
    <row r="856" spans="15:15" x14ac:dyDescent="0.25">
      <c r="O856" s="31" t="str">
        <f>IFERROR(_xlfn.RANK.EQ(Q856,$Q$5:$Q$3000)+COUNTIF($Q$5:Q856,Q856)-1,"")</f>
        <v/>
      </c>
    </row>
    <row r="857" spans="15:15" x14ac:dyDescent="0.25">
      <c r="O857" s="31" t="str">
        <f>IFERROR(_xlfn.RANK.EQ(Q857,$Q$5:$Q$3000)+COUNTIF($Q$5:Q857,Q857)-1,"")</f>
        <v/>
      </c>
    </row>
    <row r="858" spans="15:15" x14ac:dyDescent="0.25">
      <c r="O858" s="31" t="str">
        <f>IFERROR(_xlfn.RANK.EQ(Q858,$Q$5:$Q$3000)+COUNTIF($Q$5:Q858,Q858)-1,"")</f>
        <v/>
      </c>
    </row>
    <row r="859" spans="15:15" x14ac:dyDescent="0.25">
      <c r="O859" s="31" t="str">
        <f>IFERROR(_xlfn.RANK.EQ(Q859,$Q$5:$Q$3000)+COUNTIF($Q$5:Q859,Q859)-1,"")</f>
        <v/>
      </c>
    </row>
    <row r="860" spans="15:15" x14ac:dyDescent="0.25">
      <c r="O860" s="31" t="str">
        <f>IFERROR(_xlfn.RANK.EQ(Q860,$Q$5:$Q$3000)+COUNTIF($Q$5:Q860,Q860)-1,"")</f>
        <v/>
      </c>
    </row>
    <row r="861" spans="15:15" x14ac:dyDescent="0.25">
      <c r="O861" s="31" t="str">
        <f>IFERROR(_xlfn.RANK.EQ(Q861,$Q$5:$Q$3000)+COUNTIF($Q$5:Q861,Q861)-1,"")</f>
        <v/>
      </c>
    </row>
    <row r="862" spans="15:15" x14ac:dyDescent="0.25">
      <c r="O862" s="31" t="str">
        <f>IFERROR(_xlfn.RANK.EQ(Q862,$Q$5:$Q$3000)+COUNTIF($Q$5:Q862,Q862)-1,"")</f>
        <v/>
      </c>
    </row>
    <row r="863" spans="15:15" x14ac:dyDescent="0.25">
      <c r="O863" s="31" t="str">
        <f>IFERROR(_xlfn.RANK.EQ(Q863,$Q$5:$Q$3000)+COUNTIF($Q$5:Q863,Q863)-1,"")</f>
        <v/>
      </c>
    </row>
    <row r="864" spans="15:15" x14ac:dyDescent="0.25">
      <c r="O864" s="31" t="str">
        <f>IFERROR(_xlfn.RANK.EQ(Q864,$Q$5:$Q$3000)+COUNTIF($Q$5:Q864,Q864)-1,"")</f>
        <v/>
      </c>
    </row>
    <row r="865" spans="15:15" x14ac:dyDescent="0.25">
      <c r="O865" s="31" t="str">
        <f>IFERROR(_xlfn.RANK.EQ(Q865,$Q$5:$Q$3000)+COUNTIF($Q$5:Q865,Q865)-1,"")</f>
        <v/>
      </c>
    </row>
    <row r="866" spans="15:15" x14ac:dyDescent="0.25">
      <c r="O866" s="31" t="str">
        <f>IFERROR(_xlfn.RANK.EQ(Q866,$Q$5:$Q$3000)+COUNTIF($Q$5:Q866,Q866)-1,"")</f>
        <v/>
      </c>
    </row>
    <row r="867" spans="15:15" x14ac:dyDescent="0.25">
      <c r="O867" s="31" t="str">
        <f>IFERROR(_xlfn.RANK.EQ(Q867,$Q$5:$Q$3000)+COUNTIF($Q$5:Q867,Q867)-1,"")</f>
        <v/>
      </c>
    </row>
    <row r="868" spans="15:15" x14ac:dyDescent="0.25">
      <c r="O868" s="31" t="str">
        <f>IFERROR(_xlfn.RANK.EQ(Q868,$Q$5:$Q$3000)+COUNTIF($Q$5:Q868,Q868)-1,"")</f>
        <v/>
      </c>
    </row>
    <row r="869" spans="15:15" x14ac:dyDescent="0.25">
      <c r="O869" s="31" t="str">
        <f>IFERROR(_xlfn.RANK.EQ(Q869,$Q$5:$Q$3000)+COUNTIF($Q$5:Q869,Q869)-1,"")</f>
        <v/>
      </c>
    </row>
    <row r="870" spans="15:15" x14ac:dyDescent="0.25">
      <c r="O870" s="31" t="str">
        <f>IFERROR(_xlfn.RANK.EQ(Q870,$Q$5:$Q$3000)+COUNTIF($Q$5:Q870,Q870)-1,"")</f>
        <v/>
      </c>
    </row>
    <row r="871" spans="15:15" x14ac:dyDescent="0.25">
      <c r="O871" s="31" t="str">
        <f>IFERROR(_xlfn.RANK.EQ(Q871,$Q$5:$Q$3000)+COUNTIF($Q$5:Q871,Q871)-1,"")</f>
        <v/>
      </c>
    </row>
    <row r="872" spans="15:15" x14ac:dyDescent="0.25">
      <c r="O872" s="31" t="str">
        <f>IFERROR(_xlfn.RANK.EQ(Q872,$Q$5:$Q$3000)+COUNTIF($Q$5:Q872,Q872)-1,"")</f>
        <v/>
      </c>
    </row>
    <row r="873" spans="15:15" x14ac:dyDescent="0.25">
      <c r="O873" s="31" t="str">
        <f>IFERROR(_xlfn.RANK.EQ(Q873,$Q$5:$Q$3000)+COUNTIF($Q$5:Q873,Q873)-1,"")</f>
        <v/>
      </c>
    </row>
    <row r="874" spans="15:15" x14ac:dyDescent="0.25">
      <c r="O874" s="31" t="str">
        <f>IFERROR(_xlfn.RANK.EQ(Q874,$Q$5:$Q$3000)+COUNTIF($Q$5:Q874,Q874)-1,"")</f>
        <v/>
      </c>
    </row>
    <row r="875" spans="15:15" x14ac:dyDescent="0.25">
      <c r="O875" s="31" t="str">
        <f>IFERROR(_xlfn.RANK.EQ(Q875,$Q$5:$Q$3000)+COUNTIF($Q$5:Q875,Q875)-1,"")</f>
        <v/>
      </c>
    </row>
    <row r="876" spans="15:15" x14ac:dyDescent="0.25">
      <c r="O876" s="31" t="str">
        <f>IFERROR(_xlfn.RANK.EQ(Q876,$Q$5:$Q$3000)+COUNTIF($Q$5:Q876,Q876)-1,"")</f>
        <v/>
      </c>
    </row>
    <row r="877" spans="15:15" x14ac:dyDescent="0.25">
      <c r="O877" s="31" t="str">
        <f>IFERROR(_xlfn.RANK.EQ(Q877,$Q$5:$Q$3000)+COUNTIF($Q$5:Q877,Q877)-1,"")</f>
        <v/>
      </c>
    </row>
    <row r="878" spans="15:15" x14ac:dyDescent="0.25">
      <c r="O878" s="31" t="str">
        <f>IFERROR(_xlfn.RANK.EQ(Q878,$Q$5:$Q$3000)+COUNTIF($Q$5:Q878,Q878)-1,"")</f>
        <v/>
      </c>
    </row>
    <row r="879" spans="15:15" x14ac:dyDescent="0.25">
      <c r="O879" s="31" t="str">
        <f>IFERROR(_xlfn.RANK.EQ(Q879,$Q$5:$Q$3000)+COUNTIF($Q$5:Q879,Q879)-1,"")</f>
        <v/>
      </c>
    </row>
    <row r="880" spans="15:15" x14ac:dyDescent="0.25">
      <c r="O880" s="31" t="str">
        <f>IFERROR(_xlfn.RANK.EQ(Q880,$Q$5:$Q$3000)+COUNTIF($Q$5:Q880,Q880)-1,"")</f>
        <v/>
      </c>
    </row>
    <row r="881" spans="15:15" x14ac:dyDescent="0.25">
      <c r="O881" s="31" t="str">
        <f>IFERROR(_xlfn.RANK.EQ(Q881,$Q$5:$Q$3000)+COUNTIF($Q$5:Q881,Q881)-1,"")</f>
        <v/>
      </c>
    </row>
    <row r="882" spans="15:15" x14ac:dyDescent="0.25">
      <c r="O882" s="31" t="str">
        <f>IFERROR(_xlfn.RANK.EQ(Q882,$Q$5:$Q$3000)+COUNTIF($Q$5:Q882,Q882)-1,"")</f>
        <v/>
      </c>
    </row>
    <row r="883" spans="15:15" x14ac:dyDescent="0.25">
      <c r="O883" s="31" t="str">
        <f>IFERROR(_xlfn.RANK.EQ(Q883,$Q$5:$Q$3000)+COUNTIF($Q$5:Q883,Q883)-1,"")</f>
        <v/>
      </c>
    </row>
    <row r="884" spans="15:15" x14ac:dyDescent="0.25">
      <c r="O884" s="31" t="str">
        <f>IFERROR(_xlfn.RANK.EQ(Q884,$Q$5:$Q$3000)+COUNTIF($Q$5:Q884,Q884)-1,"")</f>
        <v/>
      </c>
    </row>
    <row r="885" spans="15:15" x14ac:dyDescent="0.25">
      <c r="O885" s="31" t="str">
        <f>IFERROR(_xlfn.RANK.EQ(Q885,$Q$5:$Q$3000)+COUNTIF($Q$5:Q885,Q885)-1,"")</f>
        <v/>
      </c>
    </row>
    <row r="886" spans="15:15" x14ac:dyDescent="0.25">
      <c r="O886" s="31" t="str">
        <f>IFERROR(_xlfn.RANK.EQ(Q886,$Q$5:$Q$3000)+COUNTIF($Q$5:Q886,Q886)-1,"")</f>
        <v/>
      </c>
    </row>
    <row r="887" spans="15:15" x14ac:dyDescent="0.25">
      <c r="O887" s="31" t="str">
        <f>IFERROR(_xlfn.RANK.EQ(Q887,$Q$5:$Q$3000)+COUNTIF($Q$5:Q887,Q887)-1,"")</f>
        <v/>
      </c>
    </row>
    <row r="888" spans="15:15" x14ac:dyDescent="0.25">
      <c r="O888" s="31" t="str">
        <f>IFERROR(_xlfn.RANK.EQ(Q888,$Q$5:$Q$3000)+COUNTIF($Q$5:Q888,Q888)-1,"")</f>
        <v/>
      </c>
    </row>
    <row r="889" spans="15:15" x14ac:dyDescent="0.25">
      <c r="O889" s="31" t="str">
        <f>IFERROR(_xlfn.RANK.EQ(Q889,$Q$5:$Q$3000)+COUNTIF($Q$5:Q889,Q889)-1,"")</f>
        <v/>
      </c>
    </row>
    <row r="890" spans="15:15" x14ac:dyDescent="0.25">
      <c r="O890" s="31" t="str">
        <f>IFERROR(_xlfn.RANK.EQ(Q890,$Q$5:$Q$3000)+COUNTIF($Q$5:Q890,Q890)-1,"")</f>
        <v/>
      </c>
    </row>
    <row r="891" spans="15:15" x14ac:dyDescent="0.25">
      <c r="O891" s="31" t="str">
        <f>IFERROR(_xlfn.RANK.EQ(Q891,$Q$5:$Q$3000)+COUNTIF($Q$5:Q891,Q891)-1,"")</f>
        <v/>
      </c>
    </row>
    <row r="892" spans="15:15" x14ac:dyDescent="0.25">
      <c r="O892" s="31" t="str">
        <f>IFERROR(_xlfn.RANK.EQ(Q892,$Q$5:$Q$3000)+COUNTIF($Q$5:Q892,Q892)-1,"")</f>
        <v/>
      </c>
    </row>
    <row r="893" spans="15:15" x14ac:dyDescent="0.25">
      <c r="O893" s="31" t="str">
        <f>IFERROR(_xlfn.RANK.EQ(Q893,$Q$5:$Q$3000)+COUNTIF($Q$5:Q893,Q893)-1,"")</f>
        <v/>
      </c>
    </row>
    <row r="894" spans="15:15" x14ac:dyDescent="0.25">
      <c r="O894" s="31" t="str">
        <f>IFERROR(_xlfn.RANK.EQ(Q894,$Q$5:$Q$3000)+COUNTIF($Q$5:Q894,Q894)-1,"")</f>
        <v/>
      </c>
    </row>
    <row r="895" spans="15:15" x14ac:dyDescent="0.25">
      <c r="O895" s="31" t="str">
        <f>IFERROR(_xlfn.RANK.EQ(Q895,$Q$5:$Q$3000)+COUNTIF($Q$5:Q895,Q895)-1,"")</f>
        <v/>
      </c>
    </row>
    <row r="896" spans="15:15" x14ac:dyDescent="0.25">
      <c r="O896" s="31" t="str">
        <f>IFERROR(_xlfn.RANK.EQ(Q896,$Q$5:$Q$3000)+COUNTIF($Q$5:Q896,Q896)-1,"")</f>
        <v/>
      </c>
    </row>
    <row r="897" spans="15:15" x14ac:dyDescent="0.25">
      <c r="O897" s="31" t="str">
        <f>IFERROR(_xlfn.RANK.EQ(Q897,$Q$5:$Q$3000)+COUNTIF($Q$5:Q897,Q897)-1,"")</f>
        <v/>
      </c>
    </row>
    <row r="898" spans="15:15" x14ac:dyDescent="0.25">
      <c r="O898" s="31" t="str">
        <f>IFERROR(_xlfn.RANK.EQ(Q898,$Q$5:$Q$3000)+COUNTIF($Q$5:Q898,Q898)-1,"")</f>
        <v/>
      </c>
    </row>
    <row r="899" spans="15:15" x14ac:dyDescent="0.25">
      <c r="O899" s="31" t="str">
        <f>IFERROR(_xlfn.RANK.EQ(Q899,$Q$5:$Q$3000)+COUNTIF($Q$5:Q899,Q899)-1,"")</f>
        <v/>
      </c>
    </row>
    <row r="900" spans="15:15" x14ac:dyDescent="0.25">
      <c r="O900" s="31" t="str">
        <f>IFERROR(_xlfn.RANK.EQ(Q900,$Q$5:$Q$3000)+COUNTIF($Q$5:Q900,Q900)-1,"")</f>
        <v/>
      </c>
    </row>
    <row r="901" spans="15:15" x14ac:dyDescent="0.25">
      <c r="O901" s="31" t="str">
        <f>IFERROR(_xlfn.RANK.EQ(Q901,$Q$5:$Q$3000)+COUNTIF($Q$5:Q901,Q901)-1,"")</f>
        <v/>
      </c>
    </row>
    <row r="902" spans="15:15" x14ac:dyDescent="0.25">
      <c r="O902" s="31" t="str">
        <f>IFERROR(_xlfn.RANK.EQ(Q902,$Q$5:$Q$3000)+COUNTIF($Q$5:Q902,Q902)-1,"")</f>
        <v/>
      </c>
    </row>
    <row r="903" spans="15:15" x14ac:dyDescent="0.25">
      <c r="O903" s="31" t="str">
        <f>IFERROR(_xlfn.RANK.EQ(Q903,$Q$5:$Q$3000)+COUNTIF($Q$5:Q903,Q903)-1,"")</f>
        <v/>
      </c>
    </row>
    <row r="904" spans="15:15" x14ac:dyDescent="0.25">
      <c r="O904" s="31" t="str">
        <f>IFERROR(_xlfn.RANK.EQ(Q904,$Q$5:$Q$3000)+COUNTIF($Q$5:Q904,Q904)-1,"")</f>
        <v/>
      </c>
    </row>
    <row r="905" spans="15:15" x14ac:dyDescent="0.25">
      <c r="O905" s="31" t="str">
        <f>IFERROR(_xlfn.RANK.EQ(Q905,$Q$5:$Q$3000)+COUNTIF($Q$5:Q905,Q905)-1,"")</f>
        <v/>
      </c>
    </row>
    <row r="906" spans="15:15" x14ac:dyDescent="0.25">
      <c r="O906" s="31" t="str">
        <f>IFERROR(_xlfn.RANK.EQ(Q906,$Q$5:$Q$3000)+COUNTIF($Q$5:Q906,Q906)-1,"")</f>
        <v/>
      </c>
    </row>
    <row r="907" spans="15:15" x14ac:dyDescent="0.25">
      <c r="O907" s="31" t="str">
        <f>IFERROR(_xlfn.RANK.EQ(Q907,$Q$5:$Q$3000)+COUNTIF($Q$5:Q907,Q907)-1,"")</f>
        <v/>
      </c>
    </row>
    <row r="908" spans="15:15" x14ac:dyDescent="0.25">
      <c r="O908" s="31" t="str">
        <f>IFERROR(_xlfn.RANK.EQ(Q908,$Q$5:$Q$3000)+COUNTIF($Q$5:Q908,Q908)-1,"")</f>
        <v/>
      </c>
    </row>
    <row r="909" spans="15:15" x14ac:dyDescent="0.25">
      <c r="O909" s="31" t="str">
        <f>IFERROR(_xlfn.RANK.EQ(Q909,$Q$5:$Q$3000)+COUNTIF($Q$5:Q909,Q909)-1,"")</f>
        <v/>
      </c>
    </row>
    <row r="910" spans="15:15" x14ac:dyDescent="0.25">
      <c r="O910" s="31" t="str">
        <f>IFERROR(_xlfn.RANK.EQ(Q910,$Q$5:$Q$3000)+COUNTIF($Q$5:Q910,Q910)-1,"")</f>
        <v/>
      </c>
    </row>
    <row r="911" spans="15:15" x14ac:dyDescent="0.25">
      <c r="O911" s="31" t="str">
        <f>IFERROR(_xlfn.RANK.EQ(Q911,$Q$5:$Q$3000)+COUNTIF($Q$5:Q911,Q911)-1,"")</f>
        <v/>
      </c>
    </row>
    <row r="912" spans="15:15" x14ac:dyDescent="0.25">
      <c r="O912" s="31" t="str">
        <f>IFERROR(_xlfn.RANK.EQ(Q912,$Q$5:$Q$3000)+COUNTIF($Q$5:Q912,Q912)-1,"")</f>
        <v/>
      </c>
    </row>
    <row r="913" spans="15:15" x14ac:dyDescent="0.25">
      <c r="O913" s="31" t="str">
        <f>IFERROR(_xlfn.RANK.EQ(Q913,$Q$5:$Q$3000)+COUNTIF($Q$5:Q913,Q913)-1,"")</f>
        <v/>
      </c>
    </row>
    <row r="914" spans="15:15" x14ac:dyDescent="0.25">
      <c r="O914" s="31" t="str">
        <f>IFERROR(_xlfn.RANK.EQ(Q914,$Q$5:$Q$3000)+COUNTIF($Q$5:Q914,Q914)-1,"")</f>
        <v/>
      </c>
    </row>
    <row r="915" spans="15:15" x14ac:dyDescent="0.25">
      <c r="O915" s="31" t="str">
        <f>IFERROR(_xlfn.RANK.EQ(Q915,$Q$5:$Q$3000)+COUNTIF($Q$5:Q915,Q915)-1,"")</f>
        <v/>
      </c>
    </row>
    <row r="916" spans="15:15" x14ac:dyDescent="0.25">
      <c r="O916" s="31" t="str">
        <f>IFERROR(_xlfn.RANK.EQ(Q916,$Q$5:$Q$3000)+COUNTIF($Q$5:Q916,Q916)-1,"")</f>
        <v/>
      </c>
    </row>
    <row r="917" spans="15:15" x14ac:dyDescent="0.25">
      <c r="O917" s="31" t="str">
        <f>IFERROR(_xlfn.RANK.EQ(Q917,$Q$5:$Q$3000)+COUNTIF($Q$5:Q917,Q917)-1,"")</f>
        <v/>
      </c>
    </row>
    <row r="918" spans="15:15" x14ac:dyDescent="0.25">
      <c r="O918" s="31" t="str">
        <f>IFERROR(_xlfn.RANK.EQ(Q918,$Q$5:$Q$3000)+COUNTIF($Q$5:Q918,Q918)-1,"")</f>
        <v/>
      </c>
    </row>
    <row r="919" spans="15:15" x14ac:dyDescent="0.25">
      <c r="O919" s="31" t="str">
        <f>IFERROR(_xlfn.RANK.EQ(Q919,$Q$5:$Q$3000)+COUNTIF($Q$5:Q919,Q919)-1,"")</f>
        <v/>
      </c>
    </row>
    <row r="920" spans="15:15" x14ac:dyDescent="0.25">
      <c r="O920" s="31" t="str">
        <f>IFERROR(_xlfn.RANK.EQ(Q920,$Q$5:$Q$3000)+COUNTIF($Q$5:Q920,Q920)-1,"")</f>
        <v/>
      </c>
    </row>
    <row r="921" spans="15:15" x14ac:dyDescent="0.25">
      <c r="O921" s="31" t="str">
        <f>IFERROR(_xlfn.RANK.EQ(Q921,$Q$5:$Q$3000)+COUNTIF($Q$5:Q921,Q921)-1,"")</f>
        <v/>
      </c>
    </row>
    <row r="922" spans="15:15" x14ac:dyDescent="0.25">
      <c r="O922" s="31" t="str">
        <f>IFERROR(_xlfn.RANK.EQ(Q922,$Q$5:$Q$3000)+COUNTIF($Q$5:Q922,Q922)-1,"")</f>
        <v/>
      </c>
    </row>
    <row r="923" spans="15:15" x14ac:dyDescent="0.25">
      <c r="O923" s="31" t="str">
        <f>IFERROR(_xlfn.RANK.EQ(Q923,$Q$5:$Q$3000)+COUNTIF($Q$5:Q923,Q923)-1,"")</f>
        <v/>
      </c>
    </row>
    <row r="924" spans="15:15" x14ac:dyDescent="0.25">
      <c r="O924" s="31" t="str">
        <f>IFERROR(_xlfn.RANK.EQ(Q924,$Q$5:$Q$3000)+COUNTIF($Q$5:Q924,Q924)-1,"")</f>
        <v/>
      </c>
    </row>
    <row r="925" spans="15:15" x14ac:dyDescent="0.25">
      <c r="O925" s="31" t="str">
        <f>IFERROR(_xlfn.RANK.EQ(Q925,$Q$5:$Q$3000)+COUNTIF($Q$5:Q925,Q925)-1,"")</f>
        <v/>
      </c>
    </row>
    <row r="926" spans="15:15" x14ac:dyDescent="0.25">
      <c r="O926" s="31" t="str">
        <f>IFERROR(_xlfn.RANK.EQ(Q926,$Q$5:$Q$3000)+COUNTIF($Q$5:Q926,Q926)-1,"")</f>
        <v/>
      </c>
    </row>
    <row r="927" spans="15:15" x14ac:dyDescent="0.25">
      <c r="O927" s="31" t="str">
        <f>IFERROR(_xlfn.RANK.EQ(Q927,$Q$5:$Q$3000)+COUNTIF($Q$5:Q927,Q927)-1,"")</f>
        <v/>
      </c>
    </row>
    <row r="928" spans="15:15" x14ac:dyDescent="0.25">
      <c r="O928" s="31" t="str">
        <f>IFERROR(_xlfn.RANK.EQ(Q928,$Q$5:$Q$3000)+COUNTIF($Q$5:Q928,Q928)-1,"")</f>
        <v/>
      </c>
    </row>
    <row r="929" spans="15:15" x14ac:dyDescent="0.25">
      <c r="O929" s="31" t="str">
        <f>IFERROR(_xlfn.RANK.EQ(Q929,$Q$5:$Q$3000)+COUNTIF($Q$5:Q929,Q929)-1,"")</f>
        <v/>
      </c>
    </row>
    <row r="930" spans="15:15" x14ac:dyDescent="0.25">
      <c r="O930" s="31" t="str">
        <f>IFERROR(_xlfn.RANK.EQ(Q930,$Q$5:$Q$3000)+COUNTIF($Q$5:Q930,Q930)-1,"")</f>
        <v/>
      </c>
    </row>
    <row r="931" spans="15:15" x14ac:dyDescent="0.25">
      <c r="O931" s="31" t="str">
        <f>IFERROR(_xlfn.RANK.EQ(Q931,$Q$5:$Q$3000)+COUNTIF($Q$5:Q931,Q931)-1,"")</f>
        <v/>
      </c>
    </row>
    <row r="932" spans="15:15" x14ac:dyDescent="0.25">
      <c r="O932" s="31" t="str">
        <f>IFERROR(_xlfn.RANK.EQ(Q932,$Q$5:$Q$3000)+COUNTIF($Q$5:Q932,Q932)-1,"")</f>
        <v/>
      </c>
    </row>
    <row r="933" spans="15:15" x14ac:dyDescent="0.25">
      <c r="O933" s="31" t="str">
        <f>IFERROR(_xlfn.RANK.EQ(Q933,$Q$5:$Q$3000)+COUNTIF($Q$5:Q933,Q933)-1,"")</f>
        <v/>
      </c>
    </row>
    <row r="934" spans="15:15" x14ac:dyDescent="0.25">
      <c r="O934" s="31" t="str">
        <f>IFERROR(_xlfn.RANK.EQ(Q934,$Q$5:$Q$3000)+COUNTIF($Q$5:Q934,Q934)-1,"")</f>
        <v/>
      </c>
    </row>
    <row r="935" spans="15:15" x14ac:dyDescent="0.25">
      <c r="O935" s="31" t="str">
        <f>IFERROR(_xlfn.RANK.EQ(Q935,$Q$5:$Q$3000)+COUNTIF($Q$5:Q935,Q935)-1,"")</f>
        <v/>
      </c>
    </row>
    <row r="936" spans="15:15" x14ac:dyDescent="0.25">
      <c r="O936" s="31" t="str">
        <f>IFERROR(_xlfn.RANK.EQ(Q936,$Q$5:$Q$3000)+COUNTIF($Q$5:Q936,Q936)-1,"")</f>
        <v/>
      </c>
    </row>
    <row r="937" spans="15:15" x14ac:dyDescent="0.25">
      <c r="O937" s="31" t="str">
        <f>IFERROR(_xlfn.RANK.EQ(Q937,$Q$5:$Q$3000)+COUNTIF($Q$5:Q937,Q937)-1,"")</f>
        <v/>
      </c>
    </row>
    <row r="938" spans="15:15" x14ac:dyDescent="0.25">
      <c r="O938" s="31" t="str">
        <f>IFERROR(_xlfn.RANK.EQ(Q938,$Q$5:$Q$3000)+COUNTIF($Q$5:Q938,Q938)-1,"")</f>
        <v/>
      </c>
    </row>
    <row r="939" spans="15:15" x14ac:dyDescent="0.25">
      <c r="O939" s="31" t="str">
        <f>IFERROR(_xlfn.RANK.EQ(Q939,$Q$5:$Q$3000)+COUNTIF($Q$5:Q939,Q939)-1,"")</f>
        <v/>
      </c>
    </row>
    <row r="940" spans="15:15" x14ac:dyDescent="0.25">
      <c r="O940" s="31" t="str">
        <f>IFERROR(_xlfn.RANK.EQ(Q940,$Q$5:$Q$3000)+COUNTIF($Q$5:Q940,Q940)-1,"")</f>
        <v/>
      </c>
    </row>
    <row r="941" spans="15:15" x14ac:dyDescent="0.25">
      <c r="O941" s="31" t="str">
        <f>IFERROR(_xlfn.RANK.EQ(Q941,$Q$5:$Q$3000)+COUNTIF($Q$5:Q941,Q941)-1,"")</f>
        <v/>
      </c>
    </row>
    <row r="942" spans="15:15" x14ac:dyDescent="0.25">
      <c r="O942" s="31" t="str">
        <f>IFERROR(_xlfn.RANK.EQ(Q942,$Q$5:$Q$3000)+COUNTIF($Q$5:Q942,Q942)-1,"")</f>
        <v/>
      </c>
    </row>
    <row r="943" spans="15:15" x14ac:dyDescent="0.25">
      <c r="O943" s="31" t="str">
        <f>IFERROR(_xlfn.RANK.EQ(Q943,$Q$5:$Q$3000)+COUNTIF($Q$5:Q943,Q943)-1,"")</f>
        <v/>
      </c>
    </row>
    <row r="944" spans="15:15" x14ac:dyDescent="0.25">
      <c r="O944" s="31" t="str">
        <f>IFERROR(_xlfn.RANK.EQ(Q944,$Q$5:$Q$3000)+COUNTIF($Q$5:Q944,Q944)-1,"")</f>
        <v/>
      </c>
    </row>
    <row r="945" spans="15:15" x14ac:dyDescent="0.25">
      <c r="O945" s="31" t="str">
        <f>IFERROR(_xlfn.RANK.EQ(Q945,$Q$5:$Q$3000)+COUNTIF($Q$5:Q945,Q945)-1,"")</f>
        <v/>
      </c>
    </row>
    <row r="946" spans="15:15" x14ac:dyDescent="0.25">
      <c r="O946" s="31" t="str">
        <f>IFERROR(_xlfn.RANK.EQ(Q946,$Q$5:$Q$3000)+COUNTIF($Q$5:Q946,Q946)-1,"")</f>
        <v/>
      </c>
    </row>
    <row r="947" spans="15:15" x14ac:dyDescent="0.25">
      <c r="O947" s="31" t="str">
        <f>IFERROR(_xlfn.RANK.EQ(Q947,$Q$5:$Q$3000)+COUNTIF($Q$5:Q947,Q947)-1,"")</f>
        <v/>
      </c>
    </row>
    <row r="948" spans="15:15" x14ac:dyDescent="0.25">
      <c r="O948" s="31" t="str">
        <f>IFERROR(_xlfn.RANK.EQ(Q948,$Q$5:$Q$3000)+COUNTIF($Q$5:Q948,Q948)-1,"")</f>
        <v/>
      </c>
    </row>
    <row r="949" spans="15:15" x14ac:dyDescent="0.25">
      <c r="O949" s="31" t="str">
        <f>IFERROR(_xlfn.RANK.EQ(Q949,$Q$5:$Q$3000)+COUNTIF($Q$5:Q949,Q949)-1,"")</f>
        <v/>
      </c>
    </row>
    <row r="950" spans="15:15" x14ac:dyDescent="0.25">
      <c r="O950" s="31" t="str">
        <f>IFERROR(_xlfn.RANK.EQ(Q950,$Q$5:$Q$3000)+COUNTIF($Q$5:Q950,Q950)-1,"")</f>
        <v/>
      </c>
    </row>
    <row r="951" spans="15:15" x14ac:dyDescent="0.25">
      <c r="O951" s="31" t="str">
        <f>IFERROR(_xlfn.RANK.EQ(Q951,$Q$5:$Q$3000)+COUNTIF($Q$5:Q951,Q951)-1,"")</f>
        <v/>
      </c>
    </row>
    <row r="952" spans="15:15" x14ac:dyDescent="0.25">
      <c r="O952" s="31" t="str">
        <f>IFERROR(_xlfn.RANK.EQ(Q952,$Q$5:$Q$3000)+COUNTIF($Q$5:Q952,Q952)-1,"")</f>
        <v/>
      </c>
    </row>
    <row r="953" spans="15:15" x14ac:dyDescent="0.25">
      <c r="O953" s="31" t="str">
        <f>IFERROR(_xlfn.RANK.EQ(Q953,$Q$5:$Q$3000)+COUNTIF($Q$5:Q953,Q953)-1,"")</f>
        <v/>
      </c>
    </row>
    <row r="954" spans="15:15" x14ac:dyDescent="0.25">
      <c r="O954" s="31" t="str">
        <f>IFERROR(_xlfn.RANK.EQ(Q954,$Q$5:$Q$3000)+COUNTIF($Q$5:Q954,Q954)-1,"")</f>
        <v/>
      </c>
    </row>
    <row r="955" spans="15:15" x14ac:dyDescent="0.25">
      <c r="O955" s="31" t="str">
        <f>IFERROR(_xlfn.RANK.EQ(Q955,$Q$5:$Q$3000)+COUNTIF($Q$5:Q955,Q955)-1,"")</f>
        <v/>
      </c>
    </row>
    <row r="956" spans="15:15" x14ac:dyDescent="0.25">
      <c r="O956" s="31" t="str">
        <f>IFERROR(_xlfn.RANK.EQ(Q956,$Q$5:$Q$3000)+COUNTIF($Q$5:Q956,Q956)-1,"")</f>
        <v/>
      </c>
    </row>
    <row r="957" spans="15:15" x14ac:dyDescent="0.25">
      <c r="O957" s="31" t="str">
        <f>IFERROR(_xlfn.RANK.EQ(Q957,$Q$5:$Q$3000)+COUNTIF($Q$5:Q957,Q957)-1,"")</f>
        <v/>
      </c>
    </row>
    <row r="958" spans="15:15" x14ac:dyDescent="0.25">
      <c r="O958" s="31" t="str">
        <f>IFERROR(_xlfn.RANK.EQ(Q958,$Q$5:$Q$3000)+COUNTIF($Q$5:Q958,Q958)-1,"")</f>
        <v/>
      </c>
    </row>
    <row r="959" spans="15:15" x14ac:dyDescent="0.25">
      <c r="O959" s="31" t="str">
        <f>IFERROR(_xlfn.RANK.EQ(Q959,$Q$5:$Q$3000)+COUNTIF($Q$5:Q959,Q959)-1,"")</f>
        <v/>
      </c>
    </row>
    <row r="960" spans="15:15" x14ac:dyDescent="0.25">
      <c r="O960" s="31" t="str">
        <f>IFERROR(_xlfn.RANK.EQ(Q960,$Q$5:$Q$3000)+COUNTIF($Q$5:Q960,Q960)-1,"")</f>
        <v/>
      </c>
    </row>
    <row r="961" spans="15:15" x14ac:dyDescent="0.25">
      <c r="O961" s="31" t="str">
        <f>IFERROR(_xlfn.RANK.EQ(Q961,$Q$5:$Q$3000)+COUNTIF($Q$5:Q961,Q961)-1,"")</f>
        <v/>
      </c>
    </row>
    <row r="962" spans="15:15" x14ac:dyDescent="0.25">
      <c r="O962" s="31" t="str">
        <f>IFERROR(_xlfn.RANK.EQ(Q962,$Q$5:$Q$3000)+COUNTIF($Q$5:Q962,Q962)-1,"")</f>
        <v/>
      </c>
    </row>
    <row r="963" spans="15:15" x14ac:dyDescent="0.25">
      <c r="O963" s="31" t="str">
        <f>IFERROR(_xlfn.RANK.EQ(Q963,$Q$5:$Q$3000)+COUNTIF($Q$5:Q963,Q963)-1,"")</f>
        <v/>
      </c>
    </row>
    <row r="964" spans="15:15" x14ac:dyDescent="0.25">
      <c r="O964" s="31" t="str">
        <f>IFERROR(_xlfn.RANK.EQ(Q964,$Q$5:$Q$3000)+COUNTIF($Q$5:Q964,Q964)-1,"")</f>
        <v/>
      </c>
    </row>
    <row r="965" spans="15:15" x14ac:dyDescent="0.25">
      <c r="O965" s="31" t="str">
        <f>IFERROR(_xlfn.RANK.EQ(Q965,$Q$5:$Q$3000)+COUNTIF($Q$5:Q965,Q965)-1,"")</f>
        <v/>
      </c>
    </row>
    <row r="966" spans="15:15" x14ac:dyDescent="0.25">
      <c r="O966" s="31" t="str">
        <f>IFERROR(_xlfn.RANK.EQ(Q966,$Q$5:$Q$3000)+COUNTIF($Q$5:Q966,Q966)-1,"")</f>
        <v/>
      </c>
    </row>
    <row r="967" spans="15:15" x14ac:dyDescent="0.25">
      <c r="O967" s="31" t="str">
        <f>IFERROR(_xlfn.RANK.EQ(Q967,$Q$5:$Q$3000)+COUNTIF($Q$5:Q967,Q967)-1,"")</f>
        <v/>
      </c>
    </row>
    <row r="968" spans="15:15" x14ac:dyDescent="0.25">
      <c r="O968" s="31" t="str">
        <f>IFERROR(_xlfn.RANK.EQ(Q968,$Q$5:$Q$3000)+COUNTIF($Q$5:Q968,Q968)-1,"")</f>
        <v/>
      </c>
    </row>
    <row r="969" spans="15:15" x14ac:dyDescent="0.25">
      <c r="O969" s="31" t="str">
        <f>IFERROR(_xlfn.RANK.EQ(Q969,$Q$5:$Q$3000)+COUNTIF($Q$5:Q969,Q969)-1,"")</f>
        <v/>
      </c>
    </row>
    <row r="970" spans="15:15" x14ac:dyDescent="0.25">
      <c r="O970" s="31" t="str">
        <f>IFERROR(_xlfn.RANK.EQ(Q970,$Q$5:$Q$3000)+COUNTIF($Q$5:Q970,Q970)-1,"")</f>
        <v/>
      </c>
    </row>
    <row r="971" spans="15:15" x14ac:dyDescent="0.25">
      <c r="O971" s="31" t="str">
        <f>IFERROR(_xlfn.RANK.EQ(Q971,$Q$5:$Q$3000)+COUNTIF($Q$5:Q971,Q971)-1,"")</f>
        <v/>
      </c>
    </row>
    <row r="972" spans="15:15" x14ac:dyDescent="0.25">
      <c r="O972" s="31" t="str">
        <f>IFERROR(_xlfn.RANK.EQ(Q972,$Q$5:$Q$3000)+COUNTIF($Q$5:Q972,Q972)-1,"")</f>
        <v/>
      </c>
    </row>
    <row r="973" spans="15:15" x14ac:dyDescent="0.25">
      <c r="O973" s="31" t="str">
        <f>IFERROR(_xlfn.RANK.EQ(Q973,$Q$5:$Q$3000)+COUNTIF($Q$5:Q973,Q973)-1,"")</f>
        <v/>
      </c>
    </row>
    <row r="974" spans="15:15" x14ac:dyDescent="0.25">
      <c r="O974" s="31" t="str">
        <f>IFERROR(_xlfn.RANK.EQ(Q974,$Q$5:$Q$3000)+COUNTIF($Q$5:Q974,Q974)-1,"")</f>
        <v/>
      </c>
    </row>
    <row r="975" spans="15:15" x14ac:dyDescent="0.25">
      <c r="O975" s="31" t="str">
        <f>IFERROR(_xlfn.RANK.EQ(Q975,$Q$5:$Q$3000)+COUNTIF($Q$5:Q975,Q975)-1,"")</f>
        <v/>
      </c>
    </row>
    <row r="976" spans="15:15" x14ac:dyDescent="0.25">
      <c r="O976" s="31" t="str">
        <f>IFERROR(_xlfn.RANK.EQ(Q976,$Q$5:$Q$3000)+COUNTIF($Q$5:Q976,Q976)-1,"")</f>
        <v/>
      </c>
    </row>
    <row r="977" spans="15:15" x14ac:dyDescent="0.25">
      <c r="O977" s="31" t="str">
        <f>IFERROR(_xlfn.RANK.EQ(Q977,$Q$5:$Q$3000)+COUNTIF($Q$5:Q977,Q977)-1,"")</f>
        <v/>
      </c>
    </row>
    <row r="978" spans="15:15" x14ac:dyDescent="0.25">
      <c r="O978" s="31" t="str">
        <f>IFERROR(_xlfn.RANK.EQ(Q978,$Q$5:$Q$3000)+COUNTIF($Q$5:Q978,Q978)-1,"")</f>
        <v/>
      </c>
    </row>
    <row r="979" spans="15:15" x14ac:dyDescent="0.25">
      <c r="O979" s="31" t="str">
        <f>IFERROR(_xlfn.RANK.EQ(Q979,$Q$5:$Q$3000)+COUNTIF($Q$5:Q979,Q979)-1,"")</f>
        <v/>
      </c>
    </row>
    <row r="980" spans="15:15" x14ac:dyDescent="0.25">
      <c r="O980" s="31" t="str">
        <f>IFERROR(_xlfn.RANK.EQ(Q980,$Q$5:$Q$3000)+COUNTIF($Q$5:Q980,Q980)-1,"")</f>
        <v/>
      </c>
    </row>
    <row r="981" spans="15:15" x14ac:dyDescent="0.25">
      <c r="O981" s="31" t="str">
        <f>IFERROR(_xlfn.RANK.EQ(Q981,$Q$5:$Q$3000)+COUNTIF($Q$5:Q981,Q981)-1,"")</f>
        <v/>
      </c>
    </row>
    <row r="982" spans="15:15" x14ac:dyDescent="0.25">
      <c r="O982" s="31" t="str">
        <f>IFERROR(_xlfn.RANK.EQ(Q982,$Q$5:$Q$3000)+COUNTIF($Q$5:Q982,Q982)-1,"")</f>
        <v/>
      </c>
    </row>
    <row r="983" spans="15:15" x14ac:dyDescent="0.25">
      <c r="O983" s="31" t="str">
        <f>IFERROR(_xlfn.RANK.EQ(Q983,$Q$5:$Q$3000)+COUNTIF($Q$5:Q983,Q983)-1,"")</f>
        <v/>
      </c>
    </row>
    <row r="984" spans="15:15" x14ac:dyDescent="0.25">
      <c r="O984" s="31" t="str">
        <f>IFERROR(_xlfn.RANK.EQ(Q984,$Q$5:$Q$3000)+COUNTIF($Q$5:Q984,Q984)-1,"")</f>
        <v/>
      </c>
    </row>
    <row r="985" spans="15:15" x14ac:dyDescent="0.25">
      <c r="O985" s="31" t="str">
        <f>IFERROR(_xlfn.RANK.EQ(Q985,$Q$5:$Q$3000)+COUNTIF($Q$5:Q985,Q985)-1,"")</f>
        <v/>
      </c>
    </row>
    <row r="986" spans="15:15" x14ac:dyDescent="0.25">
      <c r="O986" s="31" t="str">
        <f>IFERROR(_xlfn.RANK.EQ(Q986,$Q$5:$Q$3000)+COUNTIF($Q$5:Q986,Q986)-1,"")</f>
        <v/>
      </c>
    </row>
    <row r="987" spans="15:15" x14ac:dyDescent="0.25">
      <c r="O987" s="31" t="str">
        <f>IFERROR(_xlfn.RANK.EQ(Q987,$Q$5:$Q$3000)+COUNTIF($Q$5:Q987,Q987)-1,"")</f>
        <v/>
      </c>
    </row>
    <row r="988" spans="15:15" x14ac:dyDescent="0.25">
      <c r="O988" s="31" t="str">
        <f>IFERROR(_xlfn.RANK.EQ(Q988,$Q$5:$Q$3000)+COUNTIF($Q$5:Q988,Q988)-1,"")</f>
        <v/>
      </c>
    </row>
    <row r="989" spans="15:15" x14ac:dyDescent="0.25">
      <c r="O989" s="31" t="str">
        <f>IFERROR(_xlfn.RANK.EQ(Q989,$Q$5:$Q$3000)+COUNTIF($Q$5:Q989,Q989)-1,"")</f>
        <v/>
      </c>
    </row>
    <row r="990" spans="15:15" x14ac:dyDescent="0.25">
      <c r="O990" s="31" t="str">
        <f>IFERROR(_xlfn.RANK.EQ(Q990,$Q$5:$Q$3000)+COUNTIF($Q$5:Q990,Q990)-1,"")</f>
        <v/>
      </c>
    </row>
    <row r="991" spans="15:15" x14ac:dyDescent="0.25">
      <c r="O991" s="31" t="str">
        <f>IFERROR(_xlfn.RANK.EQ(Q991,$Q$5:$Q$3000)+COUNTIF($Q$5:Q991,Q991)-1,"")</f>
        <v/>
      </c>
    </row>
    <row r="992" spans="15:15" x14ac:dyDescent="0.25">
      <c r="O992" s="31" t="str">
        <f>IFERROR(_xlfn.RANK.EQ(Q992,$Q$5:$Q$3000)+COUNTIF($Q$5:Q992,Q992)-1,"")</f>
        <v/>
      </c>
    </row>
    <row r="993" spans="15:15" x14ac:dyDescent="0.25">
      <c r="O993" s="31" t="str">
        <f>IFERROR(_xlfn.RANK.EQ(Q993,$Q$5:$Q$3000)+COUNTIF($Q$5:Q993,Q993)-1,"")</f>
        <v/>
      </c>
    </row>
    <row r="994" spans="15:15" x14ac:dyDescent="0.25">
      <c r="O994" s="31" t="str">
        <f>IFERROR(_xlfn.RANK.EQ(Q994,$Q$5:$Q$3000)+COUNTIF($Q$5:Q994,Q994)-1,"")</f>
        <v/>
      </c>
    </row>
    <row r="995" spans="15:15" x14ac:dyDescent="0.25">
      <c r="O995" s="31" t="str">
        <f>IFERROR(_xlfn.RANK.EQ(Q995,$Q$5:$Q$3000)+COUNTIF($Q$5:Q995,Q995)-1,"")</f>
        <v/>
      </c>
    </row>
    <row r="996" spans="15:15" x14ac:dyDescent="0.25">
      <c r="O996" s="31" t="str">
        <f>IFERROR(_xlfn.RANK.EQ(Q996,$Q$5:$Q$3000)+COUNTIF($Q$5:Q996,Q996)-1,"")</f>
        <v/>
      </c>
    </row>
    <row r="997" spans="15:15" x14ac:dyDescent="0.25">
      <c r="O997" s="31" t="str">
        <f>IFERROR(_xlfn.RANK.EQ(Q997,$Q$5:$Q$3000)+COUNTIF($Q$5:Q997,Q997)-1,"")</f>
        <v/>
      </c>
    </row>
    <row r="998" spans="15:15" x14ac:dyDescent="0.25">
      <c r="O998" s="31" t="str">
        <f>IFERROR(_xlfn.RANK.EQ(Q998,$Q$5:$Q$3000)+COUNTIF($Q$5:Q998,Q998)-1,"")</f>
        <v/>
      </c>
    </row>
    <row r="999" spans="15:15" x14ac:dyDescent="0.25">
      <c r="O999" s="31" t="str">
        <f>IFERROR(_xlfn.RANK.EQ(Q999,$Q$5:$Q$3000)+COUNTIF($Q$5:Q999,Q999)-1,"")</f>
        <v/>
      </c>
    </row>
    <row r="1000" spans="15:15" x14ac:dyDescent="0.25">
      <c r="O1000" s="31" t="str">
        <f>IFERROR(_xlfn.RANK.EQ(Q1000,$Q$5:$Q$3000)+COUNTIF($Q$5:Q1000,Q1000)-1,"")</f>
        <v/>
      </c>
    </row>
    <row r="1001" spans="15:15" x14ac:dyDescent="0.25">
      <c r="O1001" s="31" t="str">
        <f>IFERROR(_xlfn.RANK.EQ(Q1001,$Q$5:$Q$3000)+COUNTIF($Q$5:Q1001,Q1001)-1,"")</f>
        <v/>
      </c>
    </row>
    <row r="1002" spans="15:15" x14ac:dyDescent="0.25">
      <c r="O1002" s="31" t="str">
        <f>IFERROR(_xlfn.RANK.EQ(Q1002,$Q$5:$Q$3000)+COUNTIF($Q$5:Q1002,Q1002)-1,"")</f>
        <v/>
      </c>
    </row>
    <row r="1003" spans="15:15" x14ac:dyDescent="0.25">
      <c r="O1003" s="31" t="str">
        <f>IFERROR(_xlfn.RANK.EQ(Q1003,$Q$5:$Q$3000)+COUNTIF($Q$5:Q1003,Q1003)-1,"")</f>
        <v/>
      </c>
    </row>
    <row r="1004" spans="15:15" x14ac:dyDescent="0.25">
      <c r="O1004" s="31" t="str">
        <f>IFERROR(_xlfn.RANK.EQ(Q1004,$Q$5:$Q$3000)+COUNTIF($Q$5:Q1004,Q1004)-1,"")</f>
        <v/>
      </c>
    </row>
    <row r="1005" spans="15:15" x14ac:dyDescent="0.25">
      <c r="O1005" s="31" t="str">
        <f>IFERROR(_xlfn.RANK.EQ(Q1005,$Q$5:$Q$3000)+COUNTIF($Q$5:Q1005,Q1005)-1,"")</f>
        <v/>
      </c>
    </row>
    <row r="1006" spans="15:15" x14ac:dyDescent="0.25">
      <c r="O1006" s="31" t="str">
        <f>IFERROR(_xlfn.RANK.EQ(Q1006,$Q$5:$Q$3000)+COUNTIF($Q$5:Q1006,Q1006)-1,"")</f>
        <v/>
      </c>
    </row>
    <row r="1007" spans="15:15" x14ac:dyDescent="0.25">
      <c r="O1007" s="31" t="str">
        <f>IFERROR(_xlfn.RANK.EQ(Q1007,$Q$5:$Q$3000)+COUNTIF($Q$5:Q1007,Q1007)-1,"")</f>
        <v/>
      </c>
    </row>
    <row r="1008" spans="15:15" x14ac:dyDescent="0.25">
      <c r="O1008" s="31" t="str">
        <f>IFERROR(_xlfn.RANK.EQ(Q1008,$Q$5:$Q$3000)+COUNTIF($Q$5:Q1008,Q1008)-1,"")</f>
        <v/>
      </c>
    </row>
    <row r="1009" spans="15:15" x14ac:dyDescent="0.25">
      <c r="O1009" s="31" t="str">
        <f>IFERROR(_xlfn.RANK.EQ(Q1009,$Q$5:$Q$3000)+COUNTIF($Q$5:Q1009,Q1009)-1,"")</f>
        <v/>
      </c>
    </row>
    <row r="1010" spans="15:15" x14ac:dyDescent="0.25">
      <c r="O1010" s="31" t="str">
        <f>IFERROR(_xlfn.RANK.EQ(Q1010,$Q$5:$Q$3000)+COUNTIF($Q$5:Q1010,Q1010)-1,"")</f>
        <v/>
      </c>
    </row>
    <row r="1011" spans="15:15" x14ac:dyDescent="0.25">
      <c r="O1011" s="31" t="str">
        <f>IFERROR(_xlfn.RANK.EQ(Q1011,$Q$5:$Q$3000)+COUNTIF($Q$5:Q1011,Q1011)-1,"")</f>
        <v/>
      </c>
    </row>
    <row r="1012" spans="15:15" x14ac:dyDescent="0.25">
      <c r="O1012" s="31" t="str">
        <f>IFERROR(_xlfn.RANK.EQ(Q1012,$Q$5:$Q$3000)+COUNTIF($Q$5:Q1012,Q1012)-1,"")</f>
        <v/>
      </c>
    </row>
    <row r="1013" spans="15:15" x14ac:dyDescent="0.25">
      <c r="O1013" s="31" t="str">
        <f>IFERROR(_xlfn.RANK.EQ(Q1013,$Q$5:$Q$3000)+COUNTIF($Q$5:Q1013,Q1013)-1,"")</f>
        <v/>
      </c>
    </row>
    <row r="1014" spans="15:15" x14ac:dyDescent="0.25">
      <c r="O1014" s="31" t="str">
        <f>IFERROR(_xlfn.RANK.EQ(Q1014,$Q$5:$Q$3000)+COUNTIF($Q$5:Q1014,Q1014)-1,"")</f>
        <v/>
      </c>
    </row>
    <row r="1015" spans="15:15" x14ac:dyDescent="0.25">
      <c r="O1015" s="31" t="str">
        <f>IFERROR(_xlfn.RANK.EQ(Q1015,$Q$5:$Q$3000)+COUNTIF($Q$5:Q1015,Q1015)-1,"")</f>
        <v/>
      </c>
    </row>
    <row r="1016" spans="15:15" x14ac:dyDescent="0.25">
      <c r="O1016" s="31" t="str">
        <f>IFERROR(_xlfn.RANK.EQ(Q1016,$Q$5:$Q$3000)+COUNTIF($Q$5:Q1016,Q1016)-1,"")</f>
        <v/>
      </c>
    </row>
    <row r="1017" spans="15:15" x14ac:dyDescent="0.25">
      <c r="O1017" s="31" t="str">
        <f>IFERROR(_xlfn.RANK.EQ(Q1017,$Q$5:$Q$3000)+COUNTIF($Q$5:Q1017,Q1017)-1,"")</f>
        <v/>
      </c>
    </row>
    <row r="1018" spans="15:15" x14ac:dyDescent="0.25">
      <c r="O1018" s="31" t="str">
        <f>IFERROR(_xlfn.RANK.EQ(Q1018,$Q$5:$Q$3000)+COUNTIF($Q$5:Q1018,Q1018)-1,"")</f>
        <v/>
      </c>
    </row>
    <row r="1019" spans="15:15" x14ac:dyDescent="0.25">
      <c r="O1019" s="31" t="str">
        <f>IFERROR(_xlfn.RANK.EQ(Q1019,$Q$5:$Q$3000)+COUNTIF($Q$5:Q1019,Q1019)-1,"")</f>
        <v/>
      </c>
    </row>
    <row r="1020" spans="15:15" x14ac:dyDescent="0.25">
      <c r="O1020" s="31" t="str">
        <f>IFERROR(_xlfn.RANK.EQ(Q1020,$Q$5:$Q$3000)+COUNTIF($Q$5:Q1020,Q1020)-1,"")</f>
        <v/>
      </c>
    </row>
    <row r="1021" spans="15:15" x14ac:dyDescent="0.25">
      <c r="O1021" s="31" t="str">
        <f>IFERROR(_xlfn.RANK.EQ(Q1021,$Q$5:$Q$3000)+COUNTIF($Q$5:Q1021,Q1021)-1,"")</f>
        <v/>
      </c>
    </row>
    <row r="1022" spans="15:15" x14ac:dyDescent="0.25">
      <c r="O1022" s="31" t="str">
        <f>IFERROR(_xlfn.RANK.EQ(Q1022,$Q$5:$Q$3000)+COUNTIF($Q$5:Q1022,Q1022)-1,"")</f>
        <v/>
      </c>
    </row>
    <row r="1023" spans="15:15" x14ac:dyDescent="0.25">
      <c r="O1023" s="31" t="str">
        <f>IFERROR(_xlfn.RANK.EQ(Q1023,$Q$5:$Q$3000)+COUNTIF($Q$5:Q1023,Q1023)-1,"")</f>
        <v/>
      </c>
    </row>
    <row r="1024" spans="15:15" x14ac:dyDescent="0.25">
      <c r="O1024" s="31" t="str">
        <f>IFERROR(_xlfn.RANK.EQ(Q1024,$Q$5:$Q$3000)+COUNTIF($Q$5:Q1024,Q1024)-1,"")</f>
        <v/>
      </c>
    </row>
    <row r="1025" spans="15:15" x14ac:dyDescent="0.25">
      <c r="O1025" s="31" t="str">
        <f>IFERROR(_xlfn.RANK.EQ(Q1025,$Q$5:$Q$3000)+COUNTIF($Q$5:Q1025,Q1025)-1,"")</f>
        <v/>
      </c>
    </row>
    <row r="1026" spans="15:15" x14ac:dyDescent="0.25">
      <c r="O1026" s="31" t="str">
        <f>IFERROR(_xlfn.RANK.EQ(Q1026,$Q$5:$Q$3000)+COUNTIF($Q$5:Q1026,Q1026)-1,"")</f>
        <v/>
      </c>
    </row>
    <row r="1027" spans="15:15" x14ac:dyDescent="0.25">
      <c r="O1027" s="31" t="str">
        <f>IFERROR(_xlfn.RANK.EQ(Q1027,$Q$5:$Q$3000)+COUNTIF($Q$5:Q1027,Q1027)-1,"")</f>
        <v/>
      </c>
    </row>
    <row r="1028" spans="15:15" x14ac:dyDescent="0.25">
      <c r="O1028" s="31" t="str">
        <f>IFERROR(_xlfn.RANK.EQ(Q1028,$Q$5:$Q$3000)+COUNTIF($Q$5:Q1028,Q1028)-1,"")</f>
        <v/>
      </c>
    </row>
    <row r="1029" spans="15:15" x14ac:dyDescent="0.25">
      <c r="O1029" s="31" t="str">
        <f>IFERROR(_xlfn.RANK.EQ(Q1029,$Q$5:$Q$3000)+COUNTIF($Q$5:Q1029,Q1029)-1,"")</f>
        <v/>
      </c>
    </row>
    <row r="1030" spans="15:15" x14ac:dyDescent="0.25">
      <c r="O1030" s="31" t="str">
        <f>IFERROR(_xlfn.RANK.EQ(Q1030,$Q$5:$Q$3000)+COUNTIF($Q$5:Q1030,Q1030)-1,"")</f>
        <v/>
      </c>
    </row>
    <row r="1031" spans="15:15" x14ac:dyDescent="0.25">
      <c r="O1031" s="31" t="str">
        <f>IFERROR(_xlfn.RANK.EQ(Q1031,$Q$5:$Q$3000)+COUNTIF($Q$5:Q1031,Q1031)-1,"")</f>
        <v/>
      </c>
    </row>
    <row r="1032" spans="15:15" x14ac:dyDescent="0.25">
      <c r="O1032" s="31" t="str">
        <f>IFERROR(_xlfn.RANK.EQ(Q1032,$Q$5:$Q$3000)+COUNTIF($Q$5:Q1032,Q1032)-1,"")</f>
        <v/>
      </c>
    </row>
    <row r="1033" spans="15:15" x14ac:dyDescent="0.25">
      <c r="O1033" s="31" t="str">
        <f>IFERROR(_xlfn.RANK.EQ(Q1033,$Q$5:$Q$3000)+COUNTIF($Q$5:Q1033,Q1033)-1,"")</f>
        <v/>
      </c>
    </row>
    <row r="1034" spans="15:15" x14ac:dyDescent="0.25">
      <c r="O1034" s="31" t="str">
        <f>IFERROR(_xlfn.RANK.EQ(Q1034,$Q$5:$Q$3000)+COUNTIF($Q$5:Q1034,Q1034)-1,"")</f>
        <v/>
      </c>
    </row>
    <row r="1035" spans="15:15" x14ac:dyDescent="0.25">
      <c r="O1035" s="31" t="str">
        <f>IFERROR(_xlfn.RANK.EQ(Q1035,$Q$5:$Q$3000)+COUNTIF($Q$5:Q1035,Q1035)-1,"")</f>
        <v/>
      </c>
    </row>
    <row r="1036" spans="15:15" x14ac:dyDescent="0.25">
      <c r="O1036" s="31" t="str">
        <f>IFERROR(_xlfn.RANK.EQ(Q1036,$Q$5:$Q$3000)+COUNTIF($Q$5:Q1036,Q1036)-1,"")</f>
        <v/>
      </c>
    </row>
    <row r="1037" spans="15:15" x14ac:dyDescent="0.25">
      <c r="O1037" s="31" t="str">
        <f>IFERROR(_xlfn.RANK.EQ(Q1037,$Q$5:$Q$3000)+COUNTIF($Q$5:Q1037,Q1037)-1,"")</f>
        <v/>
      </c>
    </row>
    <row r="1038" spans="15:15" x14ac:dyDescent="0.25">
      <c r="O1038" s="31" t="str">
        <f>IFERROR(_xlfn.RANK.EQ(Q1038,$Q$5:$Q$3000)+COUNTIF($Q$5:Q1038,Q1038)-1,"")</f>
        <v/>
      </c>
    </row>
    <row r="1039" spans="15:15" x14ac:dyDescent="0.25">
      <c r="O1039" s="31" t="str">
        <f>IFERROR(_xlfn.RANK.EQ(Q1039,$Q$5:$Q$3000)+COUNTIF($Q$5:Q1039,Q1039)-1,"")</f>
        <v/>
      </c>
    </row>
    <row r="1040" spans="15:15" x14ac:dyDescent="0.25">
      <c r="O1040" s="31" t="str">
        <f>IFERROR(_xlfn.RANK.EQ(Q1040,$Q$5:$Q$3000)+COUNTIF($Q$5:Q1040,Q1040)-1,"")</f>
        <v/>
      </c>
    </row>
    <row r="1041" spans="15:15" x14ac:dyDescent="0.25">
      <c r="O1041" s="31" t="str">
        <f>IFERROR(_xlfn.RANK.EQ(Q1041,$Q$5:$Q$3000)+COUNTIF($Q$5:Q1041,Q1041)-1,"")</f>
        <v/>
      </c>
    </row>
    <row r="1042" spans="15:15" x14ac:dyDescent="0.25">
      <c r="O1042" s="31" t="str">
        <f>IFERROR(_xlfn.RANK.EQ(Q1042,$Q$5:$Q$3000)+COUNTIF($Q$5:Q1042,Q1042)-1,"")</f>
        <v/>
      </c>
    </row>
    <row r="1043" spans="15:15" x14ac:dyDescent="0.25">
      <c r="O1043" s="31" t="str">
        <f>IFERROR(_xlfn.RANK.EQ(Q1043,$Q$5:$Q$3000)+COUNTIF($Q$5:Q1043,Q1043)-1,"")</f>
        <v/>
      </c>
    </row>
    <row r="1044" spans="15:15" x14ac:dyDescent="0.25">
      <c r="O1044" s="31" t="str">
        <f>IFERROR(_xlfn.RANK.EQ(Q1044,$Q$5:$Q$3000)+COUNTIF($Q$5:Q1044,Q1044)-1,"")</f>
        <v/>
      </c>
    </row>
    <row r="1045" spans="15:15" x14ac:dyDescent="0.25">
      <c r="O1045" s="31" t="str">
        <f>IFERROR(_xlfn.RANK.EQ(Q1045,$Q$5:$Q$3000)+COUNTIF($Q$5:Q1045,Q1045)-1,"")</f>
        <v/>
      </c>
    </row>
    <row r="1046" spans="15:15" x14ac:dyDescent="0.25">
      <c r="O1046" s="31" t="str">
        <f>IFERROR(_xlfn.RANK.EQ(Q1046,$Q$5:$Q$3000)+COUNTIF($Q$5:Q1046,Q1046)-1,"")</f>
        <v/>
      </c>
    </row>
    <row r="1047" spans="15:15" x14ac:dyDescent="0.25">
      <c r="O1047" s="31" t="str">
        <f>IFERROR(_xlfn.RANK.EQ(Q1047,$Q$5:$Q$3000)+COUNTIF($Q$5:Q1047,Q1047)-1,"")</f>
        <v/>
      </c>
    </row>
    <row r="1048" spans="15:15" x14ac:dyDescent="0.25">
      <c r="O1048" s="31" t="str">
        <f>IFERROR(_xlfn.RANK.EQ(Q1048,$Q$5:$Q$3000)+COUNTIF($Q$5:Q1048,Q1048)-1,"")</f>
        <v/>
      </c>
    </row>
    <row r="1049" spans="15:15" x14ac:dyDescent="0.25">
      <c r="O1049" s="31" t="str">
        <f>IFERROR(_xlfn.RANK.EQ(Q1049,$Q$5:$Q$3000)+COUNTIF($Q$5:Q1049,Q1049)-1,"")</f>
        <v/>
      </c>
    </row>
    <row r="1050" spans="15:15" x14ac:dyDescent="0.25">
      <c r="O1050" s="31" t="str">
        <f>IFERROR(_xlfn.RANK.EQ(Q1050,$Q$5:$Q$3000)+COUNTIF($Q$5:Q1050,Q1050)-1,"")</f>
        <v/>
      </c>
    </row>
    <row r="1051" spans="15:15" x14ac:dyDescent="0.25">
      <c r="O1051" s="31" t="str">
        <f>IFERROR(_xlfn.RANK.EQ(Q1051,$Q$5:$Q$3000)+COUNTIF($Q$5:Q1051,Q1051)-1,"")</f>
        <v/>
      </c>
    </row>
    <row r="1052" spans="15:15" x14ac:dyDescent="0.25">
      <c r="O1052" s="31" t="str">
        <f>IFERROR(_xlfn.RANK.EQ(Q1052,$Q$5:$Q$3000)+COUNTIF($Q$5:Q1052,Q1052)-1,"")</f>
        <v/>
      </c>
    </row>
    <row r="1053" spans="15:15" x14ac:dyDescent="0.25">
      <c r="O1053" s="31" t="str">
        <f>IFERROR(_xlfn.RANK.EQ(Q1053,$Q$5:$Q$3000)+COUNTIF($Q$5:Q1053,Q1053)-1,"")</f>
        <v/>
      </c>
    </row>
    <row r="1054" spans="15:15" x14ac:dyDescent="0.25">
      <c r="O1054" s="31" t="str">
        <f>IFERROR(_xlfn.RANK.EQ(Q1054,$Q$5:$Q$3000)+COUNTIF($Q$5:Q1054,Q1054)-1,"")</f>
        <v/>
      </c>
    </row>
    <row r="1055" spans="15:15" x14ac:dyDescent="0.25">
      <c r="O1055" s="31" t="str">
        <f>IFERROR(_xlfn.RANK.EQ(Q1055,$Q$5:$Q$3000)+COUNTIF($Q$5:Q1055,Q1055)-1,"")</f>
        <v/>
      </c>
    </row>
    <row r="1056" spans="15:15" x14ac:dyDescent="0.25">
      <c r="O1056" s="31" t="str">
        <f>IFERROR(_xlfn.RANK.EQ(Q1056,$Q$5:$Q$3000)+COUNTIF($Q$5:Q1056,Q1056)-1,"")</f>
        <v/>
      </c>
    </row>
    <row r="1057" spans="15:15" x14ac:dyDescent="0.25">
      <c r="O1057" s="31" t="str">
        <f>IFERROR(_xlfn.RANK.EQ(Q1057,$Q$5:$Q$3000)+COUNTIF($Q$5:Q1057,Q1057)-1,"")</f>
        <v/>
      </c>
    </row>
    <row r="1058" spans="15:15" x14ac:dyDescent="0.25">
      <c r="O1058" s="31" t="str">
        <f>IFERROR(_xlfn.RANK.EQ(Q1058,$Q$5:$Q$3000)+COUNTIF($Q$5:Q1058,Q1058)-1,"")</f>
        <v/>
      </c>
    </row>
    <row r="1059" spans="15:15" x14ac:dyDescent="0.25">
      <c r="O1059" s="31" t="str">
        <f>IFERROR(_xlfn.RANK.EQ(Q1059,$Q$5:$Q$3000)+COUNTIF($Q$5:Q1059,Q1059)-1,"")</f>
        <v/>
      </c>
    </row>
    <row r="1060" spans="15:15" x14ac:dyDescent="0.25">
      <c r="O1060" s="31" t="str">
        <f>IFERROR(_xlfn.RANK.EQ(Q1060,$Q$5:$Q$3000)+COUNTIF($Q$5:Q1060,Q1060)-1,"")</f>
        <v/>
      </c>
    </row>
    <row r="1061" spans="15:15" x14ac:dyDescent="0.25">
      <c r="O1061" s="31" t="str">
        <f>IFERROR(_xlfn.RANK.EQ(Q1061,$Q$5:$Q$3000)+COUNTIF($Q$5:Q1061,Q1061)-1,"")</f>
        <v/>
      </c>
    </row>
    <row r="1062" spans="15:15" x14ac:dyDescent="0.25">
      <c r="O1062" s="31" t="str">
        <f>IFERROR(_xlfn.RANK.EQ(Q1062,$Q$5:$Q$3000)+COUNTIF($Q$5:Q1062,Q1062)-1,"")</f>
        <v/>
      </c>
    </row>
    <row r="1063" spans="15:15" x14ac:dyDescent="0.25">
      <c r="O1063" s="31" t="str">
        <f>IFERROR(_xlfn.RANK.EQ(Q1063,$Q$5:$Q$3000)+COUNTIF($Q$5:Q1063,Q1063)-1,"")</f>
        <v/>
      </c>
    </row>
    <row r="1064" spans="15:15" x14ac:dyDescent="0.25">
      <c r="O1064" s="31" t="str">
        <f>IFERROR(_xlfn.RANK.EQ(Q1064,$Q$5:$Q$3000)+COUNTIF($Q$5:Q1064,Q1064)-1,"")</f>
        <v/>
      </c>
    </row>
    <row r="1065" spans="15:15" x14ac:dyDescent="0.25">
      <c r="O1065" s="31" t="str">
        <f>IFERROR(_xlfn.RANK.EQ(Q1065,$Q$5:$Q$3000)+COUNTIF($Q$5:Q1065,Q1065)-1,"")</f>
        <v/>
      </c>
    </row>
    <row r="1066" spans="15:15" x14ac:dyDescent="0.25">
      <c r="O1066" s="31" t="str">
        <f>IFERROR(_xlfn.RANK.EQ(Q1066,$Q$5:$Q$3000)+COUNTIF($Q$5:Q1066,Q1066)-1,"")</f>
        <v/>
      </c>
    </row>
    <row r="1067" spans="15:15" x14ac:dyDescent="0.25">
      <c r="O1067" s="31" t="str">
        <f>IFERROR(_xlfn.RANK.EQ(Q1067,$Q$5:$Q$3000)+COUNTIF($Q$5:Q1067,Q1067)-1,"")</f>
        <v/>
      </c>
    </row>
    <row r="1068" spans="15:15" x14ac:dyDescent="0.25">
      <c r="O1068" s="31" t="str">
        <f>IFERROR(_xlfn.RANK.EQ(Q1068,$Q$5:$Q$3000)+COUNTIF($Q$5:Q1068,Q1068)-1,"")</f>
        <v/>
      </c>
    </row>
    <row r="1069" spans="15:15" x14ac:dyDescent="0.25">
      <c r="O1069" s="31" t="str">
        <f>IFERROR(_xlfn.RANK.EQ(Q1069,$Q$5:$Q$3000)+COUNTIF($Q$5:Q1069,Q1069)-1,"")</f>
        <v/>
      </c>
    </row>
    <row r="1070" spans="15:15" x14ac:dyDescent="0.25">
      <c r="O1070" s="31" t="str">
        <f>IFERROR(_xlfn.RANK.EQ(Q1070,$Q$5:$Q$3000)+COUNTIF($Q$5:Q1070,Q1070)-1,"")</f>
        <v/>
      </c>
    </row>
    <row r="1071" spans="15:15" x14ac:dyDescent="0.25">
      <c r="O1071" s="31" t="str">
        <f>IFERROR(_xlfn.RANK.EQ(Q1071,$Q$5:$Q$3000)+COUNTIF($Q$5:Q1071,Q1071)-1,"")</f>
        <v/>
      </c>
    </row>
    <row r="1072" spans="15:15" x14ac:dyDescent="0.25">
      <c r="O1072" s="31" t="str">
        <f>IFERROR(_xlfn.RANK.EQ(Q1072,$Q$5:$Q$3000)+COUNTIF($Q$5:Q1072,Q1072)-1,"")</f>
        <v/>
      </c>
    </row>
    <row r="1073" spans="15:15" x14ac:dyDescent="0.25">
      <c r="O1073" s="31" t="str">
        <f>IFERROR(_xlfn.RANK.EQ(Q1073,$Q$5:$Q$3000)+COUNTIF($Q$5:Q1073,Q1073)-1,"")</f>
        <v/>
      </c>
    </row>
    <row r="1074" spans="15:15" x14ac:dyDescent="0.25">
      <c r="O1074" s="31" t="str">
        <f>IFERROR(_xlfn.RANK.EQ(Q1074,$Q$5:$Q$3000)+COUNTIF($Q$5:Q1074,Q1074)-1,"")</f>
        <v/>
      </c>
    </row>
    <row r="1075" spans="15:15" x14ac:dyDescent="0.25">
      <c r="O1075" s="31" t="str">
        <f>IFERROR(_xlfn.RANK.EQ(Q1075,$Q$5:$Q$3000)+COUNTIF($Q$5:Q1075,Q1075)-1,"")</f>
        <v/>
      </c>
    </row>
    <row r="1076" spans="15:15" x14ac:dyDescent="0.25">
      <c r="O1076" s="31" t="str">
        <f>IFERROR(_xlfn.RANK.EQ(Q1076,$Q$5:$Q$3000)+COUNTIF($Q$5:Q1076,Q1076)-1,"")</f>
        <v/>
      </c>
    </row>
    <row r="1077" spans="15:15" x14ac:dyDescent="0.25">
      <c r="O1077" s="31" t="str">
        <f>IFERROR(_xlfn.RANK.EQ(Q1077,$Q$5:$Q$3000)+COUNTIF($Q$5:Q1077,Q1077)-1,"")</f>
        <v/>
      </c>
    </row>
    <row r="1078" spans="15:15" x14ac:dyDescent="0.25">
      <c r="O1078" s="31" t="str">
        <f>IFERROR(_xlfn.RANK.EQ(Q1078,$Q$5:$Q$3000)+COUNTIF($Q$5:Q1078,Q1078)-1,"")</f>
        <v/>
      </c>
    </row>
    <row r="1079" spans="15:15" x14ac:dyDescent="0.25">
      <c r="O1079" s="31" t="str">
        <f>IFERROR(_xlfn.RANK.EQ(Q1079,$Q$5:$Q$3000)+COUNTIF($Q$5:Q1079,Q1079)-1,"")</f>
        <v/>
      </c>
    </row>
    <row r="1080" spans="15:15" x14ac:dyDescent="0.25">
      <c r="O1080" s="31" t="str">
        <f>IFERROR(_xlfn.RANK.EQ(Q1080,$Q$5:$Q$3000)+COUNTIF($Q$5:Q1080,Q1080)-1,"")</f>
        <v/>
      </c>
    </row>
    <row r="1081" spans="15:15" x14ac:dyDescent="0.25">
      <c r="O1081" s="31" t="str">
        <f>IFERROR(_xlfn.RANK.EQ(Q1081,$Q$5:$Q$3000)+COUNTIF($Q$5:Q1081,Q1081)-1,"")</f>
        <v/>
      </c>
    </row>
    <row r="1082" spans="15:15" x14ac:dyDescent="0.25">
      <c r="O1082" s="31" t="str">
        <f>IFERROR(_xlfn.RANK.EQ(Q1082,$Q$5:$Q$3000)+COUNTIF($Q$5:Q1082,Q1082)-1,"")</f>
        <v/>
      </c>
    </row>
    <row r="1083" spans="15:15" x14ac:dyDescent="0.25">
      <c r="O1083" s="31" t="str">
        <f>IFERROR(_xlfn.RANK.EQ(Q1083,$Q$5:$Q$3000)+COUNTIF($Q$5:Q1083,Q1083)-1,"")</f>
        <v/>
      </c>
    </row>
    <row r="1084" spans="15:15" x14ac:dyDescent="0.25">
      <c r="O1084" s="31" t="str">
        <f>IFERROR(_xlfn.RANK.EQ(Q1084,$Q$5:$Q$3000)+COUNTIF($Q$5:Q1084,Q1084)-1,"")</f>
        <v/>
      </c>
    </row>
    <row r="1085" spans="15:15" x14ac:dyDescent="0.25">
      <c r="O1085" s="31" t="str">
        <f>IFERROR(_xlfn.RANK.EQ(Q1085,$Q$5:$Q$3000)+COUNTIF($Q$5:Q1085,Q1085)-1,"")</f>
        <v/>
      </c>
    </row>
    <row r="1086" spans="15:15" x14ac:dyDescent="0.25">
      <c r="O1086" s="31" t="str">
        <f>IFERROR(_xlfn.RANK.EQ(Q1086,$Q$5:$Q$3000)+COUNTIF($Q$5:Q1086,Q1086)-1,"")</f>
        <v/>
      </c>
    </row>
    <row r="1087" spans="15:15" x14ac:dyDescent="0.25">
      <c r="O1087" s="31" t="str">
        <f>IFERROR(_xlfn.RANK.EQ(Q1087,$Q$5:$Q$3000)+COUNTIF($Q$5:Q1087,Q1087)-1,"")</f>
        <v/>
      </c>
    </row>
    <row r="1088" spans="15:15" x14ac:dyDescent="0.25">
      <c r="O1088" s="31" t="str">
        <f>IFERROR(_xlfn.RANK.EQ(Q1088,$Q$5:$Q$3000)+COUNTIF($Q$5:Q1088,Q1088)-1,"")</f>
        <v/>
      </c>
    </row>
    <row r="1089" spans="15:15" x14ac:dyDescent="0.25">
      <c r="O1089" s="31" t="str">
        <f>IFERROR(_xlfn.RANK.EQ(Q1089,$Q$5:$Q$3000)+COUNTIF($Q$5:Q1089,Q1089)-1,"")</f>
        <v/>
      </c>
    </row>
    <row r="1090" spans="15:15" x14ac:dyDescent="0.25">
      <c r="O1090" s="31" t="str">
        <f>IFERROR(_xlfn.RANK.EQ(Q1090,$Q$5:$Q$3000)+COUNTIF($Q$5:Q1090,Q1090)-1,"")</f>
        <v/>
      </c>
    </row>
    <row r="1091" spans="15:15" x14ac:dyDescent="0.25">
      <c r="O1091" s="31" t="str">
        <f>IFERROR(_xlfn.RANK.EQ(Q1091,$Q$5:$Q$3000)+COUNTIF($Q$5:Q1091,Q1091)-1,"")</f>
        <v/>
      </c>
    </row>
    <row r="1092" spans="15:15" x14ac:dyDescent="0.25">
      <c r="O1092" s="31" t="str">
        <f>IFERROR(_xlfn.RANK.EQ(Q1092,$Q$5:$Q$3000)+COUNTIF($Q$5:Q1092,Q1092)-1,"")</f>
        <v/>
      </c>
    </row>
    <row r="1093" spans="15:15" x14ac:dyDescent="0.25">
      <c r="O1093" s="31" t="str">
        <f>IFERROR(_xlfn.RANK.EQ(Q1093,$Q$5:$Q$3000)+COUNTIF($Q$5:Q1093,Q1093)-1,"")</f>
        <v/>
      </c>
    </row>
    <row r="1094" spans="15:15" x14ac:dyDescent="0.25">
      <c r="O1094" s="31" t="str">
        <f>IFERROR(_xlfn.RANK.EQ(Q1094,$Q$5:$Q$3000)+COUNTIF($Q$5:Q1094,Q1094)-1,"")</f>
        <v/>
      </c>
    </row>
    <row r="1095" spans="15:15" x14ac:dyDescent="0.25">
      <c r="O1095" s="31" t="str">
        <f>IFERROR(_xlfn.RANK.EQ(Q1095,$Q$5:$Q$3000)+COUNTIF($Q$5:Q1095,Q1095)-1,"")</f>
        <v/>
      </c>
    </row>
    <row r="1096" spans="15:15" x14ac:dyDescent="0.25">
      <c r="O1096" s="31" t="str">
        <f>IFERROR(_xlfn.RANK.EQ(Q1096,$Q$5:$Q$3000)+COUNTIF($Q$5:Q1096,Q1096)-1,"")</f>
        <v/>
      </c>
    </row>
    <row r="1097" spans="15:15" x14ac:dyDescent="0.25">
      <c r="O1097" s="31" t="str">
        <f>IFERROR(_xlfn.RANK.EQ(Q1097,$Q$5:$Q$3000)+COUNTIF($Q$5:Q1097,Q1097)-1,"")</f>
        <v/>
      </c>
    </row>
    <row r="1098" spans="15:15" x14ac:dyDescent="0.25">
      <c r="O1098" s="31" t="str">
        <f>IFERROR(_xlfn.RANK.EQ(Q1098,$Q$5:$Q$3000)+COUNTIF($Q$5:Q1098,Q1098)-1,"")</f>
        <v/>
      </c>
    </row>
    <row r="1099" spans="15:15" x14ac:dyDescent="0.25">
      <c r="O1099" s="31" t="str">
        <f>IFERROR(_xlfn.RANK.EQ(Q1099,$Q$5:$Q$3000)+COUNTIF($Q$5:Q1099,Q1099)-1,"")</f>
        <v/>
      </c>
    </row>
    <row r="1100" spans="15:15" x14ac:dyDescent="0.25">
      <c r="O1100" s="31" t="str">
        <f>IFERROR(_xlfn.RANK.EQ(Q1100,$Q$5:$Q$3000)+COUNTIF($Q$5:Q1100,Q1100)-1,"")</f>
        <v/>
      </c>
    </row>
    <row r="1101" spans="15:15" x14ac:dyDescent="0.25">
      <c r="O1101" s="31" t="str">
        <f>IFERROR(_xlfn.RANK.EQ(Q1101,$Q$5:$Q$3000)+COUNTIF($Q$5:Q1101,Q1101)-1,"")</f>
        <v/>
      </c>
    </row>
    <row r="1102" spans="15:15" x14ac:dyDescent="0.25">
      <c r="O1102" s="31" t="str">
        <f>IFERROR(_xlfn.RANK.EQ(Q1102,$Q$5:$Q$3000)+COUNTIF($Q$5:Q1102,Q1102)-1,"")</f>
        <v/>
      </c>
    </row>
    <row r="1103" spans="15:15" x14ac:dyDescent="0.25">
      <c r="O1103" s="31" t="str">
        <f>IFERROR(_xlfn.RANK.EQ(Q1103,$Q$5:$Q$3000)+COUNTIF($Q$5:Q1103,Q1103)-1,"")</f>
        <v/>
      </c>
    </row>
    <row r="1104" spans="15:15" x14ac:dyDescent="0.25">
      <c r="O1104" s="31" t="str">
        <f>IFERROR(_xlfn.RANK.EQ(Q1104,$Q$5:$Q$3000)+COUNTIF($Q$5:Q1104,Q1104)-1,"")</f>
        <v/>
      </c>
    </row>
    <row r="1105" spans="15:15" x14ac:dyDescent="0.25">
      <c r="O1105" s="31" t="str">
        <f>IFERROR(_xlfn.RANK.EQ(Q1105,$Q$5:$Q$3000)+COUNTIF($Q$5:Q1105,Q1105)-1,"")</f>
        <v/>
      </c>
    </row>
    <row r="1106" spans="15:15" x14ac:dyDescent="0.25">
      <c r="O1106" s="31" t="str">
        <f>IFERROR(_xlfn.RANK.EQ(Q1106,$Q$5:$Q$3000)+COUNTIF($Q$5:Q1106,Q1106)-1,"")</f>
        <v/>
      </c>
    </row>
    <row r="1107" spans="15:15" x14ac:dyDescent="0.25">
      <c r="O1107" s="31" t="str">
        <f>IFERROR(_xlfn.RANK.EQ(Q1107,$Q$5:$Q$3000)+COUNTIF($Q$5:Q1107,Q1107)-1,"")</f>
        <v/>
      </c>
    </row>
    <row r="1108" spans="15:15" x14ac:dyDescent="0.25">
      <c r="O1108" s="31" t="str">
        <f>IFERROR(_xlfn.RANK.EQ(Q1108,$Q$5:$Q$3000)+COUNTIF($Q$5:Q1108,Q1108)-1,"")</f>
        <v/>
      </c>
    </row>
    <row r="1109" spans="15:15" x14ac:dyDescent="0.25">
      <c r="O1109" s="31" t="str">
        <f>IFERROR(_xlfn.RANK.EQ(Q1109,$Q$5:$Q$3000)+COUNTIF($Q$5:Q1109,Q1109)-1,"")</f>
        <v/>
      </c>
    </row>
    <row r="1110" spans="15:15" x14ac:dyDescent="0.25">
      <c r="O1110" s="31" t="str">
        <f>IFERROR(_xlfn.RANK.EQ(Q1110,$Q$5:$Q$3000)+COUNTIF($Q$5:Q1110,Q1110)-1,"")</f>
        <v/>
      </c>
    </row>
    <row r="1111" spans="15:15" x14ac:dyDescent="0.25">
      <c r="O1111" s="31" t="str">
        <f>IFERROR(_xlfn.RANK.EQ(Q1111,$Q$5:$Q$3000)+COUNTIF($Q$5:Q1111,Q1111)-1,"")</f>
        <v/>
      </c>
    </row>
    <row r="1112" spans="15:15" x14ac:dyDescent="0.25">
      <c r="O1112" s="31" t="str">
        <f>IFERROR(_xlfn.RANK.EQ(Q1112,$Q$5:$Q$3000)+COUNTIF($Q$5:Q1112,Q1112)-1,"")</f>
        <v/>
      </c>
    </row>
    <row r="1113" spans="15:15" x14ac:dyDescent="0.25">
      <c r="O1113" s="31" t="str">
        <f>IFERROR(_xlfn.RANK.EQ(Q1113,$Q$5:$Q$3000)+COUNTIF($Q$5:Q1113,Q1113)-1,"")</f>
        <v/>
      </c>
    </row>
    <row r="1114" spans="15:15" x14ac:dyDescent="0.25">
      <c r="O1114" s="31" t="str">
        <f>IFERROR(_xlfn.RANK.EQ(Q1114,$Q$5:$Q$3000)+COUNTIF($Q$5:Q1114,Q1114)-1,"")</f>
        <v/>
      </c>
    </row>
    <row r="1115" spans="15:15" x14ac:dyDescent="0.25">
      <c r="O1115" s="31" t="str">
        <f>IFERROR(_xlfn.RANK.EQ(Q1115,$Q$5:$Q$3000)+COUNTIF($Q$5:Q1115,Q1115)-1,"")</f>
        <v/>
      </c>
    </row>
    <row r="1116" spans="15:15" x14ac:dyDescent="0.25">
      <c r="O1116" s="31" t="str">
        <f>IFERROR(_xlfn.RANK.EQ(Q1116,$Q$5:$Q$3000)+COUNTIF($Q$5:Q1116,Q1116)-1,"")</f>
        <v/>
      </c>
    </row>
    <row r="1117" spans="15:15" x14ac:dyDescent="0.25">
      <c r="O1117" s="31" t="str">
        <f>IFERROR(_xlfn.RANK.EQ(Q1117,$Q$5:$Q$3000)+COUNTIF($Q$5:Q1117,Q1117)-1,"")</f>
        <v/>
      </c>
    </row>
    <row r="1118" spans="15:15" x14ac:dyDescent="0.25">
      <c r="O1118" s="31" t="str">
        <f>IFERROR(_xlfn.RANK.EQ(Q1118,$Q$5:$Q$3000)+COUNTIF($Q$5:Q1118,Q1118)-1,"")</f>
        <v/>
      </c>
    </row>
    <row r="1119" spans="15:15" x14ac:dyDescent="0.25">
      <c r="O1119" s="31" t="str">
        <f>IFERROR(_xlfn.RANK.EQ(Q1119,$Q$5:$Q$3000)+COUNTIF($Q$5:Q1119,Q1119)-1,"")</f>
        <v/>
      </c>
    </row>
    <row r="1120" spans="15:15" x14ac:dyDescent="0.25">
      <c r="O1120" s="31" t="str">
        <f>IFERROR(_xlfn.RANK.EQ(Q1120,$Q$5:$Q$3000)+COUNTIF($Q$5:Q1120,Q1120)-1,"")</f>
        <v/>
      </c>
    </row>
    <row r="1121" spans="15:15" x14ac:dyDescent="0.25">
      <c r="O1121" s="31" t="str">
        <f>IFERROR(_xlfn.RANK.EQ(Q1121,$Q$5:$Q$3000)+COUNTIF($Q$5:Q1121,Q1121)-1,"")</f>
        <v/>
      </c>
    </row>
    <row r="1122" spans="15:15" x14ac:dyDescent="0.25">
      <c r="O1122" s="31" t="str">
        <f>IFERROR(_xlfn.RANK.EQ(Q1122,$Q$5:$Q$3000)+COUNTIF($Q$5:Q1122,Q1122)-1,"")</f>
        <v/>
      </c>
    </row>
    <row r="1123" spans="15:15" x14ac:dyDescent="0.25">
      <c r="O1123" s="31" t="str">
        <f>IFERROR(_xlfn.RANK.EQ(Q1123,$Q$5:$Q$3000)+COUNTIF($Q$5:Q1123,Q1123)-1,"")</f>
        <v/>
      </c>
    </row>
    <row r="1124" spans="15:15" x14ac:dyDescent="0.25">
      <c r="O1124" s="31" t="str">
        <f>IFERROR(_xlfn.RANK.EQ(Q1124,$Q$5:$Q$3000)+COUNTIF($Q$5:Q1124,Q1124)-1,"")</f>
        <v/>
      </c>
    </row>
    <row r="1125" spans="15:15" x14ac:dyDescent="0.25">
      <c r="O1125" s="31" t="str">
        <f>IFERROR(_xlfn.RANK.EQ(Q1125,$Q$5:$Q$3000)+COUNTIF($Q$5:Q1125,Q1125)-1,"")</f>
        <v/>
      </c>
    </row>
    <row r="1126" spans="15:15" x14ac:dyDescent="0.25">
      <c r="O1126" s="31" t="str">
        <f>IFERROR(_xlfn.RANK.EQ(Q1126,$Q$5:$Q$3000)+COUNTIF($Q$5:Q1126,Q1126)-1,"")</f>
        <v/>
      </c>
    </row>
    <row r="1127" spans="15:15" x14ac:dyDescent="0.25">
      <c r="O1127" s="31" t="str">
        <f>IFERROR(_xlfn.RANK.EQ(Q1127,$Q$5:$Q$3000)+COUNTIF($Q$5:Q1127,Q1127)-1,"")</f>
        <v/>
      </c>
    </row>
    <row r="1128" spans="15:15" x14ac:dyDescent="0.25">
      <c r="O1128" s="31" t="str">
        <f>IFERROR(_xlfn.RANK.EQ(Q1128,$Q$5:$Q$3000)+COUNTIF($Q$5:Q1128,Q1128)-1,"")</f>
        <v/>
      </c>
    </row>
    <row r="1129" spans="15:15" x14ac:dyDescent="0.25">
      <c r="O1129" s="31" t="str">
        <f>IFERROR(_xlfn.RANK.EQ(Q1129,$Q$5:$Q$3000)+COUNTIF($Q$5:Q1129,Q1129)-1,"")</f>
        <v/>
      </c>
    </row>
    <row r="1130" spans="15:15" x14ac:dyDescent="0.25">
      <c r="O1130" s="31" t="str">
        <f>IFERROR(_xlfn.RANK.EQ(Q1130,$Q$5:$Q$3000)+COUNTIF($Q$5:Q1130,Q1130)-1,"")</f>
        <v/>
      </c>
    </row>
    <row r="1131" spans="15:15" x14ac:dyDescent="0.25">
      <c r="O1131" s="31" t="str">
        <f>IFERROR(_xlfn.RANK.EQ(Q1131,$Q$5:$Q$3000)+COUNTIF($Q$5:Q1131,Q1131)-1,"")</f>
        <v/>
      </c>
    </row>
    <row r="1132" spans="15:15" x14ac:dyDescent="0.25">
      <c r="O1132" s="31" t="str">
        <f>IFERROR(_xlfn.RANK.EQ(Q1132,$Q$5:$Q$3000)+COUNTIF($Q$5:Q1132,Q1132)-1,"")</f>
        <v/>
      </c>
    </row>
    <row r="1133" spans="15:15" x14ac:dyDescent="0.25">
      <c r="O1133" s="31" t="str">
        <f>IFERROR(_xlfn.RANK.EQ(Q1133,$Q$5:$Q$3000)+COUNTIF($Q$5:Q1133,Q1133)-1,"")</f>
        <v/>
      </c>
    </row>
    <row r="1134" spans="15:15" x14ac:dyDescent="0.25">
      <c r="O1134" s="31" t="str">
        <f>IFERROR(_xlfn.RANK.EQ(Q1134,$Q$5:$Q$3000)+COUNTIF($Q$5:Q1134,Q1134)-1,"")</f>
        <v/>
      </c>
    </row>
    <row r="1135" spans="15:15" x14ac:dyDescent="0.25">
      <c r="O1135" s="31" t="str">
        <f>IFERROR(_xlfn.RANK.EQ(Q1135,$Q$5:$Q$3000)+COUNTIF($Q$5:Q1135,Q1135)-1,"")</f>
        <v/>
      </c>
    </row>
    <row r="1136" spans="15:15" x14ac:dyDescent="0.25">
      <c r="O1136" s="31" t="str">
        <f>IFERROR(_xlfn.RANK.EQ(Q1136,$Q$5:$Q$3000)+COUNTIF($Q$5:Q1136,Q1136)-1,"")</f>
        <v/>
      </c>
    </row>
    <row r="1137" spans="15:15" x14ac:dyDescent="0.25">
      <c r="O1137" s="31" t="str">
        <f>IFERROR(_xlfn.RANK.EQ(Q1137,$Q$5:$Q$3000)+COUNTIF($Q$5:Q1137,Q1137)-1,"")</f>
        <v/>
      </c>
    </row>
    <row r="1138" spans="15:15" x14ac:dyDescent="0.25">
      <c r="O1138" s="31" t="str">
        <f>IFERROR(_xlfn.RANK.EQ(Q1138,$Q$5:$Q$3000)+COUNTIF($Q$5:Q1138,Q1138)-1,"")</f>
        <v/>
      </c>
    </row>
    <row r="1139" spans="15:15" x14ac:dyDescent="0.25">
      <c r="O1139" s="31" t="str">
        <f>IFERROR(_xlfn.RANK.EQ(Q1139,$Q$5:$Q$3000)+COUNTIF($Q$5:Q1139,Q1139)-1,"")</f>
        <v/>
      </c>
    </row>
    <row r="1140" spans="15:15" x14ac:dyDescent="0.25">
      <c r="O1140" s="31" t="str">
        <f>IFERROR(_xlfn.RANK.EQ(Q1140,$Q$5:$Q$3000)+COUNTIF($Q$5:Q1140,Q1140)-1,"")</f>
        <v/>
      </c>
    </row>
    <row r="1141" spans="15:15" x14ac:dyDescent="0.25">
      <c r="O1141" s="31" t="str">
        <f>IFERROR(_xlfn.RANK.EQ(Q1141,$Q$5:$Q$3000)+COUNTIF($Q$5:Q1141,Q1141)-1,"")</f>
        <v/>
      </c>
    </row>
    <row r="1142" spans="15:15" x14ac:dyDescent="0.25">
      <c r="O1142" s="31" t="str">
        <f>IFERROR(_xlfn.RANK.EQ(Q1142,$Q$5:$Q$3000)+COUNTIF($Q$5:Q1142,Q1142)-1,"")</f>
        <v/>
      </c>
    </row>
    <row r="1143" spans="15:15" x14ac:dyDescent="0.25">
      <c r="O1143" s="31" t="str">
        <f>IFERROR(_xlfn.RANK.EQ(Q1143,$Q$5:$Q$3000)+COUNTIF($Q$5:Q1143,Q1143)-1,"")</f>
        <v/>
      </c>
    </row>
    <row r="1144" spans="15:15" x14ac:dyDescent="0.25">
      <c r="O1144" s="31" t="str">
        <f>IFERROR(_xlfn.RANK.EQ(Q1144,$Q$5:$Q$3000)+COUNTIF($Q$5:Q1144,Q1144)-1,"")</f>
        <v/>
      </c>
    </row>
    <row r="1145" spans="15:15" x14ac:dyDescent="0.25">
      <c r="O1145" s="31" t="str">
        <f>IFERROR(_xlfn.RANK.EQ(Q1145,$Q$5:$Q$3000)+COUNTIF($Q$5:Q1145,Q1145)-1,"")</f>
        <v/>
      </c>
    </row>
    <row r="1146" spans="15:15" x14ac:dyDescent="0.25">
      <c r="O1146" s="31" t="str">
        <f>IFERROR(_xlfn.RANK.EQ(Q1146,$Q$5:$Q$3000)+COUNTIF($Q$5:Q1146,Q1146)-1,"")</f>
        <v/>
      </c>
    </row>
    <row r="1147" spans="15:15" x14ac:dyDescent="0.25">
      <c r="O1147" s="31" t="str">
        <f>IFERROR(_xlfn.RANK.EQ(Q1147,$Q$5:$Q$3000)+COUNTIF($Q$5:Q1147,Q1147)-1,"")</f>
        <v/>
      </c>
    </row>
    <row r="1148" spans="15:15" x14ac:dyDescent="0.25">
      <c r="O1148" s="31" t="str">
        <f>IFERROR(_xlfn.RANK.EQ(Q1148,$Q$5:$Q$3000)+COUNTIF($Q$5:Q1148,Q1148)-1,"")</f>
        <v/>
      </c>
    </row>
    <row r="1149" spans="15:15" x14ac:dyDescent="0.25">
      <c r="O1149" s="31" t="str">
        <f>IFERROR(_xlfn.RANK.EQ(Q1149,$Q$5:$Q$3000)+COUNTIF($Q$5:Q1149,Q1149)-1,"")</f>
        <v/>
      </c>
    </row>
    <row r="1150" spans="15:15" x14ac:dyDescent="0.25">
      <c r="O1150" s="31" t="str">
        <f>IFERROR(_xlfn.RANK.EQ(Q1150,$Q$5:$Q$3000)+COUNTIF($Q$5:Q1150,Q1150)-1,"")</f>
        <v/>
      </c>
    </row>
    <row r="1151" spans="15:15" x14ac:dyDescent="0.25">
      <c r="O1151" s="31" t="str">
        <f>IFERROR(_xlfn.RANK.EQ(Q1151,$Q$5:$Q$3000)+COUNTIF($Q$5:Q1151,Q1151)-1,"")</f>
        <v/>
      </c>
    </row>
    <row r="1152" spans="15:15" x14ac:dyDescent="0.25">
      <c r="O1152" s="31" t="str">
        <f>IFERROR(_xlfn.RANK.EQ(Q1152,$Q$5:$Q$3000)+COUNTIF($Q$5:Q1152,Q1152)-1,"")</f>
        <v/>
      </c>
    </row>
    <row r="1153" spans="15:15" x14ac:dyDescent="0.25">
      <c r="O1153" s="31" t="str">
        <f>IFERROR(_xlfn.RANK.EQ(Q1153,$Q$5:$Q$3000)+COUNTIF($Q$5:Q1153,Q1153)-1,"")</f>
        <v/>
      </c>
    </row>
    <row r="1154" spans="15:15" x14ac:dyDescent="0.25">
      <c r="O1154" s="31" t="str">
        <f>IFERROR(_xlfn.RANK.EQ(Q1154,$Q$5:$Q$3000)+COUNTIF($Q$5:Q1154,Q1154)-1,"")</f>
        <v/>
      </c>
    </row>
    <row r="1155" spans="15:15" x14ac:dyDescent="0.25">
      <c r="O1155" s="31" t="str">
        <f>IFERROR(_xlfn.RANK.EQ(Q1155,$Q$5:$Q$3000)+COUNTIF($Q$5:Q1155,Q1155)-1,"")</f>
        <v/>
      </c>
    </row>
    <row r="1156" spans="15:15" x14ac:dyDescent="0.25">
      <c r="O1156" s="31" t="str">
        <f>IFERROR(_xlfn.RANK.EQ(Q1156,$Q$5:$Q$3000)+COUNTIF($Q$5:Q1156,Q1156)-1,"")</f>
        <v/>
      </c>
    </row>
    <row r="1157" spans="15:15" x14ac:dyDescent="0.25">
      <c r="O1157" s="31" t="str">
        <f>IFERROR(_xlfn.RANK.EQ(Q1157,$Q$5:$Q$3000)+COUNTIF($Q$5:Q1157,Q1157)-1,"")</f>
        <v/>
      </c>
    </row>
    <row r="1158" spans="15:15" x14ac:dyDescent="0.25">
      <c r="O1158" s="31" t="str">
        <f>IFERROR(_xlfn.RANK.EQ(Q1158,$Q$5:$Q$3000)+COUNTIF($Q$5:Q1158,Q1158)-1,"")</f>
        <v/>
      </c>
    </row>
    <row r="1159" spans="15:15" x14ac:dyDescent="0.25">
      <c r="O1159" s="31" t="str">
        <f>IFERROR(_xlfn.RANK.EQ(Q1159,$Q$5:$Q$3000)+COUNTIF($Q$5:Q1159,Q1159)-1,"")</f>
        <v/>
      </c>
    </row>
    <row r="1160" spans="15:15" x14ac:dyDescent="0.25">
      <c r="O1160" s="31" t="str">
        <f>IFERROR(_xlfn.RANK.EQ(Q1160,$Q$5:$Q$3000)+COUNTIF($Q$5:Q1160,Q1160)-1,"")</f>
        <v/>
      </c>
    </row>
    <row r="1161" spans="15:15" x14ac:dyDescent="0.25">
      <c r="O1161" s="31" t="str">
        <f>IFERROR(_xlfn.RANK.EQ(Q1161,$Q$5:$Q$3000)+COUNTIF($Q$5:Q1161,Q1161)-1,"")</f>
        <v/>
      </c>
    </row>
    <row r="1162" spans="15:15" x14ac:dyDescent="0.25">
      <c r="O1162" s="31" t="str">
        <f>IFERROR(_xlfn.RANK.EQ(Q1162,$Q$5:$Q$3000)+COUNTIF($Q$5:Q1162,Q1162)-1,"")</f>
        <v/>
      </c>
    </row>
    <row r="1163" spans="15:15" x14ac:dyDescent="0.25">
      <c r="O1163" s="31" t="str">
        <f>IFERROR(_xlfn.RANK.EQ(Q1163,$Q$5:$Q$3000)+COUNTIF($Q$5:Q1163,Q1163)-1,"")</f>
        <v/>
      </c>
    </row>
    <row r="1164" spans="15:15" x14ac:dyDescent="0.25">
      <c r="O1164" s="31" t="str">
        <f>IFERROR(_xlfn.RANK.EQ(Q1164,$Q$5:$Q$3000)+COUNTIF($Q$5:Q1164,Q1164)-1,"")</f>
        <v/>
      </c>
    </row>
    <row r="1165" spans="15:15" x14ac:dyDescent="0.25">
      <c r="O1165" s="31" t="str">
        <f>IFERROR(_xlfn.RANK.EQ(Q1165,$Q$5:$Q$3000)+COUNTIF($Q$5:Q1165,Q1165)-1,"")</f>
        <v/>
      </c>
    </row>
    <row r="1166" spans="15:15" x14ac:dyDescent="0.25">
      <c r="O1166" s="31" t="str">
        <f>IFERROR(_xlfn.RANK.EQ(Q1166,$Q$5:$Q$3000)+COUNTIF($Q$5:Q1166,Q1166)-1,"")</f>
        <v/>
      </c>
    </row>
    <row r="1167" spans="15:15" x14ac:dyDescent="0.25">
      <c r="O1167" s="31" t="str">
        <f>IFERROR(_xlfn.RANK.EQ(Q1167,$Q$5:$Q$3000)+COUNTIF($Q$5:Q1167,Q1167)-1,"")</f>
        <v/>
      </c>
    </row>
    <row r="1168" spans="15:15" x14ac:dyDescent="0.25">
      <c r="O1168" s="31" t="str">
        <f>IFERROR(_xlfn.RANK.EQ(Q1168,$Q$5:$Q$3000)+COUNTIF($Q$5:Q1168,Q1168)-1,"")</f>
        <v/>
      </c>
    </row>
    <row r="1169" spans="15:15" x14ac:dyDescent="0.25">
      <c r="O1169" s="31" t="str">
        <f>IFERROR(_xlfn.RANK.EQ(Q1169,$Q$5:$Q$3000)+COUNTIF($Q$5:Q1169,Q1169)-1,"")</f>
        <v/>
      </c>
    </row>
    <row r="1170" spans="15:15" x14ac:dyDescent="0.25">
      <c r="O1170" s="31" t="str">
        <f>IFERROR(_xlfn.RANK.EQ(Q1170,$Q$5:$Q$3000)+COUNTIF($Q$5:Q1170,Q1170)-1,"")</f>
        <v/>
      </c>
    </row>
    <row r="1171" spans="15:15" x14ac:dyDescent="0.25">
      <c r="O1171" s="31" t="str">
        <f>IFERROR(_xlfn.RANK.EQ(Q1171,$Q$5:$Q$3000)+COUNTIF($Q$5:Q1171,Q1171)-1,"")</f>
        <v/>
      </c>
    </row>
    <row r="1172" spans="15:15" x14ac:dyDescent="0.25">
      <c r="O1172" s="31" t="str">
        <f>IFERROR(_xlfn.RANK.EQ(Q1172,$Q$5:$Q$3000)+COUNTIF($Q$5:Q1172,Q1172)-1,"")</f>
        <v/>
      </c>
    </row>
    <row r="1173" spans="15:15" x14ac:dyDescent="0.25">
      <c r="O1173" s="31" t="str">
        <f>IFERROR(_xlfn.RANK.EQ(Q1173,$Q$5:$Q$3000)+COUNTIF($Q$5:Q1173,Q1173)-1,"")</f>
        <v/>
      </c>
    </row>
    <row r="1174" spans="15:15" x14ac:dyDescent="0.25">
      <c r="O1174" s="31" t="str">
        <f>IFERROR(_xlfn.RANK.EQ(Q1174,$Q$5:$Q$3000)+COUNTIF($Q$5:Q1174,Q1174)-1,"")</f>
        <v/>
      </c>
    </row>
    <row r="1175" spans="15:15" x14ac:dyDescent="0.25">
      <c r="O1175" s="31" t="str">
        <f>IFERROR(_xlfn.RANK.EQ(Q1175,$Q$5:$Q$3000)+COUNTIF($Q$5:Q1175,Q1175)-1,"")</f>
        <v/>
      </c>
    </row>
    <row r="1176" spans="15:15" x14ac:dyDescent="0.25">
      <c r="O1176" s="31" t="str">
        <f>IFERROR(_xlfn.RANK.EQ(Q1176,$Q$5:$Q$3000)+COUNTIF($Q$5:Q1176,Q1176)-1,"")</f>
        <v/>
      </c>
    </row>
    <row r="1177" spans="15:15" x14ac:dyDescent="0.25">
      <c r="O1177" s="31" t="str">
        <f>IFERROR(_xlfn.RANK.EQ(Q1177,$Q$5:$Q$3000)+COUNTIF($Q$5:Q1177,Q1177)-1,"")</f>
        <v/>
      </c>
    </row>
    <row r="1178" spans="15:15" x14ac:dyDescent="0.25">
      <c r="O1178" s="31" t="str">
        <f>IFERROR(_xlfn.RANK.EQ(Q1178,$Q$5:$Q$3000)+COUNTIF($Q$5:Q1178,Q1178)-1,"")</f>
        <v/>
      </c>
    </row>
    <row r="1179" spans="15:15" x14ac:dyDescent="0.25">
      <c r="O1179" s="31" t="str">
        <f>IFERROR(_xlfn.RANK.EQ(Q1179,$Q$5:$Q$3000)+COUNTIF($Q$5:Q1179,Q1179)-1,"")</f>
        <v/>
      </c>
    </row>
    <row r="1180" spans="15:15" x14ac:dyDescent="0.25">
      <c r="O1180" s="31" t="str">
        <f>IFERROR(_xlfn.RANK.EQ(Q1180,$Q$5:$Q$3000)+COUNTIF($Q$5:Q1180,Q1180)-1,"")</f>
        <v/>
      </c>
    </row>
    <row r="1181" spans="15:15" x14ac:dyDescent="0.25">
      <c r="O1181" s="31" t="str">
        <f>IFERROR(_xlfn.RANK.EQ(Q1181,$Q$5:$Q$3000)+COUNTIF($Q$5:Q1181,Q1181)-1,"")</f>
        <v/>
      </c>
    </row>
    <row r="1182" spans="15:15" x14ac:dyDescent="0.25">
      <c r="O1182" s="31" t="str">
        <f>IFERROR(_xlfn.RANK.EQ(Q1182,$Q$5:$Q$3000)+COUNTIF($Q$5:Q1182,Q1182)-1,"")</f>
        <v/>
      </c>
    </row>
    <row r="1183" spans="15:15" x14ac:dyDescent="0.25">
      <c r="O1183" s="31" t="str">
        <f>IFERROR(_xlfn.RANK.EQ(Q1183,$Q$5:$Q$3000)+COUNTIF($Q$5:Q1183,Q1183)-1,"")</f>
        <v/>
      </c>
    </row>
    <row r="1184" spans="15:15" x14ac:dyDescent="0.25">
      <c r="O1184" s="31" t="str">
        <f>IFERROR(_xlfn.RANK.EQ(Q1184,$Q$5:$Q$3000)+COUNTIF($Q$5:Q1184,Q1184)-1,"")</f>
        <v/>
      </c>
    </row>
    <row r="1185" spans="15:15" x14ac:dyDescent="0.25">
      <c r="O1185" s="31" t="str">
        <f>IFERROR(_xlfn.RANK.EQ(Q1185,$Q$5:$Q$3000)+COUNTIF($Q$5:Q1185,Q1185)-1,"")</f>
        <v/>
      </c>
    </row>
    <row r="1186" spans="15:15" x14ac:dyDescent="0.25">
      <c r="O1186" s="31" t="str">
        <f>IFERROR(_xlfn.RANK.EQ(Q1186,$Q$5:$Q$3000)+COUNTIF($Q$5:Q1186,Q1186)-1,"")</f>
        <v/>
      </c>
    </row>
    <row r="1187" spans="15:15" x14ac:dyDescent="0.25">
      <c r="O1187" s="31" t="str">
        <f>IFERROR(_xlfn.RANK.EQ(Q1187,$Q$5:$Q$3000)+COUNTIF($Q$5:Q1187,Q1187)-1,"")</f>
        <v/>
      </c>
    </row>
    <row r="1188" spans="15:15" x14ac:dyDescent="0.25">
      <c r="O1188" s="31" t="str">
        <f>IFERROR(_xlfn.RANK.EQ(Q1188,$Q$5:$Q$3000)+COUNTIF($Q$5:Q1188,Q1188)-1,"")</f>
        <v/>
      </c>
    </row>
    <row r="1189" spans="15:15" x14ac:dyDescent="0.25">
      <c r="O1189" s="31" t="str">
        <f>IFERROR(_xlfn.RANK.EQ(Q1189,$Q$5:$Q$3000)+COUNTIF($Q$5:Q1189,Q1189)-1,"")</f>
        <v/>
      </c>
    </row>
    <row r="1190" spans="15:15" x14ac:dyDescent="0.25">
      <c r="O1190" s="31" t="str">
        <f>IFERROR(_xlfn.RANK.EQ(Q1190,$Q$5:$Q$3000)+COUNTIF($Q$5:Q1190,Q1190)-1,"")</f>
        <v/>
      </c>
    </row>
    <row r="1191" spans="15:15" x14ac:dyDescent="0.25">
      <c r="O1191" s="31" t="str">
        <f>IFERROR(_xlfn.RANK.EQ(Q1191,$Q$5:$Q$3000)+COUNTIF($Q$5:Q1191,Q1191)-1,"")</f>
        <v/>
      </c>
    </row>
    <row r="1192" spans="15:15" x14ac:dyDescent="0.25">
      <c r="O1192" s="31" t="str">
        <f>IFERROR(_xlfn.RANK.EQ(Q1192,$Q$5:$Q$3000)+COUNTIF($Q$5:Q1192,Q1192)-1,"")</f>
        <v/>
      </c>
    </row>
    <row r="1193" spans="15:15" x14ac:dyDescent="0.25">
      <c r="O1193" s="31" t="str">
        <f>IFERROR(_xlfn.RANK.EQ(Q1193,$Q$5:$Q$3000)+COUNTIF($Q$5:Q1193,Q1193)-1,"")</f>
        <v/>
      </c>
    </row>
    <row r="1194" spans="15:15" x14ac:dyDescent="0.25">
      <c r="O1194" s="31" t="str">
        <f>IFERROR(_xlfn.RANK.EQ(Q1194,$Q$5:$Q$3000)+COUNTIF($Q$5:Q1194,Q1194)-1,"")</f>
        <v/>
      </c>
    </row>
    <row r="1195" spans="15:15" x14ac:dyDescent="0.25">
      <c r="O1195" s="31" t="str">
        <f>IFERROR(_xlfn.RANK.EQ(Q1195,$Q$5:$Q$3000)+COUNTIF($Q$5:Q1195,Q1195)-1,"")</f>
        <v/>
      </c>
    </row>
    <row r="1196" spans="15:15" x14ac:dyDescent="0.25">
      <c r="O1196" s="31" t="str">
        <f>IFERROR(_xlfn.RANK.EQ(Q1196,$Q$5:$Q$3000)+COUNTIF($Q$5:Q1196,Q1196)-1,"")</f>
        <v/>
      </c>
    </row>
    <row r="1197" spans="15:15" x14ac:dyDescent="0.25">
      <c r="O1197" s="31" t="str">
        <f>IFERROR(_xlfn.RANK.EQ(Q1197,$Q$5:$Q$3000)+COUNTIF($Q$5:Q1197,Q1197)-1,"")</f>
        <v/>
      </c>
    </row>
    <row r="1198" spans="15:15" x14ac:dyDescent="0.25">
      <c r="O1198" s="31" t="str">
        <f>IFERROR(_xlfn.RANK.EQ(Q1198,$Q$5:$Q$3000)+COUNTIF($Q$5:Q1198,Q1198)-1,"")</f>
        <v/>
      </c>
    </row>
    <row r="1199" spans="15:15" x14ac:dyDescent="0.25">
      <c r="O1199" s="31" t="str">
        <f>IFERROR(_xlfn.RANK.EQ(Q1199,$Q$5:$Q$3000)+COUNTIF($Q$5:Q1199,Q1199)-1,"")</f>
        <v/>
      </c>
    </row>
    <row r="1200" spans="15:15" x14ac:dyDescent="0.25">
      <c r="O1200" s="31" t="str">
        <f>IFERROR(_xlfn.RANK.EQ(Q1200,$Q$5:$Q$3000)+COUNTIF($Q$5:Q1200,Q1200)-1,"")</f>
        <v/>
      </c>
    </row>
    <row r="1201" spans="15:15" x14ac:dyDescent="0.25">
      <c r="O1201" s="31" t="str">
        <f>IFERROR(_xlfn.RANK.EQ(Q1201,$Q$5:$Q$3000)+COUNTIF($Q$5:Q1201,Q1201)-1,"")</f>
        <v/>
      </c>
    </row>
    <row r="1202" spans="15:15" x14ac:dyDescent="0.25">
      <c r="O1202" s="31" t="str">
        <f>IFERROR(_xlfn.RANK.EQ(Q1202,$Q$5:$Q$3000)+COUNTIF($Q$5:Q1202,Q1202)-1,"")</f>
        <v/>
      </c>
    </row>
    <row r="1203" spans="15:15" x14ac:dyDescent="0.25">
      <c r="O1203" s="31" t="str">
        <f>IFERROR(_xlfn.RANK.EQ(Q1203,$Q$5:$Q$3000)+COUNTIF($Q$5:Q1203,Q1203)-1,"")</f>
        <v/>
      </c>
    </row>
    <row r="1204" spans="15:15" x14ac:dyDescent="0.25">
      <c r="O1204" s="31" t="str">
        <f>IFERROR(_xlfn.RANK.EQ(Q1204,$Q$5:$Q$3000)+COUNTIF($Q$5:Q1204,Q1204)-1,"")</f>
        <v/>
      </c>
    </row>
    <row r="1205" spans="15:15" x14ac:dyDescent="0.25">
      <c r="O1205" s="31" t="str">
        <f>IFERROR(_xlfn.RANK.EQ(Q1205,$Q$5:$Q$3000)+COUNTIF($Q$5:Q1205,Q1205)-1,"")</f>
        <v/>
      </c>
    </row>
    <row r="1206" spans="15:15" x14ac:dyDescent="0.25">
      <c r="O1206" s="31" t="str">
        <f>IFERROR(_xlfn.RANK.EQ(Q1206,$Q$5:$Q$3000)+COUNTIF($Q$5:Q1206,Q1206)-1,"")</f>
        <v/>
      </c>
    </row>
    <row r="1207" spans="15:15" x14ac:dyDescent="0.25">
      <c r="O1207" s="31" t="str">
        <f>IFERROR(_xlfn.RANK.EQ(Q1207,$Q$5:$Q$3000)+COUNTIF($Q$5:Q1207,Q1207)-1,"")</f>
        <v/>
      </c>
    </row>
    <row r="1208" spans="15:15" x14ac:dyDescent="0.25">
      <c r="O1208" s="31" t="str">
        <f>IFERROR(_xlfn.RANK.EQ(Q1208,$Q$5:$Q$3000)+COUNTIF($Q$5:Q1208,Q1208)-1,"")</f>
        <v/>
      </c>
    </row>
    <row r="1209" spans="15:15" x14ac:dyDescent="0.25">
      <c r="O1209" s="31" t="str">
        <f>IFERROR(_xlfn.RANK.EQ(Q1209,$Q$5:$Q$3000)+COUNTIF($Q$5:Q1209,Q1209)-1,"")</f>
        <v/>
      </c>
    </row>
    <row r="1210" spans="15:15" x14ac:dyDescent="0.25">
      <c r="O1210" s="31" t="str">
        <f>IFERROR(_xlfn.RANK.EQ(Q1210,$Q$5:$Q$3000)+COUNTIF($Q$5:Q1210,Q1210)-1,"")</f>
        <v/>
      </c>
    </row>
    <row r="1211" spans="15:15" x14ac:dyDescent="0.25">
      <c r="O1211" s="31" t="str">
        <f>IFERROR(_xlfn.RANK.EQ(Q1211,$Q$5:$Q$3000)+COUNTIF($Q$5:Q1211,Q1211)-1,"")</f>
        <v/>
      </c>
    </row>
    <row r="1212" spans="15:15" x14ac:dyDescent="0.25">
      <c r="O1212" s="31" t="str">
        <f>IFERROR(_xlfn.RANK.EQ(Q1212,$Q$5:$Q$3000)+COUNTIF($Q$5:Q1212,Q1212)-1,"")</f>
        <v/>
      </c>
    </row>
    <row r="1213" spans="15:15" x14ac:dyDescent="0.25">
      <c r="O1213" s="31" t="str">
        <f>IFERROR(_xlfn.RANK.EQ(Q1213,$Q$5:$Q$3000)+COUNTIF($Q$5:Q1213,Q1213)-1,"")</f>
        <v/>
      </c>
    </row>
    <row r="1214" spans="15:15" x14ac:dyDescent="0.25">
      <c r="O1214" s="31" t="str">
        <f>IFERROR(_xlfn.RANK.EQ(Q1214,$Q$5:$Q$3000)+COUNTIF($Q$5:Q1214,Q1214)-1,"")</f>
        <v/>
      </c>
    </row>
    <row r="1215" spans="15:15" x14ac:dyDescent="0.25">
      <c r="O1215" s="31" t="str">
        <f>IFERROR(_xlfn.RANK.EQ(Q1215,$Q$5:$Q$3000)+COUNTIF($Q$5:Q1215,Q1215)-1,"")</f>
        <v/>
      </c>
    </row>
    <row r="1216" spans="15:15" x14ac:dyDescent="0.25">
      <c r="O1216" s="31" t="str">
        <f>IFERROR(_xlfn.RANK.EQ(Q1216,$Q$5:$Q$3000)+COUNTIF($Q$5:Q1216,Q1216)-1,"")</f>
        <v/>
      </c>
    </row>
    <row r="1217" spans="15:15" x14ac:dyDescent="0.25">
      <c r="O1217" s="31" t="str">
        <f>IFERROR(_xlfn.RANK.EQ(Q1217,$Q$5:$Q$3000)+COUNTIF($Q$5:Q1217,Q1217)-1,"")</f>
        <v/>
      </c>
    </row>
    <row r="1218" spans="15:15" x14ac:dyDescent="0.25">
      <c r="O1218" s="31" t="str">
        <f>IFERROR(_xlfn.RANK.EQ(Q1218,$Q$5:$Q$3000)+COUNTIF($Q$5:Q1218,Q1218)-1,"")</f>
        <v/>
      </c>
    </row>
    <row r="1219" spans="15:15" x14ac:dyDescent="0.25">
      <c r="O1219" s="31" t="str">
        <f>IFERROR(_xlfn.RANK.EQ(Q1219,$Q$5:$Q$3000)+COUNTIF($Q$5:Q1219,Q1219)-1,"")</f>
        <v/>
      </c>
    </row>
    <row r="1220" spans="15:15" x14ac:dyDescent="0.25">
      <c r="O1220" s="31" t="str">
        <f>IFERROR(_xlfn.RANK.EQ(Q1220,$Q$5:$Q$3000)+COUNTIF($Q$5:Q1220,Q1220)-1,"")</f>
        <v/>
      </c>
    </row>
    <row r="1221" spans="15:15" x14ac:dyDescent="0.25">
      <c r="O1221" s="31" t="str">
        <f>IFERROR(_xlfn.RANK.EQ(Q1221,$Q$5:$Q$3000)+COUNTIF($Q$5:Q1221,Q1221)-1,"")</f>
        <v/>
      </c>
    </row>
    <row r="1222" spans="15:15" x14ac:dyDescent="0.25">
      <c r="O1222" s="31" t="str">
        <f>IFERROR(_xlfn.RANK.EQ(Q1222,$Q$5:$Q$3000)+COUNTIF($Q$5:Q1222,Q1222)-1,"")</f>
        <v/>
      </c>
    </row>
    <row r="1223" spans="15:15" x14ac:dyDescent="0.25">
      <c r="O1223" s="31" t="str">
        <f>IFERROR(_xlfn.RANK.EQ(Q1223,$Q$5:$Q$3000)+COUNTIF($Q$5:Q1223,Q1223)-1,"")</f>
        <v/>
      </c>
    </row>
    <row r="1224" spans="15:15" x14ac:dyDescent="0.25">
      <c r="O1224" s="31" t="str">
        <f>IFERROR(_xlfn.RANK.EQ(Q1224,$Q$5:$Q$3000)+COUNTIF($Q$5:Q1224,Q1224)-1,"")</f>
        <v/>
      </c>
    </row>
    <row r="1225" spans="15:15" x14ac:dyDescent="0.25">
      <c r="O1225" s="31" t="str">
        <f>IFERROR(_xlfn.RANK.EQ(Q1225,$Q$5:$Q$3000)+COUNTIF($Q$5:Q1225,Q1225)-1,"")</f>
        <v/>
      </c>
    </row>
    <row r="1226" spans="15:15" x14ac:dyDescent="0.25">
      <c r="O1226" s="31" t="str">
        <f>IFERROR(_xlfn.RANK.EQ(Q1226,$Q$5:$Q$3000)+COUNTIF($Q$5:Q1226,Q1226)-1,"")</f>
        <v/>
      </c>
    </row>
    <row r="1227" spans="15:15" x14ac:dyDescent="0.25">
      <c r="O1227" s="31" t="str">
        <f>IFERROR(_xlfn.RANK.EQ(Q1227,$Q$5:$Q$3000)+COUNTIF($Q$5:Q1227,Q1227)-1,"")</f>
        <v/>
      </c>
    </row>
    <row r="1228" spans="15:15" x14ac:dyDescent="0.25">
      <c r="O1228" s="31" t="str">
        <f>IFERROR(_xlfn.RANK.EQ(Q1228,$Q$5:$Q$3000)+COUNTIF($Q$5:Q1228,Q1228)-1,"")</f>
        <v/>
      </c>
    </row>
    <row r="1229" spans="15:15" x14ac:dyDescent="0.25">
      <c r="O1229" s="31" t="str">
        <f>IFERROR(_xlfn.RANK.EQ(Q1229,$Q$5:$Q$3000)+COUNTIF($Q$5:Q1229,Q1229)-1,"")</f>
        <v/>
      </c>
    </row>
    <row r="1230" spans="15:15" x14ac:dyDescent="0.25">
      <c r="O1230" s="31" t="str">
        <f>IFERROR(_xlfn.RANK.EQ(Q1230,$Q$5:$Q$3000)+COUNTIF($Q$5:Q1230,Q1230)-1,"")</f>
        <v/>
      </c>
    </row>
    <row r="1231" spans="15:15" x14ac:dyDescent="0.25">
      <c r="O1231" s="31" t="str">
        <f>IFERROR(_xlfn.RANK.EQ(Q1231,$Q$5:$Q$3000)+COUNTIF($Q$5:Q1231,Q1231)-1,"")</f>
        <v/>
      </c>
    </row>
    <row r="1232" spans="15:15" x14ac:dyDescent="0.25">
      <c r="O1232" s="31" t="str">
        <f>IFERROR(_xlfn.RANK.EQ(Q1232,$Q$5:$Q$3000)+COUNTIF($Q$5:Q1232,Q1232)-1,"")</f>
        <v/>
      </c>
    </row>
    <row r="1233" spans="15:15" x14ac:dyDescent="0.25">
      <c r="O1233" s="31" t="str">
        <f>IFERROR(_xlfn.RANK.EQ(Q1233,$Q$5:$Q$3000)+COUNTIF($Q$5:Q1233,Q1233)-1,"")</f>
        <v/>
      </c>
    </row>
    <row r="1234" spans="15:15" x14ac:dyDescent="0.25">
      <c r="O1234" s="31" t="str">
        <f>IFERROR(_xlfn.RANK.EQ(Q1234,$Q$5:$Q$3000)+COUNTIF($Q$5:Q1234,Q1234)-1,"")</f>
        <v/>
      </c>
    </row>
    <row r="1235" spans="15:15" x14ac:dyDescent="0.25">
      <c r="O1235" s="31" t="str">
        <f>IFERROR(_xlfn.RANK.EQ(Q1235,$Q$5:$Q$3000)+COUNTIF($Q$5:Q1235,Q1235)-1,"")</f>
        <v/>
      </c>
    </row>
    <row r="1236" spans="15:15" x14ac:dyDescent="0.25">
      <c r="O1236" s="31" t="str">
        <f>IFERROR(_xlfn.RANK.EQ(Q1236,$Q$5:$Q$3000)+COUNTIF($Q$5:Q1236,Q1236)-1,"")</f>
        <v/>
      </c>
    </row>
    <row r="1237" spans="15:15" x14ac:dyDescent="0.25">
      <c r="O1237" s="31" t="str">
        <f>IFERROR(_xlfn.RANK.EQ(Q1237,$Q$5:$Q$3000)+COUNTIF($Q$5:Q1237,Q1237)-1,"")</f>
        <v/>
      </c>
    </row>
    <row r="1238" spans="15:15" x14ac:dyDescent="0.25">
      <c r="O1238" s="31" t="str">
        <f>IFERROR(_xlfn.RANK.EQ(Q1238,$Q$5:$Q$3000)+COUNTIF($Q$5:Q1238,Q1238)-1,"")</f>
        <v/>
      </c>
    </row>
    <row r="1239" spans="15:15" x14ac:dyDescent="0.25">
      <c r="O1239" s="31" t="str">
        <f>IFERROR(_xlfn.RANK.EQ(Q1239,$Q$5:$Q$3000)+COUNTIF($Q$5:Q1239,Q1239)-1,"")</f>
        <v/>
      </c>
    </row>
    <row r="1240" spans="15:15" x14ac:dyDescent="0.25">
      <c r="O1240" s="31" t="str">
        <f>IFERROR(_xlfn.RANK.EQ(Q1240,$Q$5:$Q$3000)+COUNTIF($Q$5:Q1240,Q1240)-1,"")</f>
        <v/>
      </c>
    </row>
    <row r="1241" spans="15:15" x14ac:dyDescent="0.25">
      <c r="O1241" s="31" t="str">
        <f>IFERROR(_xlfn.RANK.EQ(Q1241,$Q$5:$Q$3000)+COUNTIF($Q$5:Q1241,Q1241)-1,"")</f>
        <v/>
      </c>
    </row>
    <row r="1242" spans="15:15" x14ac:dyDescent="0.25">
      <c r="O1242" s="31" t="str">
        <f>IFERROR(_xlfn.RANK.EQ(Q1242,$Q$5:$Q$3000)+COUNTIF($Q$5:Q1242,Q1242)-1,"")</f>
        <v/>
      </c>
    </row>
    <row r="1243" spans="15:15" x14ac:dyDescent="0.25">
      <c r="O1243" s="31" t="str">
        <f>IFERROR(_xlfn.RANK.EQ(Q1243,$Q$5:$Q$3000)+COUNTIF($Q$5:Q1243,Q1243)-1,"")</f>
        <v/>
      </c>
    </row>
    <row r="1244" spans="15:15" x14ac:dyDescent="0.25">
      <c r="O1244" s="31" t="str">
        <f>IFERROR(_xlfn.RANK.EQ(Q1244,$Q$5:$Q$3000)+COUNTIF($Q$5:Q1244,Q1244)-1,"")</f>
        <v/>
      </c>
    </row>
    <row r="1245" spans="15:15" x14ac:dyDescent="0.25">
      <c r="O1245" s="31" t="str">
        <f>IFERROR(_xlfn.RANK.EQ(Q1245,$Q$5:$Q$3000)+COUNTIF($Q$5:Q1245,Q1245)-1,"")</f>
        <v/>
      </c>
    </row>
    <row r="1246" spans="15:15" x14ac:dyDescent="0.25">
      <c r="O1246" s="31" t="str">
        <f>IFERROR(_xlfn.RANK.EQ(Q1246,$Q$5:$Q$3000)+COUNTIF($Q$5:Q1246,Q1246)-1,"")</f>
        <v/>
      </c>
    </row>
    <row r="1247" spans="15:15" x14ac:dyDescent="0.25">
      <c r="O1247" s="31" t="str">
        <f>IFERROR(_xlfn.RANK.EQ(Q1247,$Q$5:$Q$3000)+COUNTIF($Q$5:Q1247,Q1247)-1,"")</f>
        <v/>
      </c>
    </row>
    <row r="1248" spans="15:15" x14ac:dyDescent="0.25">
      <c r="O1248" s="31" t="str">
        <f>IFERROR(_xlfn.RANK.EQ(Q1248,$Q$5:$Q$3000)+COUNTIF($Q$5:Q1248,Q1248)-1,"")</f>
        <v/>
      </c>
    </row>
    <row r="1249" spans="15:15" x14ac:dyDescent="0.25">
      <c r="O1249" s="31" t="str">
        <f>IFERROR(_xlfn.RANK.EQ(Q1249,$Q$5:$Q$3000)+COUNTIF($Q$5:Q1249,Q1249)-1,"")</f>
        <v/>
      </c>
    </row>
    <row r="1250" spans="15:15" x14ac:dyDescent="0.25">
      <c r="O1250" s="31" t="str">
        <f>IFERROR(_xlfn.RANK.EQ(Q1250,$Q$5:$Q$3000)+COUNTIF($Q$5:Q1250,Q1250)-1,"")</f>
        <v/>
      </c>
    </row>
    <row r="1251" spans="15:15" x14ac:dyDescent="0.25">
      <c r="O1251" s="31" t="str">
        <f>IFERROR(_xlfn.RANK.EQ(Q1251,$Q$5:$Q$3000)+COUNTIF($Q$5:Q1251,Q1251)-1,"")</f>
        <v/>
      </c>
    </row>
    <row r="1252" spans="15:15" x14ac:dyDescent="0.25">
      <c r="O1252" s="31" t="str">
        <f>IFERROR(_xlfn.RANK.EQ(Q1252,$Q$5:$Q$3000)+COUNTIF($Q$5:Q1252,Q1252)-1,"")</f>
        <v/>
      </c>
    </row>
    <row r="1253" spans="15:15" x14ac:dyDescent="0.25">
      <c r="O1253" s="31" t="str">
        <f>IFERROR(_xlfn.RANK.EQ(Q1253,$Q$5:$Q$3000)+COUNTIF($Q$5:Q1253,Q1253)-1,"")</f>
        <v/>
      </c>
    </row>
    <row r="1254" spans="15:15" x14ac:dyDescent="0.25">
      <c r="O1254" s="31" t="str">
        <f>IFERROR(_xlfn.RANK.EQ(Q1254,$Q$5:$Q$3000)+COUNTIF($Q$5:Q1254,Q1254)-1,"")</f>
        <v/>
      </c>
    </row>
    <row r="1255" spans="15:15" x14ac:dyDescent="0.25">
      <c r="O1255" s="31" t="str">
        <f>IFERROR(_xlfn.RANK.EQ(Q1255,$Q$5:$Q$3000)+COUNTIF($Q$5:Q1255,Q1255)-1,"")</f>
        <v/>
      </c>
    </row>
    <row r="1256" spans="15:15" x14ac:dyDescent="0.25">
      <c r="O1256" s="31" t="str">
        <f>IFERROR(_xlfn.RANK.EQ(Q1256,$Q$5:$Q$3000)+COUNTIF($Q$5:Q1256,Q1256)-1,"")</f>
        <v/>
      </c>
    </row>
    <row r="1257" spans="15:15" x14ac:dyDescent="0.25">
      <c r="O1257" s="31" t="str">
        <f>IFERROR(_xlfn.RANK.EQ(Q1257,$Q$5:$Q$3000)+COUNTIF($Q$5:Q1257,Q1257)-1,"")</f>
        <v/>
      </c>
    </row>
    <row r="1258" spans="15:15" x14ac:dyDescent="0.25">
      <c r="O1258" s="31" t="str">
        <f>IFERROR(_xlfn.RANK.EQ(Q1258,$Q$5:$Q$3000)+COUNTIF($Q$5:Q1258,Q1258)-1,"")</f>
        <v/>
      </c>
    </row>
    <row r="1259" spans="15:15" x14ac:dyDescent="0.25">
      <c r="O1259" s="31" t="str">
        <f>IFERROR(_xlfn.RANK.EQ(Q1259,$Q$5:$Q$3000)+COUNTIF($Q$5:Q1259,Q1259)-1,"")</f>
        <v/>
      </c>
    </row>
    <row r="1260" spans="15:15" x14ac:dyDescent="0.25">
      <c r="O1260" s="31" t="str">
        <f>IFERROR(_xlfn.RANK.EQ(Q1260,$Q$5:$Q$3000)+COUNTIF($Q$5:Q1260,Q1260)-1,"")</f>
        <v/>
      </c>
    </row>
    <row r="1261" spans="15:15" x14ac:dyDescent="0.25">
      <c r="O1261" s="31" t="str">
        <f>IFERROR(_xlfn.RANK.EQ(Q1261,$Q$5:$Q$3000)+COUNTIF($Q$5:Q1261,Q1261)-1,"")</f>
        <v/>
      </c>
    </row>
    <row r="1262" spans="15:15" x14ac:dyDescent="0.25">
      <c r="O1262" s="31" t="str">
        <f>IFERROR(_xlfn.RANK.EQ(Q1262,$Q$5:$Q$3000)+COUNTIF($Q$5:Q1262,Q1262)-1,"")</f>
        <v/>
      </c>
    </row>
    <row r="1263" spans="15:15" x14ac:dyDescent="0.25">
      <c r="O1263" s="31" t="str">
        <f>IFERROR(_xlfn.RANK.EQ(Q1263,$Q$5:$Q$3000)+COUNTIF($Q$5:Q1263,Q1263)-1,"")</f>
        <v/>
      </c>
    </row>
    <row r="1264" spans="15:15" x14ac:dyDescent="0.25">
      <c r="O1264" s="31" t="str">
        <f>IFERROR(_xlfn.RANK.EQ(Q1264,$Q$5:$Q$3000)+COUNTIF($Q$5:Q1264,Q1264)-1,"")</f>
        <v/>
      </c>
    </row>
    <row r="1265" spans="15:15" x14ac:dyDescent="0.25">
      <c r="O1265" s="31" t="str">
        <f>IFERROR(_xlfn.RANK.EQ(Q1265,$Q$5:$Q$3000)+COUNTIF($Q$5:Q1265,Q1265)-1,"")</f>
        <v/>
      </c>
    </row>
    <row r="1266" spans="15:15" x14ac:dyDescent="0.25">
      <c r="O1266" s="31" t="str">
        <f>IFERROR(_xlfn.RANK.EQ(Q1266,$Q$5:$Q$3000)+COUNTIF($Q$5:Q1266,Q1266)-1,"")</f>
        <v/>
      </c>
    </row>
    <row r="1267" spans="15:15" x14ac:dyDescent="0.25">
      <c r="O1267" s="31" t="str">
        <f>IFERROR(_xlfn.RANK.EQ(Q1267,$Q$5:$Q$3000)+COUNTIF($Q$5:Q1267,Q1267)-1,"")</f>
        <v/>
      </c>
    </row>
    <row r="1268" spans="15:15" x14ac:dyDescent="0.25">
      <c r="O1268" s="31" t="str">
        <f>IFERROR(_xlfn.RANK.EQ(Q1268,$Q$5:$Q$3000)+COUNTIF($Q$5:Q1268,Q1268)-1,"")</f>
        <v/>
      </c>
    </row>
    <row r="1269" spans="15:15" x14ac:dyDescent="0.25">
      <c r="O1269" s="31" t="str">
        <f>IFERROR(_xlfn.RANK.EQ(Q1269,$Q$5:$Q$3000)+COUNTIF($Q$5:Q1269,Q1269)-1,"")</f>
        <v/>
      </c>
    </row>
    <row r="1270" spans="15:15" x14ac:dyDescent="0.25">
      <c r="O1270" s="31" t="str">
        <f>IFERROR(_xlfn.RANK.EQ(Q1270,$Q$5:$Q$3000)+COUNTIF($Q$5:Q1270,Q1270)-1,"")</f>
        <v/>
      </c>
    </row>
    <row r="1271" spans="15:15" x14ac:dyDescent="0.25">
      <c r="O1271" s="31" t="str">
        <f>IFERROR(_xlfn.RANK.EQ(Q1271,$Q$5:$Q$3000)+COUNTIF($Q$5:Q1271,Q1271)-1,"")</f>
        <v/>
      </c>
    </row>
    <row r="1272" spans="15:15" x14ac:dyDescent="0.25">
      <c r="O1272" s="31" t="str">
        <f>IFERROR(_xlfn.RANK.EQ(Q1272,$Q$5:$Q$3000)+COUNTIF($Q$5:Q1272,Q1272)-1,"")</f>
        <v/>
      </c>
    </row>
    <row r="1273" spans="15:15" x14ac:dyDescent="0.25">
      <c r="O1273" s="31" t="str">
        <f>IFERROR(_xlfn.RANK.EQ(Q1273,$Q$5:$Q$3000)+COUNTIF($Q$5:Q1273,Q1273)-1,"")</f>
        <v/>
      </c>
    </row>
    <row r="1274" spans="15:15" x14ac:dyDescent="0.25">
      <c r="O1274" s="31" t="str">
        <f>IFERROR(_xlfn.RANK.EQ(Q1274,$Q$5:$Q$3000)+COUNTIF($Q$5:Q1274,Q1274)-1,"")</f>
        <v/>
      </c>
    </row>
    <row r="1275" spans="15:15" x14ac:dyDescent="0.25">
      <c r="O1275" s="31" t="str">
        <f>IFERROR(_xlfn.RANK.EQ(Q1275,$Q$5:$Q$3000)+COUNTIF($Q$5:Q1275,Q1275)-1,"")</f>
        <v/>
      </c>
    </row>
    <row r="1276" spans="15:15" x14ac:dyDescent="0.25">
      <c r="O1276" s="31" t="str">
        <f>IFERROR(_xlfn.RANK.EQ(Q1276,$Q$5:$Q$3000)+COUNTIF($Q$5:Q1276,Q1276)-1,"")</f>
        <v/>
      </c>
    </row>
    <row r="1277" spans="15:15" x14ac:dyDescent="0.25">
      <c r="O1277" s="31" t="str">
        <f>IFERROR(_xlfn.RANK.EQ(Q1277,$Q$5:$Q$3000)+COUNTIF($Q$5:Q1277,Q1277)-1,"")</f>
        <v/>
      </c>
    </row>
    <row r="1278" spans="15:15" x14ac:dyDescent="0.25">
      <c r="O1278" s="31" t="str">
        <f>IFERROR(_xlfn.RANK.EQ(Q1278,$Q$5:$Q$3000)+COUNTIF($Q$5:Q1278,Q1278)-1,"")</f>
        <v/>
      </c>
    </row>
    <row r="1279" spans="15:15" x14ac:dyDescent="0.25">
      <c r="O1279" s="31" t="str">
        <f>IFERROR(_xlfn.RANK.EQ(Q1279,$Q$5:$Q$3000)+COUNTIF($Q$5:Q1279,Q1279)-1,"")</f>
        <v/>
      </c>
    </row>
    <row r="1280" spans="15:15" x14ac:dyDescent="0.25">
      <c r="O1280" s="31" t="str">
        <f>IFERROR(_xlfn.RANK.EQ(Q1280,$Q$5:$Q$3000)+COUNTIF($Q$5:Q1280,Q1280)-1,"")</f>
        <v/>
      </c>
    </row>
    <row r="1281" spans="15:15" x14ac:dyDescent="0.25">
      <c r="O1281" s="31" t="str">
        <f>IFERROR(_xlfn.RANK.EQ(Q1281,$Q$5:$Q$3000)+COUNTIF($Q$5:Q1281,Q1281)-1,"")</f>
        <v/>
      </c>
    </row>
    <row r="1282" spans="15:15" x14ac:dyDescent="0.25">
      <c r="O1282" s="31" t="str">
        <f>IFERROR(_xlfn.RANK.EQ(Q1282,$Q$5:$Q$3000)+COUNTIF($Q$5:Q1282,Q1282)-1,"")</f>
        <v/>
      </c>
    </row>
    <row r="1283" spans="15:15" x14ac:dyDescent="0.25">
      <c r="O1283" s="31" t="str">
        <f>IFERROR(_xlfn.RANK.EQ(Q1283,$Q$5:$Q$3000)+COUNTIF($Q$5:Q1283,Q1283)-1,"")</f>
        <v/>
      </c>
    </row>
    <row r="1284" spans="15:15" x14ac:dyDescent="0.25">
      <c r="O1284" s="31" t="str">
        <f>IFERROR(_xlfn.RANK.EQ(Q1284,$Q$5:$Q$3000)+COUNTIF($Q$5:Q1284,Q1284)-1,"")</f>
        <v/>
      </c>
    </row>
    <row r="1285" spans="15:15" x14ac:dyDescent="0.25">
      <c r="O1285" s="31" t="str">
        <f>IFERROR(_xlfn.RANK.EQ(Q1285,$Q$5:$Q$3000)+COUNTIF($Q$5:Q1285,Q1285)-1,"")</f>
        <v/>
      </c>
    </row>
    <row r="1286" spans="15:15" x14ac:dyDescent="0.25">
      <c r="O1286" s="31" t="str">
        <f>IFERROR(_xlfn.RANK.EQ(Q1286,$Q$5:$Q$3000)+COUNTIF($Q$5:Q1286,Q1286)-1,"")</f>
        <v/>
      </c>
    </row>
    <row r="1287" spans="15:15" x14ac:dyDescent="0.25">
      <c r="O1287" s="31" t="str">
        <f>IFERROR(_xlfn.RANK.EQ(Q1287,$Q$5:$Q$3000)+COUNTIF($Q$5:Q1287,Q1287)-1,"")</f>
        <v/>
      </c>
    </row>
    <row r="1288" spans="15:15" x14ac:dyDescent="0.25">
      <c r="O1288" s="31" t="str">
        <f>IFERROR(_xlfn.RANK.EQ(Q1288,$Q$5:$Q$3000)+COUNTIF($Q$5:Q1288,Q1288)-1,"")</f>
        <v/>
      </c>
    </row>
    <row r="1289" spans="15:15" x14ac:dyDescent="0.25">
      <c r="O1289" s="31" t="str">
        <f>IFERROR(_xlfn.RANK.EQ(Q1289,$Q$5:$Q$3000)+COUNTIF($Q$5:Q1289,Q1289)-1,"")</f>
        <v/>
      </c>
    </row>
    <row r="1290" spans="15:15" x14ac:dyDescent="0.25">
      <c r="O1290" s="31" t="str">
        <f>IFERROR(_xlfn.RANK.EQ(Q1290,$Q$5:$Q$3000)+COUNTIF($Q$5:Q1290,Q1290)-1,"")</f>
        <v/>
      </c>
    </row>
    <row r="1291" spans="15:15" x14ac:dyDescent="0.25">
      <c r="O1291" s="31" t="str">
        <f>IFERROR(_xlfn.RANK.EQ(Q1291,$Q$5:$Q$3000)+COUNTIF($Q$5:Q1291,Q1291)-1,"")</f>
        <v/>
      </c>
    </row>
    <row r="1292" spans="15:15" x14ac:dyDescent="0.25">
      <c r="O1292" s="31" t="str">
        <f>IFERROR(_xlfn.RANK.EQ(Q1292,$Q$5:$Q$3000)+COUNTIF($Q$5:Q1292,Q1292)-1,"")</f>
        <v/>
      </c>
    </row>
    <row r="1293" spans="15:15" x14ac:dyDescent="0.25">
      <c r="O1293" s="31" t="str">
        <f>IFERROR(_xlfn.RANK.EQ(Q1293,$Q$5:$Q$3000)+COUNTIF($Q$5:Q1293,Q1293)-1,"")</f>
        <v/>
      </c>
    </row>
    <row r="1294" spans="15:15" x14ac:dyDescent="0.25">
      <c r="O1294" s="31" t="str">
        <f>IFERROR(_xlfn.RANK.EQ(Q1294,$Q$5:$Q$3000)+COUNTIF($Q$5:Q1294,Q1294)-1,"")</f>
        <v/>
      </c>
    </row>
    <row r="1295" spans="15:15" x14ac:dyDescent="0.25">
      <c r="O1295" s="31" t="str">
        <f>IFERROR(_xlfn.RANK.EQ(Q1295,$Q$5:$Q$3000)+COUNTIF($Q$5:Q1295,Q1295)-1,"")</f>
        <v/>
      </c>
    </row>
    <row r="1296" spans="15:15" x14ac:dyDescent="0.25">
      <c r="O1296" s="31" t="str">
        <f>IFERROR(_xlfn.RANK.EQ(Q1296,$Q$5:$Q$3000)+COUNTIF($Q$5:Q1296,Q1296)-1,"")</f>
        <v/>
      </c>
    </row>
    <row r="1297" spans="15:15" x14ac:dyDescent="0.25">
      <c r="O1297" s="31" t="str">
        <f>IFERROR(_xlfn.RANK.EQ(Q1297,$Q$5:$Q$3000)+COUNTIF($Q$5:Q1297,Q1297)-1,"")</f>
        <v/>
      </c>
    </row>
    <row r="1298" spans="15:15" x14ac:dyDescent="0.25">
      <c r="O1298" s="31" t="str">
        <f>IFERROR(_xlfn.RANK.EQ(Q1298,$Q$5:$Q$3000)+COUNTIF($Q$5:Q1298,Q1298)-1,"")</f>
        <v/>
      </c>
    </row>
    <row r="1299" spans="15:15" x14ac:dyDescent="0.25">
      <c r="O1299" s="31" t="str">
        <f>IFERROR(_xlfn.RANK.EQ(Q1299,$Q$5:$Q$3000)+COUNTIF($Q$5:Q1299,Q1299)-1,"")</f>
        <v/>
      </c>
    </row>
    <row r="1300" spans="15:15" x14ac:dyDescent="0.25">
      <c r="O1300" s="31" t="str">
        <f>IFERROR(_xlfn.RANK.EQ(Q1300,$Q$5:$Q$3000)+COUNTIF($Q$5:Q1300,Q1300)-1,"")</f>
        <v/>
      </c>
    </row>
    <row r="1301" spans="15:15" x14ac:dyDescent="0.25">
      <c r="O1301" s="31" t="str">
        <f>IFERROR(_xlfn.RANK.EQ(Q1301,$Q$5:$Q$3000)+COUNTIF($Q$5:Q1301,Q1301)-1,"")</f>
        <v/>
      </c>
    </row>
    <row r="1302" spans="15:15" x14ac:dyDescent="0.25">
      <c r="O1302" s="31" t="str">
        <f>IFERROR(_xlfn.RANK.EQ(Q1302,$Q$5:$Q$3000)+COUNTIF($Q$5:Q1302,Q1302)-1,"")</f>
        <v/>
      </c>
    </row>
    <row r="1303" spans="15:15" x14ac:dyDescent="0.25">
      <c r="O1303" s="31" t="str">
        <f>IFERROR(_xlfn.RANK.EQ(Q1303,$Q$5:$Q$3000)+COUNTIF($Q$5:Q1303,Q1303)-1,"")</f>
        <v/>
      </c>
    </row>
    <row r="1304" spans="15:15" x14ac:dyDescent="0.25">
      <c r="O1304" s="31" t="str">
        <f>IFERROR(_xlfn.RANK.EQ(Q1304,$Q$5:$Q$3000)+COUNTIF($Q$5:Q1304,Q1304)-1,"")</f>
        <v/>
      </c>
    </row>
    <row r="1305" spans="15:15" x14ac:dyDescent="0.25">
      <c r="O1305" s="31" t="str">
        <f>IFERROR(_xlfn.RANK.EQ(Q1305,$Q$5:$Q$3000)+COUNTIF($Q$5:Q1305,Q1305)-1,"")</f>
        <v/>
      </c>
    </row>
    <row r="1306" spans="15:15" x14ac:dyDescent="0.25">
      <c r="O1306" s="31" t="str">
        <f>IFERROR(_xlfn.RANK.EQ(Q1306,$Q$5:$Q$3000)+COUNTIF($Q$5:Q1306,Q1306)-1,"")</f>
        <v/>
      </c>
    </row>
    <row r="1307" spans="15:15" x14ac:dyDescent="0.25">
      <c r="O1307" s="31" t="str">
        <f>IFERROR(_xlfn.RANK.EQ(Q1307,$Q$5:$Q$3000)+COUNTIF($Q$5:Q1307,Q1307)-1,"")</f>
        <v/>
      </c>
    </row>
    <row r="1308" spans="15:15" x14ac:dyDescent="0.25">
      <c r="O1308" s="31" t="str">
        <f>IFERROR(_xlfn.RANK.EQ(Q1308,$Q$5:$Q$3000)+COUNTIF($Q$5:Q1308,Q1308)-1,"")</f>
        <v/>
      </c>
    </row>
    <row r="1309" spans="15:15" x14ac:dyDescent="0.25">
      <c r="O1309" s="31" t="str">
        <f>IFERROR(_xlfn.RANK.EQ(Q1309,$Q$5:$Q$3000)+COUNTIF($Q$5:Q1309,Q1309)-1,"")</f>
        <v/>
      </c>
    </row>
    <row r="1310" spans="15:15" x14ac:dyDescent="0.25">
      <c r="O1310" s="31" t="str">
        <f>IFERROR(_xlfn.RANK.EQ(Q1310,$Q$5:$Q$3000)+COUNTIF($Q$5:Q1310,Q1310)-1,"")</f>
        <v/>
      </c>
    </row>
    <row r="1311" spans="15:15" x14ac:dyDescent="0.25">
      <c r="O1311" s="31" t="str">
        <f>IFERROR(_xlfn.RANK.EQ(Q1311,$Q$5:$Q$3000)+COUNTIF($Q$5:Q1311,Q1311)-1,"")</f>
        <v/>
      </c>
    </row>
    <row r="1312" spans="15:15" x14ac:dyDescent="0.25">
      <c r="O1312" s="31" t="str">
        <f>IFERROR(_xlfn.RANK.EQ(Q1312,$Q$5:$Q$3000)+COUNTIF($Q$5:Q1312,Q1312)-1,"")</f>
        <v/>
      </c>
    </row>
    <row r="1313" spans="15:15" x14ac:dyDescent="0.25">
      <c r="O1313" s="31" t="str">
        <f>IFERROR(_xlfn.RANK.EQ(Q1313,$Q$5:$Q$3000)+COUNTIF($Q$5:Q1313,Q1313)-1,"")</f>
        <v/>
      </c>
    </row>
    <row r="1314" spans="15:15" x14ac:dyDescent="0.25">
      <c r="O1314" s="31" t="str">
        <f>IFERROR(_xlfn.RANK.EQ(Q1314,$Q$5:$Q$3000)+COUNTIF($Q$5:Q1314,Q1314)-1,"")</f>
        <v/>
      </c>
    </row>
    <row r="1315" spans="15:15" x14ac:dyDescent="0.25">
      <c r="O1315" s="31" t="str">
        <f>IFERROR(_xlfn.RANK.EQ(Q1315,$Q$5:$Q$3000)+COUNTIF($Q$5:Q1315,Q1315)-1,"")</f>
        <v/>
      </c>
    </row>
    <row r="1316" spans="15:15" x14ac:dyDescent="0.25">
      <c r="O1316" s="31" t="str">
        <f>IFERROR(_xlfn.RANK.EQ(Q1316,$Q$5:$Q$3000)+COUNTIF($Q$5:Q1316,Q1316)-1,"")</f>
        <v/>
      </c>
    </row>
    <row r="1317" spans="15:15" x14ac:dyDescent="0.25">
      <c r="O1317" s="31" t="str">
        <f>IFERROR(_xlfn.RANK.EQ(Q1317,$Q$5:$Q$3000)+COUNTIF($Q$5:Q1317,Q1317)-1,"")</f>
        <v/>
      </c>
    </row>
    <row r="1318" spans="15:15" x14ac:dyDescent="0.25">
      <c r="O1318" s="31" t="str">
        <f>IFERROR(_xlfn.RANK.EQ(Q1318,$Q$5:$Q$3000)+COUNTIF($Q$5:Q1318,Q1318)-1,"")</f>
        <v/>
      </c>
    </row>
    <row r="1319" spans="15:15" x14ac:dyDescent="0.25">
      <c r="O1319" s="31" t="str">
        <f>IFERROR(_xlfn.RANK.EQ(Q1319,$Q$5:$Q$3000)+COUNTIF($Q$5:Q1319,Q1319)-1,"")</f>
        <v/>
      </c>
    </row>
    <row r="1320" spans="15:15" x14ac:dyDescent="0.25">
      <c r="O1320" s="31" t="str">
        <f>IFERROR(_xlfn.RANK.EQ(Q1320,$Q$5:$Q$3000)+COUNTIF($Q$5:Q1320,Q1320)-1,"")</f>
        <v/>
      </c>
    </row>
    <row r="1321" spans="15:15" x14ac:dyDescent="0.25">
      <c r="O1321" s="31" t="str">
        <f>IFERROR(_xlfn.RANK.EQ(Q1321,$Q$5:$Q$3000)+COUNTIF($Q$5:Q1321,Q1321)-1,"")</f>
        <v/>
      </c>
    </row>
    <row r="1322" spans="15:15" x14ac:dyDescent="0.25">
      <c r="O1322" s="31" t="str">
        <f>IFERROR(_xlfn.RANK.EQ(Q1322,$Q$5:$Q$3000)+COUNTIF($Q$5:Q1322,Q1322)-1,"")</f>
        <v/>
      </c>
    </row>
    <row r="1323" spans="15:15" x14ac:dyDescent="0.25">
      <c r="O1323" s="31" t="str">
        <f>IFERROR(_xlfn.RANK.EQ(Q1323,$Q$5:$Q$3000)+COUNTIF($Q$5:Q1323,Q1323)-1,"")</f>
        <v/>
      </c>
    </row>
    <row r="1324" spans="15:15" x14ac:dyDescent="0.25">
      <c r="O1324" s="31" t="str">
        <f>IFERROR(_xlfn.RANK.EQ(Q1324,$Q$5:$Q$3000)+COUNTIF($Q$5:Q1324,Q1324)-1,"")</f>
        <v/>
      </c>
    </row>
    <row r="1325" spans="15:15" x14ac:dyDescent="0.25">
      <c r="O1325" s="31" t="str">
        <f>IFERROR(_xlfn.RANK.EQ(Q1325,$Q$5:$Q$3000)+COUNTIF($Q$5:Q1325,Q1325)-1,"")</f>
        <v/>
      </c>
    </row>
    <row r="1326" spans="15:15" x14ac:dyDescent="0.25">
      <c r="O1326" s="31" t="str">
        <f>IFERROR(_xlfn.RANK.EQ(Q1326,$Q$5:$Q$3000)+COUNTIF($Q$5:Q1326,Q1326)-1,"")</f>
        <v/>
      </c>
    </row>
    <row r="1327" spans="15:15" x14ac:dyDescent="0.25">
      <c r="O1327" s="31" t="str">
        <f>IFERROR(_xlfn.RANK.EQ(Q1327,$Q$5:$Q$3000)+COUNTIF($Q$5:Q1327,Q1327)-1,"")</f>
        <v/>
      </c>
    </row>
    <row r="1328" spans="15:15" x14ac:dyDescent="0.25">
      <c r="O1328" s="31" t="str">
        <f>IFERROR(_xlfn.RANK.EQ(Q1328,$Q$5:$Q$3000)+COUNTIF($Q$5:Q1328,Q1328)-1,"")</f>
        <v/>
      </c>
    </row>
    <row r="1329" spans="15:15" x14ac:dyDescent="0.25">
      <c r="O1329" s="31" t="str">
        <f>IFERROR(_xlfn.RANK.EQ(Q1329,$Q$5:$Q$3000)+COUNTIF($Q$5:Q1329,Q1329)-1,"")</f>
        <v/>
      </c>
    </row>
    <row r="1330" spans="15:15" x14ac:dyDescent="0.25">
      <c r="O1330" s="31" t="str">
        <f>IFERROR(_xlfn.RANK.EQ(Q1330,$Q$5:$Q$3000)+COUNTIF($Q$5:Q1330,Q1330)-1,"")</f>
        <v/>
      </c>
    </row>
    <row r="1331" spans="15:15" x14ac:dyDescent="0.25">
      <c r="O1331" s="31" t="str">
        <f>IFERROR(_xlfn.RANK.EQ(Q1331,$Q$5:$Q$3000)+COUNTIF($Q$5:Q1331,Q1331)-1,"")</f>
        <v/>
      </c>
    </row>
    <row r="1332" spans="15:15" x14ac:dyDescent="0.25">
      <c r="O1332" s="31" t="str">
        <f>IFERROR(_xlfn.RANK.EQ(Q1332,$Q$5:$Q$3000)+COUNTIF($Q$5:Q1332,Q1332)-1,"")</f>
        <v/>
      </c>
    </row>
    <row r="1333" spans="15:15" x14ac:dyDescent="0.25">
      <c r="O1333" s="31" t="str">
        <f>IFERROR(_xlfn.RANK.EQ(Q1333,$Q$5:$Q$3000)+COUNTIF($Q$5:Q1333,Q1333)-1,"")</f>
        <v/>
      </c>
    </row>
    <row r="1334" spans="15:15" x14ac:dyDescent="0.25">
      <c r="O1334" s="31" t="str">
        <f>IFERROR(_xlfn.RANK.EQ(Q1334,$Q$5:$Q$3000)+COUNTIF($Q$5:Q1334,Q1334)-1,"")</f>
        <v/>
      </c>
    </row>
    <row r="1335" spans="15:15" x14ac:dyDescent="0.25">
      <c r="O1335" s="31" t="str">
        <f>IFERROR(_xlfn.RANK.EQ(Q1335,$Q$5:$Q$3000)+COUNTIF($Q$5:Q1335,Q1335)-1,"")</f>
        <v/>
      </c>
    </row>
    <row r="1336" spans="15:15" x14ac:dyDescent="0.25">
      <c r="O1336" s="31" t="str">
        <f>IFERROR(_xlfn.RANK.EQ(Q1336,$Q$5:$Q$3000)+COUNTIF($Q$5:Q1336,Q1336)-1,"")</f>
        <v/>
      </c>
    </row>
    <row r="1337" spans="15:15" x14ac:dyDescent="0.25">
      <c r="O1337" s="31" t="str">
        <f>IFERROR(_xlfn.RANK.EQ(Q1337,$Q$5:$Q$3000)+COUNTIF($Q$5:Q1337,Q1337)-1,"")</f>
        <v/>
      </c>
    </row>
    <row r="1338" spans="15:15" x14ac:dyDescent="0.25">
      <c r="O1338" s="31" t="str">
        <f>IFERROR(_xlfn.RANK.EQ(Q1338,$Q$5:$Q$3000)+COUNTIF($Q$5:Q1338,Q1338)-1,"")</f>
        <v/>
      </c>
    </row>
    <row r="1339" spans="15:15" x14ac:dyDescent="0.25">
      <c r="O1339" s="31" t="str">
        <f>IFERROR(_xlfn.RANK.EQ(Q1339,$Q$5:$Q$3000)+COUNTIF($Q$5:Q1339,Q1339)-1,"")</f>
        <v/>
      </c>
    </row>
    <row r="1340" spans="15:15" x14ac:dyDescent="0.25">
      <c r="O1340" s="31" t="str">
        <f>IFERROR(_xlfn.RANK.EQ(Q1340,$Q$5:$Q$3000)+COUNTIF($Q$5:Q1340,Q1340)-1,"")</f>
        <v/>
      </c>
    </row>
    <row r="1341" spans="15:15" x14ac:dyDescent="0.25">
      <c r="O1341" s="31" t="str">
        <f>IFERROR(_xlfn.RANK.EQ(Q1341,$Q$5:$Q$3000)+COUNTIF($Q$5:Q1341,Q1341)-1,"")</f>
        <v/>
      </c>
    </row>
    <row r="1342" spans="15:15" x14ac:dyDescent="0.25">
      <c r="O1342" s="31" t="str">
        <f>IFERROR(_xlfn.RANK.EQ(Q1342,$Q$5:$Q$3000)+COUNTIF($Q$5:Q1342,Q1342)-1,"")</f>
        <v/>
      </c>
    </row>
    <row r="1343" spans="15:15" x14ac:dyDescent="0.25">
      <c r="O1343" s="31" t="str">
        <f>IFERROR(_xlfn.RANK.EQ(Q1343,$Q$5:$Q$3000)+COUNTIF($Q$5:Q1343,Q1343)-1,"")</f>
        <v/>
      </c>
    </row>
    <row r="1344" spans="15:15" x14ac:dyDescent="0.25">
      <c r="O1344" s="31" t="str">
        <f>IFERROR(_xlfn.RANK.EQ(Q1344,$Q$5:$Q$3000)+COUNTIF($Q$5:Q1344,Q1344)-1,"")</f>
        <v/>
      </c>
    </row>
    <row r="1345" spans="15:15" x14ac:dyDescent="0.25">
      <c r="O1345" s="31" t="str">
        <f>IFERROR(_xlfn.RANK.EQ(Q1345,$Q$5:$Q$3000)+COUNTIF($Q$5:Q1345,Q1345)-1,"")</f>
        <v/>
      </c>
    </row>
    <row r="1346" spans="15:15" x14ac:dyDescent="0.25">
      <c r="O1346" s="31" t="str">
        <f>IFERROR(_xlfn.RANK.EQ(Q1346,$Q$5:$Q$3000)+COUNTIF($Q$5:Q1346,Q1346)-1,"")</f>
        <v/>
      </c>
    </row>
    <row r="1347" spans="15:15" x14ac:dyDescent="0.25">
      <c r="O1347" s="31" t="str">
        <f>IFERROR(_xlfn.RANK.EQ(Q1347,$Q$5:$Q$3000)+COUNTIF($Q$5:Q1347,Q1347)-1,"")</f>
        <v/>
      </c>
    </row>
    <row r="1348" spans="15:15" x14ac:dyDescent="0.25">
      <c r="O1348" s="31" t="str">
        <f>IFERROR(_xlfn.RANK.EQ(Q1348,$Q$5:$Q$3000)+COUNTIF($Q$5:Q1348,Q1348)-1,"")</f>
        <v/>
      </c>
    </row>
    <row r="1349" spans="15:15" x14ac:dyDescent="0.25">
      <c r="O1349" s="31" t="str">
        <f>IFERROR(_xlfn.RANK.EQ(Q1349,$Q$5:$Q$3000)+COUNTIF($Q$5:Q1349,Q1349)-1,"")</f>
        <v/>
      </c>
    </row>
    <row r="1350" spans="15:15" x14ac:dyDescent="0.25">
      <c r="O1350" s="31" t="str">
        <f>IFERROR(_xlfn.RANK.EQ(Q1350,$Q$5:$Q$3000)+COUNTIF($Q$5:Q1350,Q1350)-1,"")</f>
        <v/>
      </c>
    </row>
    <row r="1351" spans="15:15" x14ac:dyDescent="0.25">
      <c r="O1351" s="31" t="str">
        <f>IFERROR(_xlfn.RANK.EQ(Q1351,$Q$5:$Q$3000)+COUNTIF($Q$5:Q1351,Q1351)-1,"")</f>
        <v/>
      </c>
    </row>
    <row r="1352" spans="15:15" x14ac:dyDescent="0.25">
      <c r="O1352" s="31" t="str">
        <f>IFERROR(_xlfn.RANK.EQ(Q1352,$Q$5:$Q$3000)+COUNTIF($Q$5:Q1352,Q1352)-1,"")</f>
        <v/>
      </c>
    </row>
    <row r="1353" spans="15:15" x14ac:dyDescent="0.25">
      <c r="O1353" s="31" t="str">
        <f>IFERROR(_xlfn.RANK.EQ(Q1353,$Q$5:$Q$3000)+COUNTIF($Q$5:Q1353,Q1353)-1,"")</f>
        <v/>
      </c>
    </row>
    <row r="1354" spans="15:15" x14ac:dyDescent="0.25">
      <c r="O1354" s="31" t="str">
        <f>IFERROR(_xlfn.RANK.EQ(Q1354,$Q$5:$Q$3000)+COUNTIF($Q$5:Q1354,Q1354)-1,"")</f>
        <v/>
      </c>
    </row>
    <row r="1355" spans="15:15" x14ac:dyDescent="0.25">
      <c r="O1355" s="31" t="str">
        <f>IFERROR(_xlfn.RANK.EQ(Q1355,$Q$5:$Q$3000)+COUNTIF($Q$5:Q1355,Q1355)-1,"")</f>
        <v/>
      </c>
    </row>
    <row r="1356" spans="15:15" x14ac:dyDescent="0.25">
      <c r="O1356" s="31" t="str">
        <f>IFERROR(_xlfn.RANK.EQ(Q1356,$Q$5:$Q$3000)+COUNTIF($Q$5:Q1356,Q1356)-1,"")</f>
        <v/>
      </c>
    </row>
    <row r="1357" spans="15:15" x14ac:dyDescent="0.25">
      <c r="O1357" s="31" t="str">
        <f>IFERROR(_xlfn.RANK.EQ(Q1357,$Q$5:$Q$3000)+COUNTIF($Q$5:Q1357,Q1357)-1,"")</f>
        <v/>
      </c>
    </row>
    <row r="1358" spans="15:15" x14ac:dyDescent="0.25">
      <c r="O1358" s="31" t="str">
        <f>IFERROR(_xlfn.RANK.EQ(Q1358,$Q$5:$Q$3000)+COUNTIF($Q$5:Q1358,Q1358)-1,"")</f>
        <v/>
      </c>
    </row>
    <row r="1359" spans="15:15" x14ac:dyDescent="0.25">
      <c r="O1359" s="31" t="str">
        <f>IFERROR(_xlfn.RANK.EQ(Q1359,$Q$5:$Q$3000)+COUNTIF($Q$5:Q1359,Q1359)-1,"")</f>
        <v/>
      </c>
    </row>
    <row r="1360" spans="15:15" x14ac:dyDescent="0.25">
      <c r="O1360" s="31" t="str">
        <f>IFERROR(_xlfn.RANK.EQ(Q1360,$Q$5:$Q$3000)+COUNTIF($Q$5:Q1360,Q1360)-1,"")</f>
        <v/>
      </c>
    </row>
    <row r="1361" spans="15:15" x14ac:dyDescent="0.25">
      <c r="O1361" s="31" t="str">
        <f>IFERROR(_xlfn.RANK.EQ(Q1361,$Q$5:$Q$3000)+COUNTIF($Q$5:Q1361,Q1361)-1,"")</f>
        <v/>
      </c>
    </row>
    <row r="1362" spans="15:15" x14ac:dyDescent="0.25">
      <c r="O1362" s="31" t="str">
        <f>IFERROR(_xlfn.RANK.EQ(Q1362,$Q$5:$Q$3000)+COUNTIF($Q$5:Q1362,Q1362)-1,"")</f>
        <v/>
      </c>
    </row>
    <row r="1363" spans="15:15" x14ac:dyDescent="0.25">
      <c r="O1363" s="31" t="str">
        <f>IFERROR(_xlfn.RANK.EQ(Q1363,$Q$5:$Q$3000)+COUNTIF($Q$5:Q1363,Q1363)-1,"")</f>
        <v/>
      </c>
    </row>
    <row r="1364" spans="15:15" x14ac:dyDescent="0.25">
      <c r="O1364" s="31" t="str">
        <f>IFERROR(_xlfn.RANK.EQ(Q1364,$Q$5:$Q$3000)+COUNTIF($Q$5:Q1364,Q1364)-1,"")</f>
        <v/>
      </c>
    </row>
    <row r="1365" spans="15:15" x14ac:dyDescent="0.25">
      <c r="O1365" s="31" t="str">
        <f>IFERROR(_xlfn.RANK.EQ(Q1365,$Q$5:$Q$3000)+COUNTIF($Q$5:Q1365,Q1365)-1,"")</f>
        <v/>
      </c>
    </row>
    <row r="1366" spans="15:15" x14ac:dyDescent="0.25">
      <c r="O1366" s="31" t="str">
        <f>IFERROR(_xlfn.RANK.EQ(Q1366,$Q$5:$Q$3000)+COUNTIF($Q$5:Q1366,Q1366)-1,"")</f>
        <v/>
      </c>
    </row>
    <row r="1367" spans="15:15" x14ac:dyDescent="0.25">
      <c r="O1367" s="31" t="str">
        <f>IFERROR(_xlfn.RANK.EQ(Q1367,$Q$5:$Q$3000)+COUNTIF($Q$5:Q1367,Q1367)-1,"")</f>
        <v/>
      </c>
    </row>
    <row r="1368" spans="15:15" x14ac:dyDescent="0.25">
      <c r="O1368" s="31" t="str">
        <f>IFERROR(_xlfn.RANK.EQ(Q1368,$Q$5:$Q$3000)+COUNTIF($Q$5:Q1368,Q1368)-1,"")</f>
        <v/>
      </c>
    </row>
    <row r="1369" spans="15:15" x14ac:dyDescent="0.25">
      <c r="O1369" s="31" t="str">
        <f>IFERROR(_xlfn.RANK.EQ(Q1369,$Q$5:$Q$3000)+COUNTIF($Q$5:Q1369,Q1369)-1,"")</f>
        <v/>
      </c>
    </row>
    <row r="1370" spans="15:15" x14ac:dyDescent="0.25">
      <c r="O1370" s="31" t="str">
        <f>IFERROR(_xlfn.RANK.EQ(Q1370,$Q$5:$Q$3000)+COUNTIF($Q$5:Q1370,Q1370)-1,"")</f>
        <v/>
      </c>
    </row>
    <row r="1371" spans="15:15" x14ac:dyDescent="0.25">
      <c r="O1371" s="31" t="str">
        <f>IFERROR(_xlfn.RANK.EQ(Q1371,$Q$5:$Q$3000)+COUNTIF($Q$5:Q1371,Q1371)-1,"")</f>
        <v/>
      </c>
    </row>
    <row r="1372" spans="15:15" x14ac:dyDescent="0.25">
      <c r="O1372" s="31" t="str">
        <f>IFERROR(_xlfn.RANK.EQ(Q1372,$Q$5:$Q$3000)+COUNTIF($Q$5:Q1372,Q1372)-1,"")</f>
        <v/>
      </c>
    </row>
    <row r="1373" spans="15:15" x14ac:dyDescent="0.25">
      <c r="O1373" s="31" t="str">
        <f>IFERROR(_xlfn.RANK.EQ(Q1373,$Q$5:$Q$3000)+COUNTIF($Q$5:Q1373,Q1373)-1,"")</f>
        <v/>
      </c>
    </row>
    <row r="1374" spans="15:15" x14ac:dyDescent="0.25">
      <c r="O1374" s="31" t="str">
        <f>IFERROR(_xlfn.RANK.EQ(Q1374,$Q$5:$Q$3000)+COUNTIF($Q$5:Q1374,Q1374)-1,"")</f>
        <v/>
      </c>
    </row>
    <row r="1375" spans="15:15" x14ac:dyDescent="0.25">
      <c r="O1375" s="31" t="str">
        <f>IFERROR(_xlfn.RANK.EQ(Q1375,$Q$5:$Q$3000)+COUNTIF($Q$5:Q1375,Q1375)-1,"")</f>
        <v/>
      </c>
    </row>
    <row r="1376" spans="15:15" x14ac:dyDescent="0.25">
      <c r="O1376" s="31" t="str">
        <f>IFERROR(_xlfn.RANK.EQ(Q1376,$Q$5:$Q$3000)+COUNTIF($Q$5:Q1376,Q1376)-1,"")</f>
        <v/>
      </c>
    </row>
    <row r="1377" spans="15:15" x14ac:dyDescent="0.25">
      <c r="O1377" s="31" t="str">
        <f>IFERROR(_xlfn.RANK.EQ(Q1377,$Q$5:$Q$3000)+COUNTIF($Q$5:Q1377,Q1377)-1,"")</f>
        <v/>
      </c>
    </row>
    <row r="1378" spans="15:15" x14ac:dyDescent="0.25">
      <c r="O1378" s="31" t="str">
        <f>IFERROR(_xlfn.RANK.EQ(Q1378,$Q$5:$Q$3000)+COUNTIF($Q$5:Q1378,Q1378)-1,"")</f>
        <v/>
      </c>
    </row>
    <row r="1379" spans="15:15" x14ac:dyDescent="0.25">
      <c r="O1379" s="31" t="str">
        <f>IFERROR(_xlfn.RANK.EQ(Q1379,$Q$5:$Q$3000)+COUNTIF($Q$5:Q1379,Q1379)-1,"")</f>
        <v/>
      </c>
    </row>
    <row r="1380" spans="15:15" x14ac:dyDescent="0.25">
      <c r="O1380" s="31" t="str">
        <f>IFERROR(_xlfn.RANK.EQ(Q1380,$Q$5:$Q$3000)+COUNTIF($Q$5:Q1380,Q1380)-1,"")</f>
        <v/>
      </c>
    </row>
    <row r="1381" spans="15:15" x14ac:dyDescent="0.25">
      <c r="O1381" s="31" t="str">
        <f>IFERROR(_xlfn.RANK.EQ(Q1381,$Q$5:$Q$3000)+COUNTIF($Q$5:Q1381,Q1381)-1,"")</f>
        <v/>
      </c>
    </row>
    <row r="1382" spans="15:15" x14ac:dyDescent="0.25">
      <c r="O1382" s="31" t="str">
        <f>IFERROR(_xlfn.RANK.EQ(Q1382,$Q$5:$Q$3000)+COUNTIF($Q$5:Q1382,Q1382)-1,"")</f>
        <v/>
      </c>
    </row>
    <row r="1383" spans="15:15" x14ac:dyDescent="0.25">
      <c r="O1383" s="31" t="str">
        <f>IFERROR(_xlfn.RANK.EQ(Q1383,$Q$5:$Q$3000)+COUNTIF($Q$5:Q1383,Q1383)-1,"")</f>
        <v/>
      </c>
    </row>
    <row r="1384" spans="15:15" x14ac:dyDescent="0.25">
      <c r="O1384" s="31" t="str">
        <f>IFERROR(_xlfn.RANK.EQ(Q1384,$Q$5:$Q$3000)+COUNTIF($Q$5:Q1384,Q1384)-1,"")</f>
        <v/>
      </c>
    </row>
    <row r="1385" spans="15:15" x14ac:dyDescent="0.25">
      <c r="O1385" s="31" t="str">
        <f>IFERROR(_xlfn.RANK.EQ(Q1385,$Q$5:$Q$3000)+COUNTIF($Q$5:Q1385,Q1385)-1,"")</f>
        <v/>
      </c>
    </row>
    <row r="1386" spans="15:15" x14ac:dyDescent="0.25">
      <c r="O1386" s="31" t="str">
        <f>IFERROR(_xlfn.RANK.EQ(Q1386,$Q$5:$Q$3000)+COUNTIF($Q$5:Q1386,Q1386)-1,"")</f>
        <v/>
      </c>
    </row>
    <row r="1387" spans="15:15" x14ac:dyDescent="0.25">
      <c r="O1387" s="31" t="str">
        <f>IFERROR(_xlfn.RANK.EQ(Q1387,$Q$5:$Q$3000)+COUNTIF($Q$5:Q1387,Q1387)-1,"")</f>
        <v/>
      </c>
    </row>
    <row r="1388" spans="15:15" x14ac:dyDescent="0.25">
      <c r="O1388" s="31" t="str">
        <f>IFERROR(_xlfn.RANK.EQ(Q1388,$Q$5:$Q$3000)+COUNTIF($Q$5:Q1388,Q1388)-1,"")</f>
        <v/>
      </c>
    </row>
    <row r="1389" spans="15:15" x14ac:dyDescent="0.25">
      <c r="O1389" s="31" t="str">
        <f>IFERROR(_xlfn.RANK.EQ(Q1389,$Q$5:$Q$3000)+COUNTIF($Q$5:Q1389,Q1389)-1,"")</f>
        <v/>
      </c>
    </row>
    <row r="1390" spans="15:15" x14ac:dyDescent="0.25">
      <c r="O1390" s="31" t="str">
        <f>IFERROR(_xlfn.RANK.EQ(Q1390,$Q$5:$Q$3000)+COUNTIF($Q$5:Q1390,Q1390)-1,"")</f>
        <v/>
      </c>
    </row>
    <row r="1391" spans="15:15" x14ac:dyDescent="0.25">
      <c r="O1391" s="31" t="str">
        <f>IFERROR(_xlfn.RANK.EQ(Q1391,$Q$5:$Q$3000)+COUNTIF($Q$5:Q1391,Q1391)-1,"")</f>
        <v/>
      </c>
    </row>
    <row r="1392" spans="15:15" x14ac:dyDescent="0.25">
      <c r="O1392" s="31" t="str">
        <f>IFERROR(_xlfn.RANK.EQ(Q1392,$Q$5:$Q$3000)+COUNTIF($Q$5:Q1392,Q1392)-1,"")</f>
        <v/>
      </c>
    </row>
    <row r="1393" spans="15:15" x14ac:dyDescent="0.25">
      <c r="O1393" s="31" t="str">
        <f>IFERROR(_xlfn.RANK.EQ(Q1393,$Q$5:$Q$3000)+COUNTIF($Q$5:Q1393,Q1393)-1,"")</f>
        <v/>
      </c>
    </row>
    <row r="1394" spans="15:15" x14ac:dyDescent="0.25">
      <c r="O1394" s="31" t="str">
        <f>IFERROR(_xlfn.RANK.EQ(Q1394,$Q$5:$Q$3000)+COUNTIF($Q$5:Q1394,Q1394)-1,"")</f>
        <v/>
      </c>
    </row>
    <row r="1395" spans="15:15" x14ac:dyDescent="0.25">
      <c r="O1395" s="31" t="str">
        <f>IFERROR(_xlfn.RANK.EQ(Q1395,$Q$5:$Q$3000)+COUNTIF($Q$5:Q1395,Q1395)-1,"")</f>
        <v/>
      </c>
    </row>
    <row r="1396" spans="15:15" x14ac:dyDescent="0.25">
      <c r="O1396" s="31" t="str">
        <f>IFERROR(_xlfn.RANK.EQ(Q1396,$Q$5:$Q$3000)+COUNTIF($Q$5:Q1396,Q1396)-1,"")</f>
        <v/>
      </c>
    </row>
    <row r="1397" spans="15:15" x14ac:dyDescent="0.25">
      <c r="O1397" s="31" t="str">
        <f>IFERROR(_xlfn.RANK.EQ(Q1397,$Q$5:$Q$3000)+COUNTIF($Q$5:Q1397,Q1397)-1,"")</f>
        <v/>
      </c>
    </row>
    <row r="1398" spans="15:15" x14ac:dyDescent="0.25">
      <c r="O1398" s="31" t="str">
        <f>IFERROR(_xlfn.RANK.EQ(Q1398,$Q$5:$Q$3000)+COUNTIF($Q$5:Q1398,Q1398)-1,"")</f>
        <v/>
      </c>
    </row>
    <row r="1399" spans="15:15" x14ac:dyDescent="0.25">
      <c r="O1399" s="31" t="str">
        <f>IFERROR(_xlfn.RANK.EQ(Q1399,$Q$5:$Q$3000)+COUNTIF($Q$5:Q1399,Q1399)-1,"")</f>
        <v/>
      </c>
    </row>
    <row r="1400" spans="15:15" x14ac:dyDescent="0.25">
      <c r="O1400" s="31" t="str">
        <f>IFERROR(_xlfn.RANK.EQ(Q1400,$Q$5:$Q$3000)+COUNTIF($Q$5:Q1400,Q1400)-1,"")</f>
        <v/>
      </c>
    </row>
    <row r="1401" spans="15:15" x14ac:dyDescent="0.25">
      <c r="O1401" s="31" t="str">
        <f>IFERROR(_xlfn.RANK.EQ(Q1401,$Q$5:$Q$3000)+COUNTIF($Q$5:Q1401,Q1401)-1,"")</f>
        <v/>
      </c>
    </row>
    <row r="1402" spans="15:15" x14ac:dyDescent="0.25">
      <c r="O1402" s="31" t="str">
        <f>IFERROR(_xlfn.RANK.EQ(Q1402,$Q$5:$Q$3000)+COUNTIF($Q$5:Q1402,Q1402)-1,"")</f>
        <v/>
      </c>
    </row>
    <row r="1403" spans="15:15" x14ac:dyDescent="0.25">
      <c r="O1403" s="31" t="str">
        <f>IFERROR(_xlfn.RANK.EQ(Q1403,$Q$5:$Q$3000)+COUNTIF($Q$5:Q1403,Q1403)-1,"")</f>
        <v/>
      </c>
    </row>
    <row r="1404" spans="15:15" x14ac:dyDescent="0.25">
      <c r="O1404" s="31" t="str">
        <f>IFERROR(_xlfn.RANK.EQ(Q1404,$Q$5:$Q$3000)+COUNTIF($Q$5:Q1404,Q1404)-1,"")</f>
        <v/>
      </c>
    </row>
    <row r="1405" spans="15:15" x14ac:dyDescent="0.25">
      <c r="O1405" s="31" t="str">
        <f>IFERROR(_xlfn.RANK.EQ(Q1405,$Q$5:$Q$3000)+COUNTIF($Q$5:Q1405,Q1405)-1,"")</f>
        <v/>
      </c>
    </row>
    <row r="1406" spans="15:15" x14ac:dyDescent="0.25">
      <c r="O1406" s="31" t="str">
        <f>IFERROR(_xlfn.RANK.EQ(Q1406,$Q$5:$Q$3000)+COUNTIF($Q$5:Q1406,Q1406)-1,"")</f>
        <v/>
      </c>
    </row>
    <row r="1407" spans="15:15" x14ac:dyDescent="0.25">
      <c r="O1407" s="31" t="str">
        <f>IFERROR(_xlfn.RANK.EQ(Q1407,$Q$5:$Q$3000)+COUNTIF($Q$5:Q1407,Q1407)-1,"")</f>
        <v/>
      </c>
    </row>
    <row r="1408" spans="15:15" x14ac:dyDescent="0.25">
      <c r="O1408" s="31" t="str">
        <f>IFERROR(_xlfn.RANK.EQ(Q1408,$Q$5:$Q$3000)+COUNTIF($Q$5:Q1408,Q1408)-1,"")</f>
        <v/>
      </c>
    </row>
    <row r="1409" spans="15:15" x14ac:dyDescent="0.25">
      <c r="O1409" s="31" t="str">
        <f>IFERROR(_xlfn.RANK.EQ(Q1409,$Q$5:$Q$3000)+COUNTIF($Q$5:Q1409,Q1409)-1,"")</f>
        <v/>
      </c>
    </row>
    <row r="1410" spans="15:15" x14ac:dyDescent="0.25">
      <c r="O1410" s="31" t="str">
        <f>IFERROR(_xlfn.RANK.EQ(Q1410,$Q$5:$Q$3000)+COUNTIF($Q$5:Q1410,Q1410)-1,"")</f>
        <v/>
      </c>
    </row>
    <row r="1411" spans="15:15" x14ac:dyDescent="0.25">
      <c r="O1411" s="31" t="str">
        <f>IFERROR(_xlfn.RANK.EQ(Q1411,$Q$5:$Q$3000)+COUNTIF($Q$5:Q1411,Q1411)-1,"")</f>
        <v/>
      </c>
    </row>
    <row r="1412" spans="15:15" x14ac:dyDescent="0.25">
      <c r="O1412" s="31" t="str">
        <f>IFERROR(_xlfn.RANK.EQ(Q1412,$Q$5:$Q$3000)+COUNTIF($Q$5:Q1412,Q1412)-1,"")</f>
        <v/>
      </c>
    </row>
    <row r="1413" spans="15:15" x14ac:dyDescent="0.25">
      <c r="O1413" s="31" t="str">
        <f>IFERROR(_xlfn.RANK.EQ(Q1413,$Q$5:$Q$3000)+COUNTIF($Q$5:Q1413,Q1413)-1,"")</f>
        <v/>
      </c>
    </row>
    <row r="1414" spans="15:15" x14ac:dyDescent="0.25">
      <c r="O1414" s="31" t="str">
        <f>IFERROR(_xlfn.RANK.EQ(Q1414,$Q$5:$Q$3000)+COUNTIF($Q$5:Q1414,Q1414)-1,"")</f>
        <v/>
      </c>
    </row>
    <row r="1415" spans="15:15" x14ac:dyDescent="0.25">
      <c r="O1415" s="31" t="str">
        <f>IFERROR(_xlfn.RANK.EQ(Q1415,$Q$5:$Q$3000)+COUNTIF($Q$5:Q1415,Q1415)-1,"")</f>
        <v/>
      </c>
    </row>
    <row r="1416" spans="15:15" x14ac:dyDescent="0.25">
      <c r="O1416" s="31" t="str">
        <f>IFERROR(_xlfn.RANK.EQ(Q1416,$Q$5:$Q$3000)+COUNTIF($Q$5:Q1416,Q1416)-1,"")</f>
        <v/>
      </c>
    </row>
    <row r="1417" spans="15:15" x14ac:dyDescent="0.25">
      <c r="O1417" s="31" t="str">
        <f>IFERROR(_xlfn.RANK.EQ(Q1417,$Q$5:$Q$3000)+COUNTIF($Q$5:Q1417,Q1417)-1,"")</f>
        <v/>
      </c>
    </row>
    <row r="1418" spans="15:15" x14ac:dyDescent="0.25">
      <c r="O1418" s="31" t="str">
        <f>IFERROR(_xlfn.RANK.EQ(Q1418,$Q$5:$Q$3000)+COUNTIF($Q$5:Q1418,Q1418)-1,"")</f>
        <v/>
      </c>
    </row>
    <row r="1419" spans="15:15" x14ac:dyDescent="0.25">
      <c r="O1419" s="31" t="str">
        <f>IFERROR(_xlfn.RANK.EQ(Q1419,$Q$5:$Q$3000)+COUNTIF($Q$5:Q1419,Q1419)-1,"")</f>
        <v/>
      </c>
    </row>
    <row r="1420" spans="15:15" x14ac:dyDescent="0.25">
      <c r="O1420" s="31" t="str">
        <f>IFERROR(_xlfn.RANK.EQ(Q1420,$Q$5:$Q$3000)+COUNTIF($Q$5:Q1420,Q1420)-1,"")</f>
        <v/>
      </c>
    </row>
    <row r="1421" spans="15:15" x14ac:dyDescent="0.25">
      <c r="O1421" s="31" t="str">
        <f>IFERROR(_xlfn.RANK.EQ(Q1421,$Q$5:$Q$3000)+COUNTIF($Q$5:Q1421,Q1421)-1,"")</f>
        <v/>
      </c>
    </row>
    <row r="1422" spans="15:15" x14ac:dyDescent="0.25">
      <c r="O1422" s="31" t="str">
        <f>IFERROR(_xlfn.RANK.EQ(Q1422,$Q$5:$Q$3000)+COUNTIF($Q$5:Q1422,Q1422)-1,"")</f>
        <v/>
      </c>
    </row>
    <row r="1423" spans="15:15" x14ac:dyDescent="0.25">
      <c r="O1423" s="31" t="str">
        <f>IFERROR(_xlfn.RANK.EQ(Q1423,$Q$5:$Q$3000)+COUNTIF($Q$5:Q1423,Q1423)-1,"")</f>
        <v/>
      </c>
    </row>
    <row r="1424" spans="15:15" x14ac:dyDescent="0.25">
      <c r="O1424" s="31" t="str">
        <f>IFERROR(_xlfn.RANK.EQ(Q1424,$Q$5:$Q$3000)+COUNTIF($Q$5:Q1424,Q1424)-1,"")</f>
        <v/>
      </c>
    </row>
    <row r="1425" spans="15:15" x14ac:dyDescent="0.25">
      <c r="O1425" s="31" t="str">
        <f>IFERROR(_xlfn.RANK.EQ(Q1425,$Q$5:$Q$3000)+COUNTIF($Q$5:Q1425,Q1425)-1,"")</f>
        <v/>
      </c>
    </row>
    <row r="1426" spans="15:15" x14ac:dyDescent="0.25">
      <c r="O1426" s="31" t="str">
        <f>IFERROR(_xlfn.RANK.EQ(Q1426,$Q$5:$Q$3000)+COUNTIF($Q$5:Q1426,Q1426)-1,"")</f>
        <v/>
      </c>
    </row>
    <row r="1427" spans="15:15" x14ac:dyDescent="0.25">
      <c r="O1427" s="31" t="str">
        <f>IFERROR(_xlfn.RANK.EQ(Q1427,$Q$5:$Q$3000)+COUNTIF($Q$5:Q1427,Q1427)-1,"")</f>
        <v/>
      </c>
    </row>
    <row r="1428" spans="15:15" x14ac:dyDescent="0.25">
      <c r="O1428" s="31" t="str">
        <f>IFERROR(_xlfn.RANK.EQ(Q1428,$Q$5:$Q$3000)+COUNTIF($Q$5:Q1428,Q1428)-1,"")</f>
        <v/>
      </c>
    </row>
    <row r="1429" spans="15:15" x14ac:dyDescent="0.25">
      <c r="O1429" s="31" t="str">
        <f>IFERROR(_xlfn.RANK.EQ(Q1429,$Q$5:$Q$3000)+COUNTIF($Q$5:Q1429,Q1429)-1,"")</f>
        <v/>
      </c>
    </row>
    <row r="1430" spans="15:15" x14ac:dyDescent="0.25">
      <c r="O1430" s="31" t="str">
        <f>IFERROR(_xlfn.RANK.EQ(Q1430,$Q$5:$Q$3000)+COUNTIF($Q$5:Q1430,Q1430)-1,"")</f>
        <v/>
      </c>
    </row>
    <row r="1431" spans="15:15" x14ac:dyDescent="0.25">
      <c r="O1431" s="31" t="str">
        <f>IFERROR(_xlfn.RANK.EQ(Q1431,$Q$5:$Q$3000)+COUNTIF($Q$5:Q1431,Q1431)-1,"")</f>
        <v/>
      </c>
    </row>
    <row r="1432" spans="15:15" x14ac:dyDescent="0.25">
      <c r="O1432" s="31" t="str">
        <f>IFERROR(_xlfn.RANK.EQ(Q1432,$Q$5:$Q$3000)+COUNTIF($Q$5:Q1432,Q1432)-1,"")</f>
        <v/>
      </c>
    </row>
    <row r="1433" spans="15:15" x14ac:dyDescent="0.25">
      <c r="O1433" s="31" t="str">
        <f>IFERROR(_xlfn.RANK.EQ(Q1433,$Q$5:$Q$3000)+COUNTIF($Q$5:Q1433,Q1433)-1,"")</f>
        <v/>
      </c>
    </row>
    <row r="1434" spans="15:15" x14ac:dyDescent="0.25">
      <c r="O1434" s="31" t="str">
        <f>IFERROR(_xlfn.RANK.EQ(Q1434,$Q$5:$Q$3000)+COUNTIF($Q$5:Q1434,Q1434)-1,"")</f>
        <v/>
      </c>
    </row>
    <row r="1435" spans="15:15" x14ac:dyDescent="0.25">
      <c r="O1435" s="31" t="str">
        <f>IFERROR(_xlfn.RANK.EQ(Q1435,$Q$5:$Q$3000)+COUNTIF($Q$5:Q1435,Q1435)-1,"")</f>
        <v/>
      </c>
    </row>
    <row r="1436" spans="15:15" x14ac:dyDescent="0.25">
      <c r="O1436" s="31" t="str">
        <f>IFERROR(_xlfn.RANK.EQ(Q1436,$Q$5:$Q$3000)+COUNTIF($Q$5:Q1436,Q1436)-1,"")</f>
        <v/>
      </c>
    </row>
    <row r="1437" spans="15:15" x14ac:dyDescent="0.25">
      <c r="O1437" s="31" t="str">
        <f>IFERROR(_xlfn.RANK.EQ(Q1437,$Q$5:$Q$3000)+COUNTIF($Q$5:Q1437,Q1437)-1,"")</f>
        <v/>
      </c>
    </row>
    <row r="1438" spans="15:15" x14ac:dyDescent="0.25">
      <c r="O1438" s="31" t="str">
        <f>IFERROR(_xlfn.RANK.EQ(Q1438,$Q$5:$Q$3000)+COUNTIF($Q$5:Q1438,Q1438)-1,"")</f>
        <v/>
      </c>
    </row>
    <row r="1439" spans="15:15" x14ac:dyDescent="0.25">
      <c r="O1439" s="31" t="str">
        <f>IFERROR(_xlfn.RANK.EQ(Q1439,$Q$5:$Q$3000)+COUNTIF($Q$5:Q1439,Q1439)-1,"")</f>
        <v/>
      </c>
    </row>
    <row r="1440" spans="15:15" x14ac:dyDescent="0.25">
      <c r="O1440" s="31" t="str">
        <f>IFERROR(_xlfn.RANK.EQ(Q1440,$Q$5:$Q$3000)+COUNTIF($Q$5:Q1440,Q1440)-1,"")</f>
        <v/>
      </c>
    </row>
    <row r="1441" spans="15:15" x14ac:dyDescent="0.25">
      <c r="O1441" s="31" t="str">
        <f>IFERROR(_xlfn.RANK.EQ(Q1441,$Q$5:$Q$3000)+COUNTIF($Q$5:Q1441,Q1441)-1,"")</f>
        <v/>
      </c>
    </row>
    <row r="1442" spans="15:15" x14ac:dyDescent="0.25">
      <c r="O1442" s="31" t="str">
        <f>IFERROR(_xlfn.RANK.EQ(Q1442,$Q$5:$Q$3000)+COUNTIF($Q$5:Q1442,Q1442)-1,"")</f>
        <v/>
      </c>
    </row>
    <row r="1443" spans="15:15" x14ac:dyDescent="0.25">
      <c r="O1443" s="31" t="str">
        <f>IFERROR(_xlfn.RANK.EQ(Q1443,$Q$5:$Q$3000)+COUNTIF($Q$5:Q1443,Q1443)-1,"")</f>
        <v/>
      </c>
    </row>
    <row r="1444" spans="15:15" x14ac:dyDescent="0.25">
      <c r="O1444" s="31" t="str">
        <f>IFERROR(_xlfn.RANK.EQ(Q1444,$Q$5:$Q$3000)+COUNTIF($Q$5:Q1444,Q1444)-1,"")</f>
        <v/>
      </c>
    </row>
    <row r="1445" spans="15:15" x14ac:dyDescent="0.25">
      <c r="O1445" s="31" t="str">
        <f>IFERROR(_xlfn.RANK.EQ(Q1445,$Q$5:$Q$3000)+COUNTIF($Q$5:Q1445,Q1445)-1,"")</f>
        <v/>
      </c>
    </row>
    <row r="1446" spans="15:15" x14ac:dyDescent="0.25">
      <c r="O1446" s="31" t="str">
        <f>IFERROR(_xlfn.RANK.EQ(Q1446,$Q$5:$Q$3000)+COUNTIF($Q$5:Q1446,Q1446)-1,"")</f>
        <v/>
      </c>
    </row>
    <row r="1447" spans="15:15" x14ac:dyDescent="0.25">
      <c r="O1447" s="31" t="str">
        <f>IFERROR(_xlfn.RANK.EQ(Q1447,$Q$5:$Q$3000)+COUNTIF($Q$5:Q1447,Q1447)-1,"")</f>
        <v/>
      </c>
    </row>
    <row r="1448" spans="15:15" x14ac:dyDescent="0.25">
      <c r="O1448" s="31" t="str">
        <f>IFERROR(_xlfn.RANK.EQ(Q1448,$Q$5:$Q$3000)+COUNTIF($Q$5:Q1448,Q1448)-1,"")</f>
        <v/>
      </c>
    </row>
    <row r="1449" spans="15:15" x14ac:dyDescent="0.25">
      <c r="O1449" s="31" t="str">
        <f>IFERROR(_xlfn.RANK.EQ(Q1449,$Q$5:$Q$3000)+COUNTIF($Q$5:Q1449,Q1449)-1,"")</f>
        <v/>
      </c>
    </row>
    <row r="1450" spans="15:15" x14ac:dyDescent="0.25">
      <c r="O1450" s="31" t="str">
        <f>IFERROR(_xlfn.RANK.EQ(Q1450,$Q$5:$Q$3000)+COUNTIF($Q$5:Q1450,Q1450)-1,"")</f>
        <v/>
      </c>
    </row>
    <row r="1451" spans="15:15" x14ac:dyDescent="0.25">
      <c r="O1451" s="31" t="str">
        <f>IFERROR(_xlfn.RANK.EQ(Q1451,$Q$5:$Q$3000)+COUNTIF($Q$5:Q1451,Q1451)-1,"")</f>
        <v/>
      </c>
    </row>
    <row r="1452" spans="15:15" x14ac:dyDescent="0.25">
      <c r="O1452" s="31" t="str">
        <f>IFERROR(_xlfn.RANK.EQ(Q1452,$Q$5:$Q$3000)+COUNTIF($Q$5:Q1452,Q1452)-1,"")</f>
        <v/>
      </c>
    </row>
    <row r="1453" spans="15:15" x14ac:dyDescent="0.25">
      <c r="O1453" s="31" t="str">
        <f>IFERROR(_xlfn.RANK.EQ(Q1453,$Q$5:$Q$3000)+COUNTIF($Q$5:Q1453,Q1453)-1,"")</f>
        <v/>
      </c>
    </row>
    <row r="1454" spans="15:15" x14ac:dyDescent="0.25">
      <c r="O1454" s="31" t="str">
        <f>IFERROR(_xlfn.RANK.EQ(Q1454,$Q$5:$Q$3000)+COUNTIF($Q$5:Q1454,Q1454)-1,"")</f>
        <v/>
      </c>
    </row>
    <row r="1455" spans="15:15" x14ac:dyDescent="0.25">
      <c r="O1455" s="31" t="str">
        <f>IFERROR(_xlfn.RANK.EQ(Q1455,$Q$5:$Q$3000)+COUNTIF($Q$5:Q1455,Q1455)-1,"")</f>
        <v/>
      </c>
    </row>
    <row r="1456" spans="15:15" x14ac:dyDescent="0.25">
      <c r="O1456" s="31" t="str">
        <f>IFERROR(_xlfn.RANK.EQ(Q1456,$Q$5:$Q$3000)+COUNTIF($Q$5:Q1456,Q1456)-1,"")</f>
        <v/>
      </c>
    </row>
    <row r="1457" spans="15:15" x14ac:dyDescent="0.25">
      <c r="O1457" s="31" t="str">
        <f>IFERROR(_xlfn.RANK.EQ(Q1457,$Q$5:$Q$3000)+COUNTIF($Q$5:Q1457,Q1457)-1,"")</f>
        <v/>
      </c>
    </row>
    <row r="1458" spans="15:15" x14ac:dyDescent="0.25">
      <c r="O1458" s="31" t="str">
        <f>IFERROR(_xlfn.RANK.EQ(Q1458,$Q$5:$Q$3000)+COUNTIF($Q$5:Q1458,Q1458)-1,"")</f>
        <v/>
      </c>
    </row>
    <row r="1459" spans="15:15" x14ac:dyDescent="0.25">
      <c r="O1459" s="31" t="str">
        <f>IFERROR(_xlfn.RANK.EQ(Q1459,$Q$5:$Q$3000)+COUNTIF($Q$5:Q1459,Q1459)-1,"")</f>
        <v/>
      </c>
    </row>
    <row r="1460" spans="15:15" x14ac:dyDescent="0.25">
      <c r="O1460" s="31" t="str">
        <f>IFERROR(_xlfn.RANK.EQ(Q1460,$Q$5:$Q$3000)+COUNTIF($Q$5:Q1460,Q1460)-1,"")</f>
        <v/>
      </c>
    </row>
    <row r="1461" spans="15:15" x14ac:dyDescent="0.25">
      <c r="O1461" s="31" t="str">
        <f>IFERROR(_xlfn.RANK.EQ(Q1461,$Q$5:$Q$3000)+COUNTIF($Q$5:Q1461,Q1461)-1,"")</f>
        <v/>
      </c>
    </row>
    <row r="1462" spans="15:15" x14ac:dyDescent="0.25">
      <c r="O1462" s="31" t="str">
        <f>IFERROR(_xlfn.RANK.EQ(Q1462,$Q$5:$Q$3000)+COUNTIF($Q$5:Q1462,Q1462)-1,"")</f>
        <v/>
      </c>
    </row>
    <row r="1463" spans="15:15" x14ac:dyDescent="0.25">
      <c r="O1463" s="31" t="str">
        <f>IFERROR(_xlfn.RANK.EQ(Q1463,$Q$5:$Q$3000)+COUNTIF($Q$5:Q1463,Q1463)-1,"")</f>
        <v/>
      </c>
    </row>
    <row r="1464" spans="15:15" x14ac:dyDescent="0.25">
      <c r="O1464" s="31" t="str">
        <f>IFERROR(_xlfn.RANK.EQ(Q1464,$Q$5:$Q$3000)+COUNTIF($Q$5:Q1464,Q1464)-1,"")</f>
        <v/>
      </c>
    </row>
    <row r="1465" spans="15:15" x14ac:dyDescent="0.25">
      <c r="O1465" s="31" t="str">
        <f>IFERROR(_xlfn.RANK.EQ(Q1465,$Q$5:$Q$3000)+COUNTIF($Q$5:Q1465,Q1465)-1,"")</f>
        <v/>
      </c>
    </row>
    <row r="1466" spans="15:15" x14ac:dyDescent="0.25">
      <c r="O1466" s="31" t="str">
        <f>IFERROR(_xlfn.RANK.EQ(Q1466,$Q$5:$Q$3000)+COUNTIF($Q$5:Q1466,Q1466)-1,"")</f>
        <v/>
      </c>
    </row>
    <row r="1467" spans="15:15" x14ac:dyDescent="0.25">
      <c r="O1467" s="31" t="str">
        <f>IFERROR(_xlfn.RANK.EQ(Q1467,$Q$5:$Q$3000)+COUNTIF($Q$5:Q1467,Q1467)-1,"")</f>
        <v/>
      </c>
    </row>
    <row r="1468" spans="15:15" x14ac:dyDescent="0.25">
      <c r="O1468" s="31" t="str">
        <f>IFERROR(_xlfn.RANK.EQ(Q1468,$Q$5:$Q$3000)+COUNTIF($Q$5:Q1468,Q1468)-1,"")</f>
        <v/>
      </c>
    </row>
    <row r="1469" spans="15:15" x14ac:dyDescent="0.25">
      <c r="O1469" s="31" t="str">
        <f>IFERROR(_xlfn.RANK.EQ(Q1469,$Q$5:$Q$3000)+COUNTIF($Q$5:Q1469,Q1469)-1,"")</f>
        <v/>
      </c>
    </row>
    <row r="1470" spans="15:15" x14ac:dyDescent="0.25">
      <c r="O1470" s="31" t="str">
        <f>IFERROR(_xlfn.RANK.EQ(Q1470,$Q$5:$Q$3000)+COUNTIF($Q$5:Q1470,Q1470)-1,"")</f>
        <v/>
      </c>
    </row>
    <row r="1471" spans="15:15" x14ac:dyDescent="0.25">
      <c r="O1471" s="31" t="str">
        <f>IFERROR(_xlfn.RANK.EQ(Q1471,$Q$5:$Q$3000)+COUNTIF($Q$5:Q1471,Q1471)-1,"")</f>
        <v/>
      </c>
    </row>
    <row r="1472" spans="15:15" x14ac:dyDescent="0.25">
      <c r="O1472" s="31" t="str">
        <f>IFERROR(_xlfn.RANK.EQ(Q1472,$Q$5:$Q$3000)+COUNTIF($Q$5:Q1472,Q1472)-1,"")</f>
        <v/>
      </c>
    </row>
    <row r="1473" spans="15:15" x14ac:dyDescent="0.25">
      <c r="O1473" s="31" t="str">
        <f>IFERROR(_xlfn.RANK.EQ(Q1473,$Q$5:$Q$3000)+COUNTIF($Q$5:Q1473,Q1473)-1,"")</f>
        <v/>
      </c>
    </row>
    <row r="1474" spans="15:15" x14ac:dyDescent="0.25">
      <c r="O1474" s="31" t="str">
        <f>IFERROR(_xlfn.RANK.EQ(Q1474,$Q$5:$Q$3000)+COUNTIF($Q$5:Q1474,Q1474)-1,"")</f>
        <v/>
      </c>
    </row>
    <row r="1475" spans="15:15" x14ac:dyDescent="0.25">
      <c r="O1475" s="31" t="str">
        <f>IFERROR(_xlfn.RANK.EQ(Q1475,$Q$5:$Q$3000)+COUNTIF($Q$5:Q1475,Q1475)-1,"")</f>
        <v/>
      </c>
    </row>
    <row r="1476" spans="15:15" x14ac:dyDescent="0.25">
      <c r="O1476" s="31" t="str">
        <f>IFERROR(_xlfn.RANK.EQ(Q1476,$Q$5:$Q$3000)+COUNTIF($Q$5:Q1476,Q1476)-1,"")</f>
        <v/>
      </c>
    </row>
    <row r="1477" spans="15:15" x14ac:dyDescent="0.25">
      <c r="O1477" s="31" t="str">
        <f>IFERROR(_xlfn.RANK.EQ(Q1477,$Q$5:$Q$3000)+COUNTIF($Q$5:Q1477,Q1477)-1,"")</f>
        <v/>
      </c>
    </row>
    <row r="1478" spans="15:15" x14ac:dyDescent="0.25">
      <c r="O1478" s="31" t="str">
        <f>IFERROR(_xlfn.RANK.EQ(Q1478,$Q$5:$Q$3000)+COUNTIF($Q$5:Q1478,Q1478)-1,"")</f>
        <v/>
      </c>
    </row>
    <row r="1479" spans="15:15" x14ac:dyDescent="0.25">
      <c r="O1479" s="31" t="str">
        <f>IFERROR(_xlfn.RANK.EQ(Q1479,$Q$5:$Q$3000)+COUNTIF($Q$5:Q1479,Q1479)-1,"")</f>
        <v/>
      </c>
    </row>
    <row r="1480" spans="15:15" x14ac:dyDescent="0.25">
      <c r="O1480" s="31" t="str">
        <f>IFERROR(_xlfn.RANK.EQ(Q1480,$Q$5:$Q$3000)+COUNTIF($Q$5:Q1480,Q1480)-1,"")</f>
        <v/>
      </c>
    </row>
    <row r="1481" spans="15:15" x14ac:dyDescent="0.25">
      <c r="O1481" s="31" t="str">
        <f>IFERROR(_xlfn.RANK.EQ(Q1481,$Q$5:$Q$3000)+COUNTIF($Q$5:Q1481,Q1481)-1,"")</f>
        <v/>
      </c>
    </row>
    <row r="1482" spans="15:15" x14ac:dyDescent="0.25">
      <c r="O1482" s="31" t="str">
        <f>IFERROR(_xlfn.RANK.EQ(Q1482,$Q$5:$Q$3000)+COUNTIF($Q$5:Q1482,Q1482)-1,"")</f>
        <v/>
      </c>
    </row>
    <row r="1483" spans="15:15" x14ac:dyDescent="0.25">
      <c r="O1483" s="31" t="str">
        <f>IFERROR(_xlfn.RANK.EQ(Q1483,$Q$5:$Q$3000)+COUNTIF($Q$5:Q1483,Q1483)-1,"")</f>
        <v/>
      </c>
    </row>
    <row r="1484" spans="15:15" x14ac:dyDescent="0.25">
      <c r="O1484" s="31" t="str">
        <f>IFERROR(_xlfn.RANK.EQ(Q1484,$Q$5:$Q$3000)+COUNTIF($Q$5:Q1484,Q1484)-1,"")</f>
        <v/>
      </c>
    </row>
    <row r="1485" spans="15:15" x14ac:dyDescent="0.25">
      <c r="O1485" s="31" t="str">
        <f>IFERROR(_xlfn.RANK.EQ(Q1485,$Q$5:$Q$3000)+COUNTIF($Q$5:Q1485,Q1485)-1,"")</f>
        <v/>
      </c>
    </row>
    <row r="1486" spans="15:15" x14ac:dyDescent="0.25">
      <c r="O1486" s="31" t="str">
        <f>IFERROR(_xlfn.RANK.EQ(Q1486,$Q$5:$Q$3000)+COUNTIF($Q$5:Q1486,Q1486)-1,"")</f>
        <v/>
      </c>
    </row>
    <row r="1487" spans="15:15" x14ac:dyDescent="0.25">
      <c r="O1487" s="31" t="str">
        <f>IFERROR(_xlfn.RANK.EQ(Q1487,$Q$5:$Q$3000)+COUNTIF($Q$5:Q1487,Q1487)-1,"")</f>
        <v/>
      </c>
    </row>
    <row r="1488" spans="15:15" x14ac:dyDescent="0.25">
      <c r="O1488" s="31" t="str">
        <f>IFERROR(_xlfn.RANK.EQ(Q1488,$Q$5:$Q$3000)+COUNTIF($Q$5:Q1488,Q1488)-1,"")</f>
        <v/>
      </c>
    </row>
    <row r="1489" spans="15:15" x14ac:dyDescent="0.25">
      <c r="O1489" s="31" t="str">
        <f>IFERROR(_xlfn.RANK.EQ(Q1489,$Q$5:$Q$3000)+COUNTIF($Q$5:Q1489,Q1489)-1,"")</f>
        <v/>
      </c>
    </row>
    <row r="1490" spans="15:15" x14ac:dyDescent="0.25">
      <c r="O1490" s="31" t="str">
        <f>IFERROR(_xlfn.RANK.EQ(Q1490,$Q$5:$Q$3000)+COUNTIF($Q$5:Q1490,Q1490)-1,"")</f>
        <v/>
      </c>
    </row>
    <row r="1491" spans="15:15" x14ac:dyDescent="0.25">
      <c r="O1491" s="31" t="str">
        <f>IFERROR(_xlfn.RANK.EQ(Q1491,$Q$5:$Q$3000)+COUNTIF($Q$5:Q1491,Q1491)-1,"")</f>
        <v/>
      </c>
    </row>
    <row r="1492" spans="15:15" x14ac:dyDescent="0.25">
      <c r="O1492" s="31" t="str">
        <f>IFERROR(_xlfn.RANK.EQ(Q1492,$Q$5:$Q$3000)+COUNTIF($Q$5:Q1492,Q1492)-1,"")</f>
        <v/>
      </c>
    </row>
    <row r="1493" spans="15:15" x14ac:dyDescent="0.25">
      <c r="O1493" s="31" t="str">
        <f>IFERROR(_xlfn.RANK.EQ(Q1493,$Q$5:$Q$3000)+COUNTIF($Q$5:Q1493,Q1493)-1,"")</f>
        <v/>
      </c>
    </row>
    <row r="1494" spans="15:15" x14ac:dyDescent="0.25">
      <c r="O1494" s="31" t="str">
        <f>IFERROR(_xlfn.RANK.EQ(Q1494,$Q$5:$Q$3000)+COUNTIF($Q$5:Q1494,Q1494)-1,"")</f>
        <v/>
      </c>
    </row>
    <row r="1495" spans="15:15" x14ac:dyDescent="0.25">
      <c r="O1495" s="31" t="str">
        <f>IFERROR(_xlfn.RANK.EQ(Q1495,$Q$5:$Q$3000)+COUNTIF($Q$5:Q1495,Q1495)-1,"")</f>
        <v/>
      </c>
    </row>
    <row r="1496" spans="15:15" x14ac:dyDescent="0.25">
      <c r="O1496" s="31" t="str">
        <f>IFERROR(_xlfn.RANK.EQ(Q1496,$Q$5:$Q$3000)+COUNTIF($Q$5:Q1496,Q1496)-1,"")</f>
        <v/>
      </c>
    </row>
    <row r="1497" spans="15:15" x14ac:dyDescent="0.25">
      <c r="O1497" s="31" t="str">
        <f>IFERROR(_xlfn.RANK.EQ(Q1497,$Q$5:$Q$3000)+COUNTIF($Q$5:Q1497,Q1497)-1,"")</f>
        <v/>
      </c>
    </row>
    <row r="1498" spans="15:15" x14ac:dyDescent="0.25">
      <c r="O1498" s="31" t="str">
        <f>IFERROR(_xlfn.RANK.EQ(Q1498,$Q$5:$Q$3000)+COUNTIF($Q$5:Q1498,Q1498)-1,"")</f>
        <v/>
      </c>
    </row>
    <row r="1499" spans="15:15" x14ac:dyDescent="0.25">
      <c r="O1499" s="31" t="str">
        <f>IFERROR(_xlfn.RANK.EQ(Q1499,$Q$5:$Q$3000)+COUNTIF($Q$5:Q1499,Q1499)-1,"")</f>
        <v/>
      </c>
    </row>
    <row r="1500" spans="15:15" x14ac:dyDescent="0.25">
      <c r="O1500" s="31" t="str">
        <f>IFERROR(_xlfn.RANK.EQ(Q1500,$Q$5:$Q$3000)+COUNTIF($Q$5:Q1500,Q1500)-1,"")</f>
        <v/>
      </c>
    </row>
    <row r="1501" spans="15:15" x14ac:dyDescent="0.25">
      <c r="O1501" s="31" t="str">
        <f>IFERROR(_xlfn.RANK.EQ(Q1501,$Q$5:$Q$3000)+COUNTIF($Q$5:Q1501,Q1501)-1,"")</f>
        <v/>
      </c>
    </row>
    <row r="1502" spans="15:15" x14ac:dyDescent="0.25">
      <c r="O1502" s="31" t="str">
        <f>IFERROR(_xlfn.RANK.EQ(Q1502,$Q$5:$Q$3000)+COUNTIF($Q$5:Q1502,Q1502)-1,"")</f>
        <v/>
      </c>
    </row>
    <row r="1503" spans="15:15" x14ac:dyDescent="0.25">
      <c r="O1503" s="31" t="str">
        <f>IFERROR(_xlfn.RANK.EQ(Q1503,$Q$5:$Q$3000)+COUNTIF($Q$5:Q1503,Q1503)-1,"")</f>
        <v/>
      </c>
    </row>
    <row r="1504" spans="15:15" x14ac:dyDescent="0.25">
      <c r="O1504" s="31" t="str">
        <f>IFERROR(_xlfn.RANK.EQ(Q1504,$Q$5:$Q$3000)+COUNTIF($Q$5:Q1504,Q1504)-1,"")</f>
        <v/>
      </c>
    </row>
    <row r="1505" spans="15:15" x14ac:dyDescent="0.25">
      <c r="O1505" s="31" t="str">
        <f>IFERROR(_xlfn.RANK.EQ(Q1505,$Q$5:$Q$3000)+COUNTIF($Q$5:Q1505,Q1505)-1,"")</f>
        <v/>
      </c>
    </row>
    <row r="1506" spans="15:15" x14ac:dyDescent="0.25">
      <c r="O1506" s="31" t="str">
        <f>IFERROR(_xlfn.RANK.EQ(Q1506,$Q$5:$Q$3000)+COUNTIF($Q$5:Q1506,Q1506)-1,"")</f>
        <v/>
      </c>
    </row>
    <row r="1507" spans="15:15" x14ac:dyDescent="0.25">
      <c r="O1507" s="31" t="str">
        <f>IFERROR(_xlfn.RANK.EQ(Q1507,$Q$5:$Q$3000)+COUNTIF($Q$5:Q1507,Q1507)-1,"")</f>
        <v/>
      </c>
    </row>
    <row r="1508" spans="15:15" x14ac:dyDescent="0.25">
      <c r="O1508" s="31" t="str">
        <f>IFERROR(_xlfn.RANK.EQ(Q1508,$Q$5:$Q$3000)+COUNTIF($Q$5:Q1508,Q1508)-1,"")</f>
        <v/>
      </c>
    </row>
    <row r="1509" spans="15:15" x14ac:dyDescent="0.25">
      <c r="O1509" s="31" t="str">
        <f>IFERROR(_xlfn.RANK.EQ(Q1509,$Q$5:$Q$3000)+COUNTIF($Q$5:Q1509,Q1509)-1,"")</f>
        <v/>
      </c>
    </row>
    <row r="1510" spans="15:15" x14ac:dyDescent="0.25">
      <c r="O1510" s="31" t="str">
        <f>IFERROR(_xlfn.RANK.EQ(Q1510,$Q$5:$Q$3000)+COUNTIF($Q$5:Q1510,Q1510)-1,"")</f>
        <v/>
      </c>
    </row>
    <row r="1511" spans="15:15" x14ac:dyDescent="0.25">
      <c r="O1511" s="31" t="str">
        <f>IFERROR(_xlfn.RANK.EQ(Q1511,$Q$5:$Q$3000)+COUNTIF($Q$5:Q1511,Q1511)-1,"")</f>
        <v/>
      </c>
    </row>
    <row r="1512" spans="15:15" x14ac:dyDescent="0.25">
      <c r="O1512" s="31" t="str">
        <f>IFERROR(_xlfn.RANK.EQ(Q1512,$Q$5:$Q$3000)+COUNTIF($Q$5:Q1512,Q1512)-1,"")</f>
        <v/>
      </c>
    </row>
    <row r="1513" spans="15:15" x14ac:dyDescent="0.25">
      <c r="O1513" s="31" t="str">
        <f>IFERROR(_xlfn.RANK.EQ(Q1513,$Q$5:$Q$3000)+COUNTIF($Q$5:Q1513,Q1513)-1,"")</f>
        <v/>
      </c>
    </row>
    <row r="1514" spans="15:15" x14ac:dyDescent="0.25">
      <c r="O1514" s="31" t="str">
        <f>IFERROR(_xlfn.RANK.EQ(Q1514,$Q$5:$Q$3000)+COUNTIF($Q$5:Q1514,Q1514)-1,"")</f>
        <v/>
      </c>
    </row>
    <row r="1515" spans="15:15" x14ac:dyDescent="0.25">
      <c r="O1515" s="31" t="str">
        <f>IFERROR(_xlfn.RANK.EQ(Q1515,$Q$5:$Q$3000)+COUNTIF($Q$5:Q1515,Q1515)-1,"")</f>
        <v/>
      </c>
    </row>
    <row r="1516" spans="15:15" x14ac:dyDescent="0.25">
      <c r="O1516" s="31" t="str">
        <f>IFERROR(_xlfn.RANK.EQ(Q1516,$Q$5:$Q$3000)+COUNTIF($Q$5:Q1516,Q1516)-1,"")</f>
        <v/>
      </c>
    </row>
    <row r="1517" spans="15:15" x14ac:dyDescent="0.25">
      <c r="O1517" s="31" t="str">
        <f>IFERROR(_xlfn.RANK.EQ(Q1517,$Q$5:$Q$3000)+COUNTIF($Q$5:Q1517,Q1517)-1,"")</f>
        <v/>
      </c>
    </row>
    <row r="1518" spans="15:15" x14ac:dyDescent="0.25">
      <c r="O1518" s="31" t="str">
        <f>IFERROR(_xlfn.RANK.EQ(Q1518,$Q$5:$Q$3000)+COUNTIF($Q$5:Q1518,Q1518)-1,"")</f>
        <v/>
      </c>
    </row>
    <row r="1519" spans="15:15" x14ac:dyDescent="0.25">
      <c r="O1519" s="31" t="str">
        <f>IFERROR(_xlfn.RANK.EQ(Q1519,$Q$5:$Q$3000)+COUNTIF($Q$5:Q1519,Q1519)-1,"")</f>
        <v/>
      </c>
    </row>
    <row r="1520" spans="15:15" x14ac:dyDescent="0.25">
      <c r="O1520" s="31" t="str">
        <f>IFERROR(_xlfn.RANK.EQ(Q1520,$Q$5:$Q$3000)+COUNTIF($Q$5:Q1520,Q1520)-1,"")</f>
        <v/>
      </c>
    </row>
    <row r="1521" spans="15:15" x14ac:dyDescent="0.25">
      <c r="O1521" s="31" t="str">
        <f>IFERROR(_xlfn.RANK.EQ(Q1521,$Q$5:$Q$3000)+COUNTIF($Q$5:Q1521,Q1521)-1,"")</f>
        <v/>
      </c>
    </row>
    <row r="1522" spans="15:15" x14ac:dyDescent="0.25">
      <c r="O1522" s="31" t="str">
        <f>IFERROR(_xlfn.RANK.EQ(Q1522,$Q$5:$Q$3000)+COUNTIF($Q$5:Q1522,Q1522)-1,"")</f>
        <v/>
      </c>
    </row>
    <row r="1523" spans="15:15" x14ac:dyDescent="0.25">
      <c r="O1523" s="31" t="str">
        <f>IFERROR(_xlfn.RANK.EQ(Q1523,$Q$5:$Q$3000)+COUNTIF($Q$5:Q1523,Q1523)-1,"")</f>
        <v/>
      </c>
    </row>
    <row r="1524" spans="15:15" x14ac:dyDescent="0.25">
      <c r="O1524" s="31" t="str">
        <f>IFERROR(_xlfn.RANK.EQ(Q1524,$Q$5:$Q$3000)+COUNTIF($Q$5:Q1524,Q1524)-1,"")</f>
        <v/>
      </c>
    </row>
    <row r="1525" spans="15:15" x14ac:dyDescent="0.25">
      <c r="O1525" s="31" t="str">
        <f>IFERROR(_xlfn.RANK.EQ(Q1525,$Q$5:$Q$3000)+COUNTIF($Q$5:Q1525,Q1525)-1,"")</f>
        <v/>
      </c>
    </row>
    <row r="1526" spans="15:15" x14ac:dyDescent="0.25">
      <c r="O1526" s="31" t="str">
        <f>IFERROR(_xlfn.RANK.EQ(Q1526,$Q$5:$Q$3000)+COUNTIF($Q$5:Q1526,Q1526)-1,"")</f>
        <v/>
      </c>
    </row>
    <row r="1527" spans="15:15" x14ac:dyDescent="0.25">
      <c r="O1527" s="31" t="str">
        <f>IFERROR(_xlfn.RANK.EQ(Q1527,$Q$5:$Q$3000)+COUNTIF($Q$5:Q1527,Q1527)-1,"")</f>
        <v/>
      </c>
    </row>
    <row r="1528" spans="15:15" x14ac:dyDescent="0.25">
      <c r="O1528" s="31" t="str">
        <f>IFERROR(_xlfn.RANK.EQ(Q1528,$Q$5:$Q$3000)+COUNTIF($Q$5:Q1528,Q1528)-1,"")</f>
        <v/>
      </c>
    </row>
    <row r="1529" spans="15:15" x14ac:dyDescent="0.25">
      <c r="O1529" s="31" t="str">
        <f>IFERROR(_xlfn.RANK.EQ(Q1529,$Q$5:$Q$3000)+COUNTIF($Q$5:Q1529,Q1529)-1,"")</f>
        <v/>
      </c>
    </row>
    <row r="1530" spans="15:15" x14ac:dyDescent="0.25">
      <c r="O1530" s="31" t="str">
        <f>IFERROR(_xlfn.RANK.EQ(Q1530,$Q$5:$Q$3000)+COUNTIF($Q$5:Q1530,Q1530)-1,"")</f>
        <v/>
      </c>
    </row>
    <row r="1531" spans="15:15" x14ac:dyDescent="0.25">
      <c r="O1531" s="31" t="str">
        <f>IFERROR(_xlfn.RANK.EQ(Q1531,$Q$5:$Q$3000)+COUNTIF($Q$5:Q1531,Q1531)-1,"")</f>
        <v/>
      </c>
    </row>
    <row r="1532" spans="15:15" x14ac:dyDescent="0.25">
      <c r="O1532" s="31" t="str">
        <f>IFERROR(_xlfn.RANK.EQ(Q1532,$Q$5:$Q$3000)+COUNTIF($Q$5:Q1532,Q1532)-1,"")</f>
        <v/>
      </c>
    </row>
    <row r="1533" spans="15:15" x14ac:dyDescent="0.25">
      <c r="O1533" s="31" t="str">
        <f>IFERROR(_xlfn.RANK.EQ(Q1533,$Q$5:$Q$3000)+COUNTIF($Q$5:Q1533,Q1533)-1,"")</f>
        <v/>
      </c>
    </row>
    <row r="1534" spans="15:15" x14ac:dyDescent="0.25">
      <c r="O1534" s="31" t="str">
        <f>IFERROR(_xlfn.RANK.EQ(Q1534,$Q$5:$Q$3000)+COUNTIF($Q$5:Q1534,Q1534)-1,"")</f>
        <v/>
      </c>
    </row>
    <row r="1535" spans="15:15" x14ac:dyDescent="0.25">
      <c r="O1535" s="31" t="str">
        <f>IFERROR(_xlfn.RANK.EQ(Q1535,$Q$5:$Q$3000)+COUNTIF($Q$5:Q1535,Q1535)-1,"")</f>
        <v/>
      </c>
    </row>
    <row r="1536" spans="15:15" x14ac:dyDescent="0.25">
      <c r="O1536" s="31" t="str">
        <f>IFERROR(_xlfn.RANK.EQ(Q1536,$Q$5:$Q$3000)+COUNTIF($Q$5:Q1536,Q1536)-1,"")</f>
        <v/>
      </c>
    </row>
    <row r="1537" spans="15:15" x14ac:dyDescent="0.25">
      <c r="O1537" s="31" t="str">
        <f>IFERROR(_xlfn.RANK.EQ(Q1537,$Q$5:$Q$3000)+COUNTIF($Q$5:Q1537,Q1537)-1,"")</f>
        <v/>
      </c>
    </row>
    <row r="1538" spans="15:15" x14ac:dyDescent="0.25">
      <c r="O1538" s="31" t="str">
        <f>IFERROR(_xlfn.RANK.EQ(Q1538,$Q$5:$Q$3000)+COUNTIF($Q$5:Q1538,Q1538)-1,"")</f>
        <v/>
      </c>
    </row>
    <row r="1539" spans="15:15" x14ac:dyDescent="0.25">
      <c r="O1539" s="31" t="str">
        <f>IFERROR(_xlfn.RANK.EQ(Q1539,$Q$5:$Q$3000)+COUNTIF($Q$5:Q1539,Q1539)-1,"")</f>
        <v/>
      </c>
    </row>
    <row r="1540" spans="15:15" x14ac:dyDescent="0.25">
      <c r="O1540" s="31" t="str">
        <f>IFERROR(_xlfn.RANK.EQ(Q1540,$Q$5:$Q$3000)+COUNTIF($Q$5:Q1540,Q1540)-1,"")</f>
        <v/>
      </c>
    </row>
    <row r="1541" spans="15:15" x14ac:dyDescent="0.25">
      <c r="O1541" s="31" t="str">
        <f>IFERROR(_xlfn.RANK.EQ(Q1541,$Q$5:$Q$3000)+COUNTIF($Q$5:Q1541,Q1541)-1,"")</f>
        <v/>
      </c>
    </row>
    <row r="1542" spans="15:15" x14ac:dyDescent="0.25">
      <c r="O1542" s="31" t="str">
        <f>IFERROR(_xlfn.RANK.EQ(Q1542,$Q$5:$Q$3000)+COUNTIF($Q$5:Q1542,Q1542)-1,"")</f>
        <v/>
      </c>
    </row>
    <row r="1543" spans="15:15" x14ac:dyDescent="0.25">
      <c r="O1543" s="31" t="str">
        <f>IFERROR(_xlfn.RANK.EQ(Q1543,$Q$5:$Q$3000)+COUNTIF($Q$5:Q1543,Q1543)-1,"")</f>
        <v/>
      </c>
    </row>
    <row r="1544" spans="15:15" x14ac:dyDescent="0.25">
      <c r="O1544" s="31" t="str">
        <f>IFERROR(_xlfn.RANK.EQ(Q1544,$Q$5:$Q$3000)+COUNTIF($Q$5:Q1544,Q1544)-1,"")</f>
        <v/>
      </c>
    </row>
    <row r="1545" spans="15:15" x14ac:dyDescent="0.25">
      <c r="O1545" s="31" t="str">
        <f>IFERROR(_xlfn.RANK.EQ(Q1545,$Q$5:$Q$3000)+COUNTIF($Q$5:Q1545,Q1545)-1,"")</f>
        <v/>
      </c>
    </row>
    <row r="1546" spans="15:15" x14ac:dyDescent="0.25">
      <c r="O1546" s="31" t="str">
        <f>IFERROR(_xlfn.RANK.EQ(Q1546,$Q$5:$Q$3000)+COUNTIF($Q$5:Q1546,Q1546)-1,"")</f>
        <v/>
      </c>
    </row>
    <row r="1547" spans="15:15" x14ac:dyDescent="0.25">
      <c r="O1547" s="31" t="str">
        <f>IFERROR(_xlfn.RANK.EQ(Q1547,$Q$5:$Q$3000)+COUNTIF($Q$5:Q1547,Q1547)-1,"")</f>
        <v/>
      </c>
    </row>
    <row r="1548" spans="15:15" x14ac:dyDescent="0.25">
      <c r="O1548" s="31" t="str">
        <f>IFERROR(_xlfn.RANK.EQ(Q1548,$Q$5:$Q$3000)+COUNTIF($Q$5:Q1548,Q1548)-1,"")</f>
        <v/>
      </c>
    </row>
    <row r="1549" spans="15:15" x14ac:dyDescent="0.25">
      <c r="O1549" s="31" t="str">
        <f>IFERROR(_xlfn.RANK.EQ(Q1549,$Q$5:$Q$3000)+COUNTIF($Q$5:Q1549,Q1549)-1,"")</f>
        <v/>
      </c>
    </row>
    <row r="1550" spans="15:15" x14ac:dyDescent="0.25">
      <c r="O1550" s="31" t="str">
        <f>IFERROR(_xlfn.RANK.EQ(Q1550,$Q$5:$Q$3000)+COUNTIF($Q$5:Q1550,Q1550)-1,"")</f>
        <v/>
      </c>
    </row>
    <row r="1551" spans="15:15" x14ac:dyDescent="0.25">
      <c r="O1551" s="31" t="str">
        <f>IFERROR(_xlfn.RANK.EQ(Q1551,$Q$5:$Q$3000)+COUNTIF($Q$5:Q1551,Q1551)-1,"")</f>
        <v/>
      </c>
    </row>
    <row r="1552" spans="15:15" x14ac:dyDescent="0.25">
      <c r="O1552" s="31" t="str">
        <f>IFERROR(_xlfn.RANK.EQ(Q1552,$Q$5:$Q$3000)+COUNTIF($Q$5:Q1552,Q1552)-1,"")</f>
        <v/>
      </c>
    </row>
    <row r="1553" spans="15:15" x14ac:dyDescent="0.25">
      <c r="O1553" s="31" t="str">
        <f>IFERROR(_xlfn.RANK.EQ(Q1553,$Q$5:$Q$3000)+COUNTIF($Q$5:Q1553,Q1553)-1,"")</f>
        <v/>
      </c>
    </row>
    <row r="1554" spans="15:15" x14ac:dyDescent="0.25">
      <c r="O1554" s="31" t="str">
        <f>IFERROR(_xlfn.RANK.EQ(Q1554,$Q$5:$Q$3000)+COUNTIF($Q$5:Q1554,Q1554)-1,"")</f>
        <v/>
      </c>
    </row>
    <row r="1555" spans="15:15" x14ac:dyDescent="0.25">
      <c r="O1555" s="31" t="str">
        <f>IFERROR(_xlfn.RANK.EQ(Q1555,$Q$5:$Q$3000)+COUNTIF($Q$5:Q1555,Q1555)-1,"")</f>
        <v/>
      </c>
    </row>
    <row r="1556" spans="15:15" x14ac:dyDescent="0.25">
      <c r="O1556" s="31" t="str">
        <f>IFERROR(_xlfn.RANK.EQ(Q1556,$Q$5:$Q$3000)+COUNTIF($Q$5:Q1556,Q1556)-1,"")</f>
        <v/>
      </c>
    </row>
    <row r="1557" spans="15:15" x14ac:dyDescent="0.25">
      <c r="O1557" s="31" t="str">
        <f>IFERROR(_xlfn.RANK.EQ(Q1557,$Q$5:$Q$3000)+COUNTIF($Q$5:Q1557,Q1557)-1,"")</f>
        <v/>
      </c>
    </row>
    <row r="1558" spans="15:15" x14ac:dyDescent="0.25">
      <c r="O1558" s="31" t="str">
        <f>IFERROR(_xlfn.RANK.EQ(Q1558,$Q$5:$Q$3000)+COUNTIF($Q$5:Q1558,Q1558)-1,"")</f>
        <v/>
      </c>
    </row>
    <row r="1559" spans="15:15" x14ac:dyDescent="0.25">
      <c r="O1559" s="31" t="str">
        <f>IFERROR(_xlfn.RANK.EQ(Q1559,$Q$5:$Q$3000)+COUNTIF($Q$5:Q1559,Q1559)-1,"")</f>
        <v/>
      </c>
    </row>
    <row r="1560" spans="15:15" x14ac:dyDescent="0.25">
      <c r="O1560" s="31" t="str">
        <f>IFERROR(_xlfn.RANK.EQ(Q1560,$Q$5:$Q$3000)+COUNTIF($Q$5:Q1560,Q1560)-1,"")</f>
        <v/>
      </c>
    </row>
    <row r="1561" spans="15:15" x14ac:dyDescent="0.25">
      <c r="O1561" s="31" t="str">
        <f>IFERROR(_xlfn.RANK.EQ(Q1561,$Q$5:$Q$3000)+COUNTIF($Q$5:Q1561,Q1561)-1,"")</f>
        <v/>
      </c>
    </row>
    <row r="1562" spans="15:15" x14ac:dyDescent="0.25">
      <c r="O1562" s="31" t="str">
        <f>IFERROR(_xlfn.RANK.EQ(Q1562,$Q$5:$Q$3000)+COUNTIF($Q$5:Q1562,Q1562)-1,"")</f>
        <v/>
      </c>
    </row>
    <row r="1563" spans="15:15" x14ac:dyDescent="0.25">
      <c r="O1563" s="31" t="str">
        <f>IFERROR(_xlfn.RANK.EQ(Q1563,$Q$5:$Q$3000)+COUNTIF($Q$5:Q1563,Q1563)-1,"")</f>
        <v/>
      </c>
    </row>
    <row r="1564" spans="15:15" x14ac:dyDescent="0.25">
      <c r="O1564" s="31" t="str">
        <f>IFERROR(_xlfn.RANK.EQ(Q1564,$Q$5:$Q$3000)+COUNTIF($Q$5:Q1564,Q1564)-1,"")</f>
        <v/>
      </c>
    </row>
    <row r="1565" spans="15:15" x14ac:dyDescent="0.25">
      <c r="O1565" s="31" t="str">
        <f>IFERROR(_xlfn.RANK.EQ(Q1565,$Q$5:$Q$3000)+COUNTIF($Q$5:Q1565,Q1565)-1,"")</f>
        <v/>
      </c>
    </row>
    <row r="1566" spans="15:15" x14ac:dyDescent="0.25">
      <c r="O1566" s="31" t="str">
        <f>IFERROR(_xlfn.RANK.EQ(Q1566,$Q$5:$Q$3000)+COUNTIF($Q$5:Q1566,Q1566)-1,"")</f>
        <v/>
      </c>
    </row>
    <row r="1567" spans="15:15" x14ac:dyDescent="0.25">
      <c r="O1567" s="31" t="str">
        <f>IFERROR(_xlfn.RANK.EQ(Q1567,$Q$5:$Q$3000)+COUNTIF($Q$5:Q1567,Q1567)-1,"")</f>
        <v/>
      </c>
    </row>
    <row r="1568" spans="15:15" x14ac:dyDescent="0.25">
      <c r="O1568" s="31" t="str">
        <f>IFERROR(_xlfn.RANK.EQ(Q1568,$Q$5:$Q$3000)+COUNTIF($Q$5:Q1568,Q1568)-1,"")</f>
        <v/>
      </c>
    </row>
    <row r="1569" spans="15:15" x14ac:dyDescent="0.25">
      <c r="O1569" s="31" t="str">
        <f>IFERROR(_xlfn.RANK.EQ(Q1569,$Q$5:$Q$3000)+COUNTIF($Q$5:Q1569,Q1569)-1,"")</f>
        <v/>
      </c>
    </row>
    <row r="1570" spans="15:15" x14ac:dyDescent="0.25">
      <c r="O1570" s="31" t="str">
        <f>IFERROR(_xlfn.RANK.EQ(Q1570,$Q$5:$Q$3000)+COUNTIF($Q$5:Q1570,Q1570)-1,"")</f>
        <v/>
      </c>
    </row>
    <row r="1571" spans="15:15" x14ac:dyDescent="0.25">
      <c r="O1571" s="31" t="str">
        <f>IFERROR(_xlfn.RANK.EQ(Q1571,$Q$5:$Q$3000)+COUNTIF($Q$5:Q1571,Q1571)-1,"")</f>
        <v/>
      </c>
    </row>
    <row r="1572" spans="15:15" x14ac:dyDescent="0.25">
      <c r="O1572" s="31" t="str">
        <f>IFERROR(_xlfn.RANK.EQ(Q1572,$Q$5:$Q$3000)+COUNTIF($Q$5:Q1572,Q1572)-1,"")</f>
        <v/>
      </c>
    </row>
    <row r="1573" spans="15:15" x14ac:dyDescent="0.25">
      <c r="O1573" s="31" t="str">
        <f>IFERROR(_xlfn.RANK.EQ(Q1573,$Q$5:$Q$3000)+COUNTIF($Q$5:Q1573,Q1573)-1,"")</f>
        <v/>
      </c>
    </row>
    <row r="1574" spans="15:15" x14ac:dyDescent="0.25">
      <c r="O1574" s="31" t="str">
        <f>IFERROR(_xlfn.RANK.EQ(Q1574,$Q$5:$Q$3000)+COUNTIF($Q$5:Q1574,Q1574)-1,"")</f>
        <v/>
      </c>
    </row>
    <row r="1575" spans="15:15" x14ac:dyDescent="0.25">
      <c r="O1575" s="31" t="str">
        <f>IFERROR(_xlfn.RANK.EQ(Q1575,$Q$5:$Q$3000)+COUNTIF($Q$5:Q1575,Q1575)-1,"")</f>
        <v/>
      </c>
    </row>
    <row r="1576" spans="15:15" x14ac:dyDescent="0.25">
      <c r="O1576" s="31" t="str">
        <f>IFERROR(_xlfn.RANK.EQ(Q1576,$Q$5:$Q$3000)+COUNTIF($Q$5:Q1576,Q1576)-1,"")</f>
        <v/>
      </c>
    </row>
    <row r="1577" spans="15:15" x14ac:dyDescent="0.25">
      <c r="O1577" s="31" t="str">
        <f>IFERROR(_xlfn.RANK.EQ(Q1577,$Q$5:$Q$3000)+COUNTIF($Q$5:Q1577,Q1577)-1,"")</f>
        <v/>
      </c>
    </row>
    <row r="1578" spans="15:15" x14ac:dyDescent="0.25">
      <c r="O1578" s="31" t="str">
        <f>IFERROR(_xlfn.RANK.EQ(Q1578,$Q$5:$Q$3000)+COUNTIF($Q$5:Q1578,Q1578)-1,"")</f>
        <v/>
      </c>
    </row>
    <row r="1579" spans="15:15" x14ac:dyDescent="0.25">
      <c r="O1579" s="31" t="str">
        <f>IFERROR(_xlfn.RANK.EQ(Q1579,$Q$5:$Q$3000)+COUNTIF($Q$5:Q1579,Q1579)-1,"")</f>
        <v/>
      </c>
    </row>
    <row r="1580" spans="15:15" x14ac:dyDescent="0.25">
      <c r="O1580" s="31" t="str">
        <f>IFERROR(_xlfn.RANK.EQ(Q1580,$Q$5:$Q$3000)+COUNTIF($Q$5:Q1580,Q1580)-1,"")</f>
        <v/>
      </c>
    </row>
    <row r="1581" spans="15:15" x14ac:dyDescent="0.25">
      <c r="O1581" s="31" t="str">
        <f>IFERROR(_xlfn.RANK.EQ(Q1581,$Q$5:$Q$3000)+COUNTIF($Q$5:Q1581,Q1581)-1,"")</f>
        <v/>
      </c>
    </row>
    <row r="1582" spans="15:15" x14ac:dyDescent="0.25">
      <c r="O1582" s="31" t="str">
        <f>IFERROR(_xlfn.RANK.EQ(Q1582,$Q$5:$Q$3000)+COUNTIF($Q$5:Q1582,Q1582)-1,"")</f>
        <v/>
      </c>
    </row>
    <row r="1583" spans="15:15" x14ac:dyDescent="0.25">
      <c r="O1583" s="31" t="str">
        <f>IFERROR(_xlfn.RANK.EQ(Q1583,$Q$5:$Q$3000)+COUNTIF($Q$5:Q1583,Q1583)-1,"")</f>
        <v/>
      </c>
    </row>
    <row r="1584" spans="15:15" x14ac:dyDescent="0.25">
      <c r="O1584" s="31" t="str">
        <f>IFERROR(_xlfn.RANK.EQ(Q1584,$Q$5:$Q$3000)+COUNTIF($Q$5:Q1584,Q1584)-1,"")</f>
        <v/>
      </c>
    </row>
    <row r="1585" spans="15:15" x14ac:dyDescent="0.25">
      <c r="O1585" s="31" t="str">
        <f>IFERROR(_xlfn.RANK.EQ(Q1585,$Q$5:$Q$3000)+COUNTIF($Q$5:Q1585,Q1585)-1,"")</f>
        <v/>
      </c>
    </row>
    <row r="1586" spans="15:15" x14ac:dyDescent="0.25">
      <c r="O1586" s="31" t="str">
        <f>IFERROR(_xlfn.RANK.EQ(Q1586,$Q$5:$Q$3000)+COUNTIF($Q$5:Q1586,Q1586)-1,"")</f>
        <v/>
      </c>
    </row>
    <row r="1587" spans="15:15" x14ac:dyDescent="0.25">
      <c r="O1587" s="31" t="str">
        <f>IFERROR(_xlfn.RANK.EQ(Q1587,$Q$5:$Q$3000)+COUNTIF($Q$5:Q1587,Q1587)-1,"")</f>
        <v/>
      </c>
    </row>
    <row r="1588" spans="15:15" x14ac:dyDescent="0.25">
      <c r="O1588" s="31" t="str">
        <f>IFERROR(_xlfn.RANK.EQ(Q1588,$Q$5:$Q$3000)+COUNTIF($Q$5:Q1588,Q1588)-1,"")</f>
        <v/>
      </c>
    </row>
    <row r="1589" spans="15:15" x14ac:dyDescent="0.25">
      <c r="O1589" s="31" t="str">
        <f>IFERROR(_xlfn.RANK.EQ(Q1589,$Q$5:$Q$3000)+COUNTIF($Q$5:Q1589,Q1589)-1,"")</f>
        <v/>
      </c>
    </row>
    <row r="1590" spans="15:15" x14ac:dyDescent="0.25">
      <c r="O1590" s="31" t="str">
        <f>IFERROR(_xlfn.RANK.EQ(Q1590,$Q$5:$Q$3000)+COUNTIF($Q$5:Q1590,Q1590)-1,"")</f>
        <v/>
      </c>
    </row>
    <row r="1591" spans="15:15" x14ac:dyDescent="0.25">
      <c r="O1591" s="31" t="str">
        <f>IFERROR(_xlfn.RANK.EQ(Q1591,$Q$5:$Q$3000)+COUNTIF($Q$5:Q1591,Q1591)-1,"")</f>
        <v/>
      </c>
    </row>
    <row r="1592" spans="15:15" x14ac:dyDescent="0.25">
      <c r="O1592" s="31" t="str">
        <f>IFERROR(_xlfn.RANK.EQ(Q1592,$Q$5:$Q$3000)+COUNTIF($Q$5:Q1592,Q1592)-1,"")</f>
        <v/>
      </c>
    </row>
    <row r="1593" spans="15:15" x14ac:dyDescent="0.25">
      <c r="O1593" s="31" t="str">
        <f>IFERROR(_xlfn.RANK.EQ(Q1593,$Q$5:$Q$3000)+COUNTIF($Q$5:Q1593,Q1593)-1,"")</f>
        <v/>
      </c>
    </row>
    <row r="1594" spans="15:15" x14ac:dyDescent="0.25">
      <c r="O1594" s="31" t="str">
        <f>IFERROR(_xlfn.RANK.EQ(Q1594,$Q$5:$Q$3000)+COUNTIF($Q$5:Q1594,Q1594)-1,"")</f>
        <v/>
      </c>
    </row>
    <row r="1595" spans="15:15" x14ac:dyDescent="0.25">
      <c r="O1595" s="31" t="str">
        <f>IFERROR(_xlfn.RANK.EQ(Q1595,$Q$5:$Q$3000)+COUNTIF($Q$5:Q1595,Q1595)-1,"")</f>
        <v/>
      </c>
    </row>
    <row r="1596" spans="15:15" x14ac:dyDescent="0.25">
      <c r="O1596" s="31" t="str">
        <f>IFERROR(_xlfn.RANK.EQ(Q1596,$Q$5:$Q$3000)+COUNTIF($Q$5:Q1596,Q1596)-1,"")</f>
        <v/>
      </c>
    </row>
    <row r="1597" spans="15:15" x14ac:dyDescent="0.25">
      <c r="O1597" s="31" t="str">
        <f>IFERROR(_xlfn.RANK.EQ(Q1597,$Q$5:$Q$3000)+COUNTIF($Q$5:Q1597,Q1597)-1,"")</f>
        <v/>
      </c>
    </row>
    <row r="1598" spans="15:15" x14ac:dyDescent="0.25">
      <c r="O1598" s="31" t="str">
        <f>IFERROR(_xlfn.RANK.EQ(Q1598,$Q$5:$Q$3000)+COUNTIF($Q$5:Q1598,Q1598)-1,"")</f>
        <v/>
      </c>
    </row>
    <row r="1599" spans="15:15" x14ac:dyDescent="0.25">
      <c r="O1599" s="31" t="str">
        <f>IFERROR(_xlfn.RANK.EQ(Q1599,$Q$5:$Q$3000)+COUNTIF($Q$5:Q1599,Q1599)-1,"")</f>
        <v/>
      </c>
    </row>
    <row r="1600" spans="15:15" x14ac:dyDescent="0.25">
      <c r="O1600" s="31" t="str">
        <f>IFERROR(_xlfn.RANK.EQ(Q1600,$Q$5:$Q$3000)+COUNTIF($Q$5:Q1600,Q1600)-1,"")</f>
        <v/>
      </c>
    </row>
    <row r="1601" spans="15:15" x14ac:dyDescent="0.25">
      <c r="O1601" s="31" t="str">
        <f>IFERROR(_xlfn.RANK.EQ(Q1601,$Q$5:$Q$3000)+COUNTIF($Q$5:Q1601,Q1601)-1,"")</f>
        <v/>
      </c>
    </row>
    <row r="1602" spans="15:15" x14ac:dyDescent="0.25">
      <c r="O1602" s="31" t="str">
        <f>IFERROR(_xlfn.RANK.EQ(Q1602,$Q$5:$Q$3000)+COUNTIF($Q$5:Q1602,Q1602)-1,"")</f>
        <v/>
      </c>
    </row>
    <row r="1603" spans="15:15" x14ac:dyDescent="0.25">
      <c r="O1603" s="31" t="str">
        <f>IFERROR(_xlfn.RANK.EQ(Q1603,$Q$5:$Q$3000)+COUNTIF($Q$5:Q1603,Q1603)-1,"")</f>
        <v/>
      </c>
    </row>
    <row r="1604" spans="15:15" x14ac:dyDescent="0.25">
      <c r="O1604" s="31" t="str">
        <f>IFERROR(_xlfn.RANK.EQ(Q1604,$Q$5:$Q$3000)+COUNTIF($Q$5:Q1604,Q1604)-1,"")</f>
        <v/>
      </c>
    </row>
    <row r="1605" spans="15:15" x14ac:dyDescent="0.25">
      <c r="O1605" s="31" t="str">
        <f>IFERROR(_xlfn.RANK.EQ(Q1605,$Q$5:$Q$3000)+COUNTIF($Q$5:Q1605,Q1605)-1,"")</f>
        <v/>
      </c>
    </row>
    <row r="1606" spans="15:15" x14ac:dyDescent="0.25">
      <c r="O1606" s="31" t="str">
        <f>IFERROR(_xlfn.RANK.EQ(Q1606,$Q$5:$Q$3000)+COUNTIF($Q$5:Q1606,Q1606)-1,"")</f>
        <v/>
      </c>
    </row>
    <row r="1607" spans="15:15" x14ac:dyDescent="0.25">
      <c r="O1607" s="31" t="str">
        <f>IFERROR(_xlfn.RANK.EQ(Q1607,$Q$5:$Q$3000)+COUNTIF($Q$5:Q1607,Q1607)-1,"")</f>
        <v/>
      </c>
    </row>
    <row r="1608" spans="15:15" x14ac:dyDescent="0.25">
      <c r="O1608" s="31" t="str">
        <f>IFERROR(_xlfn.RANK.EQ(Q1608,$Q$5:$Q$3000)+COUNTIF($Q$5:Q1608,Q1608)-1,"")</f>
        <v/>
      </c>
    </row>
    <row r="1609" spans="15:15" x14ac:dyDescent="0.25">
      <c r="O1609" s="31" t="str">
        <f>IFERROR(_xlfn.RANK.EQ(Q1609,$Q$5:$Q$3000)+COUNTIF($Q$5:Q1609,Q1609)-1,"")</f>
        <v/>
      </c>
    </row>
    <row r="1610" spans="15:15" x14ac:dyDescent="0.25">
      <c r="O1610" s="31" t="str">
        <f>IFERROR(_xlfn.RANK.EQ(Q1610,$Q$5:$Q$3000)+COUNTIF($Q$5:Q1610,Q1610)-1,"")</f>
        <v/>
      </c>
    </row>
    <row r="1611" spans="15:15" x14ac:dyDescent="0.25">
      <c r="O1611" s="31" t="str">
        <f>IFERROR(_xlfn.RANK.EQ(Q1611,$Q$5:$Q$3000)+COUNTIF($Q$5:Q1611,Q1611)-1,"")</f>
        <v/>
      </c>
    </row>
    <row r="1612" spans="15:15" x14ac:dyDescent="0.25">
      <c r="O1612" s="31" t="str">
        <f>IFERROR(_xlfn.RANK.EQ(Q1612,$Q$5:$Q$3000)+COUNTIF($Q$5:Q1612,Q1612)-1,"")</f>
        <v/>
      </c>
    </row>
    <row r="1613" spans="15:15" x14ac:dyDescent="0.25">
      <c r="O1613" s="31" t="str">
        <f>IFERROR(_xlfn.RANK.EQ(Q1613,$Q$5:$Q$3000)+COUNTIF($Q$5:Q1613,Q1613)-1,"")</f>
        <v/>
      </c>
    </row>
    <row r="1614" spans="15:15" x14ac:dyDescent="0.25">
      <c r="O1614" s="31" t="str">
        <f>IFERROR(_xlfn.RANK.EQ(Q1614,$Q$5:$Q$3000)+COUNTIF($Q$5:Q1614,Q1614)-1,"")</f>
        <v/>
      </c>
    </row>
    <row r="1615" spans="15:15" x14ac:dyDescent="0.25">
      <c r="O1615" s="31" t="str">
        <f>IFERROR(_xlfn.RANK.EQ(Q1615,$Q$5:$Q$3000)+COUNTIF($Q$5:Q1615,Q1615)-1,"")</f>
        <v/>
      </c>
    </row>
    <row r="1616" spans="15:15" x14ac:dyDescent="0.25">
      <c r="O1616" s="31" t="str">
        <f>IFERROR(_xlfn.RANK.EQ(Q1616,$Q$5:$Q$3000)+COUNTIF($Q$5:Q1616,Q1616)-1,"")</f>
        <v/>
      </c>
    </row>
    <row r="1617" spans="15:15" x14ac:dyDescent="0.25">
      <c r="O1617" s="31" t="str">
        <f>IFERROR(_xlfn.RANK.EQ(Q1617,$Q$5:$Q$3000)+COUNTIF($Q$5:Q1617,Q1617)-1,"")</f>
        <v/>
      </c>
    </row>
    <row r="1618" spans="15:15" x14ac:dyDescent="0.25">
      <c r="O1618" s="31" t="str">
        <f>IFERROR(_xlfn.RANK.EQ(Q1618,$Q$5:$Q$3000)+COUNTIF($Q$5:Q1618,Q1618)-1,"")</f>
        <v/>
      </c>
    </row>
    <row r="1619" spans="15:15" x14ac:dyDescent="0.25">
      <c r="O1619" s="31" t="str">
        <f>IFERROR(_xlfn.RANK.EQ(Q1619,$Q$5:$Q$3000)+COUNTIF($Q$5:Q1619,Q1619)-1,"")</f>
        <v/>
      </c>
    </row>
    <row r="1620" spans="15:15" x14ac:dyDescent="0.25">
      <c r="O1620" s="31" t="str">
        <f>IFERROR(_xlfn.RANK.EQ(Q1620,$Q$5:$Q$3000)+COUNTIF($Q$5:Q1620,Q1620)-1,"")</f>
        <v/>
      </c>
    </row>
    <row r="1621" spans="15:15" x14ac:dyDescent="0.25">
      <c r="O1621" s="31" t="str">
        <f>IFERROR(_xlfn.RANK.EQ(Q1621,$Q$5:$Q$3000)+COUNTIF($Q$5:Q1621,Q1621)-1,"")</f>
        <v/>
      </c>
    </row>
    <row r="1622" spans="15:15" x14ac:dyDescent="0.25">
      <c r="O1622" s="31" t="str">
        <f>IFERROR(_xlfn.RANK.EQ(Q1622,$Q$5:$Q$3000)+COUNTIF($Q$5:Q1622,Q1622)-1,"")</f>
        <v/>
      </c>
    </row>
    <row r="1623" spans="15:15" x14ac:dyDescent="0.25">
      <c r="O1623" s="31" t="str">
        <f>IFERROR(_xlfn.RANK.EQ(Q1623,$Q$5:$Q$3000)+COUNTIF($Q$5:Q1623,Q1623)-1,"")</f>
        <v/>
      </c>
    </row>
    <row r="1624" spans="15:15" x14ac:dyDescent="0.25">
      <c r="O1624" s="31" t="str">
        <f>IFERROR(_xlfn.RANK.EQ(Q1624,$Q$5:$Q$3000)+COUNTIF($Q$5:Q1624,Q1624)-1,"")</f>
        <v/>
      </c>
    </row>
    <row r="1625" spans="15:15" x14ac:dyDescent="0.25">
      <c r="O1625" s="31" t="str">
        <f>IFERROR(_xlfn.RANK.EQ(Q1625,$Q$5:$Q$3000)+COUNTIF($Q$5:Q1625,Q1625)-1,"")</f>
        <v/>
      </c>
    </row>
    <row r="1626" spans="15:15" x14ac:dyDescent="0.25">
      <c r="O1626" s="31" t="str">
        <f>IFERROR(_xlfn.RANK.EQ(Q1626,$Q$5:$Q$3000)+COUNTIF($Q$5:Q1626,Q1626)-1,"")</f>
        <v/>
      </c>
    </row>
    <row r="1627" spans="15:15" x14ac:dyDescent="0.25">
      <c r="O1627" s="31" t="str">
        <f>IFERROR(_xlfn.RANK.EQ(Q1627,$Q$5:$Q$3000)+COUNTIF($Q$5:Q1627,Q1627)-1,"")</f>
        <v/>
      </c>
    </row>
    <row r="1628" spans="15:15" x14ac:dyDescent="0.25">
      <c r="O1628" s="31" t="str">
        <f>IFERROR(_xlfn.RANK.EQ(Q1628,$Q$5:$Q$3000)+COUNTIF($Q$5:Q1628,Q1628)-1,"")</f>
        <v/>
      </c>
    </row>
    <row r="1629" spans="15:15" x14ac:dyDescent="0.25">
      <c r="O1629" s="31" t="str">
        <f>IFERROR(_xlfn.RANK.EQ(Q1629,$Q$5:$Q$3000)+COUNTIF($Q$5:Q1629,Q1629)-1,"")</f>
        <v/>
      </c>
    </row>
    <row r="1630" spans="15:15" x14ac:dyDescent="0.25">
      <c r="O1630" s="31" t="str">
        <f>IFERROR(_xlfn.RANK.EQ(Q1630,$Q$5:$Q$3000)+COUNTIF($Q$5:Q1630,Q1630)-1,"")</f>
        <v/>
      </c>
    </row>
    <row r="1631" spans="15:15" x14ac:dyDescent="0.25">
      <c r="O1631" s="31" t="str">
        <f>IFERROR(_xlfn.RANK.EQ(Q1631,$Q$5:$Q$3000)+COUNTIF($Q$5:Q1631,Q1631)-1,"")</f>
        <v/>
      </c>
    </row>
    <row r="1632" spans="15:15" x14ac:dyDescent="0.25">
      <c r="O1632" s="31" t="str">
        <f>IFERROR(_xlfn.RANK.EQ(Q1632,$Q$5:$Q$3000)+COUNTIF($Q$5:Q1632,Q1632)-1,"")</f>
        <v/>
      </c>
    </row>
    <row r="1633" spans="15:15" x14ac:dyDescent="0.25">
      <c r="O1633" s="31" t="str">
        <f>IFERROR(_xlfn.RANK.EQ(Q1633,$Q$5:$Q$3000)+COUNTIF($Q$5:Q1633,Q1633)-1,"")</f>
        <v/>
      </c>
    </row>
    <row r="1634" spans="15:15" x14ac:dyDescent="0.25">
      <c r="O1634" s="31" t="str">
        <f>IFERROR(_xlfn.RANK.EQ(Q1634,$Q$5:$Q$3000)+COUNTIF($Q$5:Q1634,Q1634)-1,"")</f>
        <v/>
      </c>
    </row>
    <row r="1635" spans="15:15" x14ac:dyDescent="0.25">
      <c r="O1635" s="31" t="str">
        <f>IFERROR(_xlfn.RANK.EQ(Q1635,$Q$5:$Q$3000)+COUNTIF($Q$5:Q1635,Q1635)-1,"")</f>
        <v/>
      </c>
    </row>
    <row r="1636" spans="15:15" x14ac:dyDescent="0.25">
      <c r="O1636" s="31" t="str">
        <f>IFERROR(_xlfn.RANK.EQ(Q1636,$Q$5:$Q$3000)+COUNTIF($Q$5:Q1636,Q1636)-1,"")</f>
        <v/>
      </c>
    </row>
    <row r="1637" spans="15:15" x14ac:dyDescent="0.25">
      <c r="O1637" s="31" t="str">
        <f>IFERROR(_xlfn.RANK.EQ(Q1637,$Q$5:$Q$3000)+COUNTIF($Q$5:Q1637,Q1637)-1,"")</f>
        <v/>
      </c>
    </row>
    <row r="1638" spans="15:15" x14ac:dyDescent="0.25">
      <c r="O1638" s="31" t="str">
        <f>IFERROR(_xlfn.RANK.EQ(Q1638,$Q$5:$Q$3000)+COUNTIF($Q$5:Q1638,Q1638)-1,"")</f>
        <v/>
      </c>
    </row>
    <row r="1639" spans="15:15" x14ac:dyDescent="0.25">
      <c r="O1639" s="31" t="str">
        <f>IFERROR(_xlfn.RANK.EQ(Q1639,$Q$5:$Q$3000)+COUNTIF($Q$5:Q1639,Q1639)-1,"")</f>
        <v/>
      </c>
    </row>
    <row r="1640" spans="15:15" x14ac:dyDescent="0.25">
      <c r="O1640" s="31" t="str">
        <f>IFERROR(_xlfn.RANK.EQ(Q1640,$Q$5:$Q$3000)+COUNTIF($Q$5:Q1640,Q1640)-1,"")</f>
        <v/>
      </c>
    </row>
    <row r="1641" spans="15:15" x14ac:dyDescent="0.25">
      <c r="O1641" s="31" t="str">
        <f>IFERROR(_xlfn.RANK.EQ(Q1641,$Q$5:$Q$3000)+COUNTIF($Q$5:Q1641,Q1641)-1,"")</f>
        <v/>
      </c>
    </row>
    <row r="1642" spans="15:15" x14ac:dyDescent="0.25">
      <c r="O1642" s="31" t="str">
        <f>IFERROR(_xlfn.RANK.EQ(Q1642,$Q$5:$Q$3000)+COUNTIF($Q$5:Q1642,Q1642)-1,"")</f>
        <v/>
      </c>
    </row>
    <row r="1643" spans="15:15" x14ac:dyDescent="0.25">
      <c r="O1643" s="31" t="str">
        <f>IFERROR(_xlfn.RANK.EQ(Q1643,$Q$5:$Q$3000)+COUNTIF($Q$5:Q1643,Q1643)-1,"")</f>
        <v/>
      </c>
    </row>
    <row r="1644" spans="15:15" x14ac:dyDescent="0.25">
      <c r="O1644" s="31" t="str">
        <f>IFERROR(_xlfn.RANK.EQ(Q1644,$Q$5:$Q$3000)+COUNTIF($Q$5:Q1644,Q1644)-1,"")</f>
        <v/>
      </c>
    </row>
    <row r="1645" spans="15:15" x14ac:dyDescent="0.25">
      <c r="O1645" s="31" t="str">
        <f>IFERROR(_xlfn.RANK.EQ(Q1645,$Q$5:$Q$3000)+COUNTIF($Q$5:Q1645,Q1645)-1,"")</f>
        <v/>
      </c>
    </row>
    <row r="1646" spans="15:15" x14ac:dyDescent="0.25">
      <c r="O1646" s="31" t="str">
        <f>IFERROR(_xlfn.RANK.EQ(Q1646,$Q$5:$Q$3000)+COUNTIF($Q$5:Q1646,Q1646)-1,"")</f>
        <v/>
      </c>
    </row>
    <row r="1647" spans="15:15" x14ac:dyDescent="0.25">
      <c r="O1647" s="31" t="str">
        <f>IFERROR(_xlfn.RANK.EQ(Q1647,$Q$5:$Q$3000)+COUNTIF($Q$5:Q1647,Q1647)-1,"")</f>
        <v/>
      </c>
    </row>
    <row r="1648" spans="15:15" x14ac:dyDescent="0.25">
      <c r="O1648" s="31" t="str">
        <f>IFERROR(_xlfn.RANK.EQ(Q1648,$Q$5:$Q$3000)+COUNTIF($Q$5:Q1648,Q1648)-1,"")</f>
        <v/>
      </c>
    </row>
    <row r="1649" spans="15:15" x14ac:dyDescent="0.25">
      <c r="O1649" s="31" t="str">
        <f>IFERROR(_xlfn.RANK.EQ(Q1649,$Q$5:$Q$3000)+COUNTIF($Q$5:Q1649,Q1649)-1,"")</f>
        <v/>
      </c>
    </row>
    <row r="1650" spans="15:15" x14ac:dyDescent="0.25">
      <c r="O1650" s="31" t="str">
        <f>IFERROR(_xlfn.RANK.EQ(Q1650,$Q$5:$Q$3000)+COUNTIF($Q$5:Q1650,Q1650)-1,"")</f>
        <v/>
      </c>
    </row>
    <row r="1651" spans="15:15" x14ac:dyDescent="0.25">
      <c r="O1651" s="31" t="str">
        <f>IFERROR(_xlfn.RANK.EQ(Q1651,$Q$5:$Q$3000)+COUNTIF($Q$5:Q1651,Q1651)-1,"")</f>
        <v/>
      </c>
    </row>
    <row r="1652" spans="15:15" x14ac:dyDescent="0.25">
      <c r="O1652" s="31" t="str">
        <f>IFERROR(_xlfn.RANK.EQ(Q1652,$Q$5:$Q$3000)+COUNTIF($Q$5:Q1652,Q1652)-1,"")</f>
        <v/>
      </c>
    </row>
    <row r="1653" spans="15:15" x14ac:dyDescent="0.25">
      <c r="O1653" s="31" t="str">
        <f>IFERROR(_xlfn.RANK.EQ(Q1653,$Q$5:$Q$3000)+COUNTIF($Q$5:Q1653,Q1653)-1,"")</f>
        <v/>
      </c>
    </row>
    <row r="1654" spans="15:15" x14ac:dyDescent="0.25">
      <c r="O1654" s="31" t="str">
        <f>IFERROR(_xlfn.RANK.EQ(Q1654,$Q$5:$Q$3000)+COUNTIF($Q$5:Q1654,Q1654)-1,"")</f>
        <v/>
      </c>
    </row>
    <row r="1655" spans="15:15" x14ac:dyDescent="0.25">
      <c r="O1655" s="31" t="str">
        <f>IFERROR(_xlfn.RANK.EQ(Q1655,$Q$5:$Q$3000)+COUNTIF($Q$5:Q1655,Q1655)-1,"")</f>
        <v/>
      </c>
    </row>
    <row r="1656" spans="15:15" x14ac:dyDescent="0.25">
      <c r="O1656" s="31" t="str">
        <f>IFERROR(_xlfn.RANK.EQ(Q1656,$Q$5:$Q$3000)+COUNTIF($Q$5:Q1656,Q1656)-1,"")</f>
        <v/>
      </c>
    </row>
    <row r="1657" spans="15:15" x14ac:dyDescent="0.25">
      <c r="O1657" s="31" t="str">
        <f>IFERROR(_xlfn.RANK.EQ(Q1657,$Q$5:$Q$3000)+COUNTIF($Q$5:Q1657,Q1657)-1,"")</f>
        <v/>
      </c>
    </row>
    <row r="1658" spans="15:15" x14ac:dyDescent="0.25">
      <c r="O1658" s="31" t="str">
        <f>IFERROR(_xlfn.RANK.EQ(Q1658,$Q$5:$Q$3000)+COUNTIF($Q$5:Q1658,Q1658)-1,"")</f>
        <v/>
      </c>
    </row>
    <row r="1659" spans="15:15" x14ac:dyDescent="0.25">
      <c r="O1659" s="31" t="str">
        <f>IFERROR(_xlfn.RANK.EQ(Q1659,$Q$5:$Q$3000)+COUNTIF($Q$5:Q1659,Q1659)-1,"")</f>
        <v/>
      </c>
    </row>
    <row r="1660" spans="15:15" x14ac:dyDescent="0.25">
      <c r="O1660" s="31" t="str">
        <f>IFERROR(_xlfn.RANK.EQ(Q1660,$Q$5:$Q$3000)+COUNTIF($Q$5:Q1660,Q1660)-1,"")</f>
        <v/>
      </c>
    </row>
    <row r="1661" spans="15:15" x14ac:dyDescent="0.25">
      <c r="O1661" s="31" t="str">
        <f>IFERROR(_xlfn.RANK.EQ(Q1661,$Q$5:$Q$3000)+COUNTIF($Q$5:Q1661,Q1661)-1,"")</f>
        <v/>
      </c>
    </row>
    <row r="1662" spans="15:15" x14ac:dyDescent="0.25">
      <c r="O1662" s="31" t="str">
        <f>IFERROR(_xlfn.RANK.EQ(Q1662,$Q$5:$Q$3000)+COUNTIF($Q$5:Q1662,Q1662)-1,"")</f>
        <v/>
      </c>
    </row>
    <row r="1663" spans="15:15" x14ac:dyDescent="0.25">
      <c r="O1663" s="31" t="str">
        <f>IFERROR(_xlfn.RANK.EQ(Q1663,$Q$5:$Q$3000)+COUNTIF($Q$5:Q1663,Q1663)-1,"")</f>
        <v/>
      </c>
    </row>
    <row r="1664" spans="15:15" x14ac:dyDescent="0.25">
      <c r="O1664" s="31" t="str">
        <f>IFERROR(_xlfn.RANK.EQ(Q1664,$Q$5:$Q$3000)+COUNTIF($Q$5:Q1664,Q1664)-1,"")</f>
        <v/>
      </c>
    </row>
    <row r="1665" spans="15:15" x14ac:dyDescent="0.25">
      <c r="O1665" s="31" t="str">
        <f>IFERROR(_xlfn.RANK.EQ(Q1665,$Q$5:$Q$3000)+COUNTIF($Q$5:Q1665,Q1665)-1,"")</f>
        <v/>
      </c>
    </row>
    <row r="1666" spans="15:15" x14ac:dyDescent="0.25">
      <c r="O1666" s="31" t="str">
        <f>IFERROR(_xlfn.RANK.EQ(Q1666,$Q$5:$Q$3000)+COUNTIF($Q$5:Q1666,Q1666)-1,"")</f>
        <v/>
      </c>
    </row>
    <row r="1667" spans="15:15" x14ac:dyDescent="0.25">
      <c r="O1667" s="31" t="str">
        <f>IFERROR(_xlfn.RANK.EQ(Q1667,$Q$5:$Q$3000)+COUNTIF($Q$5:Q1667,Q1667)-1,"")</f>
        <v/>
      </c>
    </row>
    <row r="1668" spans="15:15" x14ac:dyDescent="0.25">
      <c r="O1668" s="31" t="str">
        <f>IFERROR(_xlfn.RANK.EQ(Q1668,$Q$5:$Q$3000)+COUNTIF($Q$5:Q1668,Q1668)-1,"")</f>
        <v/>
      </c>
    </row>
    <row r="1669" spans="15:15" x14ac:dyDescent="0.25">
      <c r="O1669" s="31" t="str">
        <f>IFERROR(_xlfn.RANK.EQ(Q1669,$Q$5:$Q$3000)+COUNTIF($Q$5:Q1669,Q1669)-1,"")</f>
        <v/>
      </c>
    </row>
    <row r="1670" spans="15:15" x14ac:dyDescent="0.25">
      <c r="O1670" s="31" t="str">
        <f>IFERROR(_xlfn.RANK.EQ(Q1670,$Q$5:$Q$3000)+COUNTIF($Q$5:Q1670,Q1670)-1,"")</f>
        <v/>
      </c>
    </row>
    <row r="1671" spans="15:15" x14ac:dyDescent="0.25">
      <c r="O1671" s="31" t="str">
        <f>IFERROR(_xlfn.RANK.EQ(Q1671,$Q$5:$Q$3000)+COUNTIF($Q$5:Q1671,Q1671)-1,"")</f>
        <v/>
      </c>
    </row>
    <row r="1672" spans="15:15" x14ac:dyDescent="0.25">
      <c r="O1672" s="31" t="str">
        <f>IFERROR(_xlfn.RANK.EQ(Q1672,$Q$5:$Q$3000)+COUNTIF($Q$5:Q1672,Q1672)-1,"")</f>
        <v/>
      </c>
    </row>
    <row r="1673" spans="15:15" x14ac:dyDescent="0.25">
      <c r="O1673" s="31" t="str">
        <f>IFERROR(_xlfn.RANK.EQ(Q1673,$Q$5:$Q$3000)+COUNTIF($Q$5:Q1673,Q1673)-1,"")</f>
        <v/>
      </c>
    </row>
    <row r="1674" spans="15:15" x14ac:dyDescent="0.25">
      <c r="O1674" s="31" t="str">
        <f>IFERROR(_xlfn.RANK.EQ(Q1674,$Q$5:$Q$3000)+COUNTIF($Q$5:Q1674,Q1674)-1,"")</f>
        <v/>
      </c>
    </row>
    <row r="1675" spans="15:15" x14ac:dyDescent="0.25">
      <c r="O1675" s="31" t="str">
        <f>IFERROR(_xlfn.RANK.EQ(Q1675,$Q$5:$Q$3000)+COUNTIF($Q$5:Q1675,Q1675)-1,"")</f>
        <v/>
      </c>
    </row>
    <row r="1676" spans="15:15" x14ac:dyDescent="0.25">
      <c r="O1676" s="31" t="str">
        <f>IFERROR(_xlfn.RANK.EQ(Q1676,$Q$5:$Q$3000)+COUNTIF($Q$5:Q1676,Q1676)-1,"")</f>
        <v/>
      </c>
    </row>
    <row r="1677" spans="15:15" x14ac:dyDescent="0.25">
      <c r="O1677" s="31" t="str">
        <f>IFERROR(_xlfn.RANK.EQ(Q1677,$Q$5:$Q$3000)+COUNTIF($Q$5:Q1677,Q1677)-1,"")</f>
        <v/>
      </c>
    </row>
    <row r="1678" spans="15:15" x14ac:dyDescent="0.25">
      <c r="O1678" s="31" t="str">
        <f>IFERROR(_xlfn.RANK.EQ(Q1678,$Q$5:$Q$3000)+COUNTIF($Q$5:Q1678,Q1678)-1,"")</f>
        <v/>
      </c>
    </row>
    <row r="1679" spans="15:15" x14ac:dyDescent="0.25">
      <c r="O1679" s="31" t="str">
        <f>IFERROR(_xlfn.RANK.EQ(Q1679,$Q$5:$Q$3000)+COUNTIF($Q$5:Q1679,Q1679)-1,"")</f>
        <v/>
      </c>
    </row>
    <row r="1680" spans="15:15" x14ac:dyDescent="0.25">
      <c r="O1680" s="31" t="str">
        <f>IFERROR(_xlfn.RANK.EQ(Q1680,$Q$5:$Q$3000)+COUNTIF($Q$5:Q1680,Q1680)-1,"")</f>
        <v/>
      </c>
    </row>
    <row r="1681" spans="15:15" x14ac:dyDescent="0.25">
      <c r="O1681" s="31" t="str">
        <f>IFERROR(_xlfn.RANK.EQ(Q1681,$Q$5:$Q$3000)+COUNTIF($Q$5:Q1681,Q1681)-1,"")</f>
        <v/>
      </c>
    </row>
    <row r="1682" spans="15:15" x14ac:dyDescent="0.25">
      <c r="O1682" s="31" t="str">
        <f>IFERROR(_xlfn.RANK.EQ(Q1682,$Q$5:$Q$3000)+COUNTIF($Q$5:Q1682,Q1682)-1,"")</f>
        <v/>
      </c>
    </row>
    <row r="1683" spans="15:15" x14ac:dyDescent="0.25">
      <c r="O1683" s="31" t="str">
        <f>IFERROR(_xlfn.RANK.EQ(Q1683,$Q$5:$Q$3000)+COUNTIF($Q$5:Q1683,Q1683)-1,"")</f>
        <v/>
      </c>
    </row>
    <row r="1684" spans="15:15" x14ac:dyDescent="0.25">
      <c r="O1684" s="31" t="str">
        <f>IFERROR(_xlfn.RANK.EQ(Q1684,$Q$5:$Q$3000)+COUNTIF($Q$5:Q1684,Q1684)-1,"")</f>
        <v/>
      </c>
    </row>
    <row r="1685" spans="15:15" x14ac:dyDescent="0.25">
      <c r="O1685" s="31" t="str">
        <f>IFERROR(_xlfn.RANK.EQ(Q1685,$Q$5:$Q$3000)+COUNTIF($Q$5:Q1685,Q1685)-1,"")</f>
        <v/>
      </c>
    </row>
    <row r="1686" spans="15:15" x14ac:dyDescent="0.25">
      <c r="O1686" s="31" t="str">
        <f>IFERROR(_xlfn.RANK.EQ(Q1686,$Q$5:$Q$3000)+COUNTIF($Q$5:Q1686,Q1686)-1,"")</f>
        <v/>
      </c>
    </row>
    <row r="1687" spans="15:15" x14ac:dyDescent="0.25">
      <c r="O1687" s="31" t="str">
        <f>IFERROR(_xlfn.RANK.EQ(Q1687,$Q$5:$Q$3000)+COUNTIF($Q$5:Q1687,Q1687)-1,"")</f>
        <v/>
      </c>
    </row>
    <row r="1688" spans="15:15" x14ac:dyDescent="0.25">
      <c r="O1688" s="31" t="str">
        <f>IFERROR(_xlfn.RANK.EQ(Q1688,$Q$5:$Q$3000)+COUNTIF($Q$5:Q1688,Q1688)-1,"")</f>
        <v/>
      </c>
    </row>
    <row r="1689" spans="15:15" x14ac:dyDescent="0.25">
      <c r="O1689" s="31" t="str">
        <f>IFERROR(_xlfn.RANK.EQ(Q1689,$Q$5:$Q$3000)+COUNTIF($Q$5:Q1689,Q1689)-1,"")</f>
        <v/>
      </c>
    </row>
    <row r="1690" spans="15:15" x14ac:dyDescent="0.25">
      <c r="O1690" s="31" t="str">
        <f>IFERROR(_xlfn.RANK.EQ(Q1690,$Q$5:$Q$3000)+COUNTIF($Q$5:Q1690,Q1690)-1,"")</f>
        <v/>
      </c>
    </row>
    <row r="1691" spans="15:15" x14ac:dyDescent="0.25">
      <c r="O1691" s="31" t="str">
        <f>IFERROR(_xlfn.RANK.EQ(Q1691,$Q$5:$Q$3000)+COUNTIF($Q$5:Q1691,Q1691)-1,"")</f>
        <v/>
      </c>
    </row>
    <row r="1692" spans="15:15" x14ac:dyDescent="0.25">
      <c r="O1692" s="31" t="str">
        <f>IFERROR(_xlfn.RANK.EQ(Q1692,$Q$5:$Q$3000)+COUNTIF($Q$5:Q1692,Q1692)-1,"")</f>
        <v/>
      </c>
    </row>
    <row r="1693" spans="15:15" x14ac:dyDescent="0.25">
      <c r="O1693" s="31" t="str">
        <f>IFERROR(_xlfn.RANK.EQ(Q1693,$Q$5:$Q$3000)+COUNTIF($Q$5:Q1693,Q1693)-1,"")</f>
        <v/>
      </c>
    </row>
    <row r="1694" spans="15:15" x14ac:dyDescent="0.25">
      <c r="O1694" s="31" t="str">
        <f>IFERROR(_xlfn.RANK.EQ(Q1694,$Q$5:$Q$3000)+COUNTIF($Q$5:Q1694,Q1694)-1,"")</f>
        <v/>
      </c>
    </row>
    <row r="1695" spans="15:15" x14ac:dyDescent="0.25">
      <c r="O1695" s="31" t="str">
        <f>IFERROR(_xlfn.RANK.EQ(Q1695,$Q$5:$Q$3000)+COUNTIF($Q$5:Q1695,Q1695)-1,"")</f>
        <v/>
      </c>
    </row>
    <row r="1696" spans="15:15" x14ac:dyDescent="0.25">
      <c r="O1696" s="31" t="str">
        <f>IFERROR(_xlfn.RANK.EQ(Q1696,$Q$5:$Q$3000)+COUNTIF($Q$5:Q1696,Q1696)-1,"")</f>
        <v/>
      </c>
    </row>
    <row r="1697" spans="15:15" x14ac:dyDescent="0.25">
      <c r="O1697" s="31" t="str">
        <f>IFERROR(_xlfn.RANK.EQ(Q1697,$Q$5:$Q$3000)+COUNTIF($Q$5:Q1697,Q1697)-1,"")</f>
        <v/>
      </c>
    </row>
    <row r="1698" spans="15:15" x14ac:dyDescent="0.25">
      <c r="O1698" s="31" t="str">
        <f>IFERROR(_xlfn.RANK.EQ(Q1698,$Q$5:$Q$3000)+COUNTIF($Q$5:Q1698,Q1698)-1,"")</f>
        <v/>
      </c>
    </row>
    <row r="1699" spans="15:15" x14ac:dyDescent="0.25">
      <c r="O1699" s="31" t="str">
        <f>IFERROR(_xlfn.RANK.EQ(Q1699,$Q$5:$Q$3000)+COUNTIF($Q$5:Q1699,Q1699)-1,"")</f>
        <v/>
      </c>
    </row>
    <row r="1700" spans="15:15" x14ac:dyDescent="0.25">
      <c r="O1700" s="31" t="str">
        <f>IFERROR(_xlfn.RANK.EQ(Q1700,$Q$5:$Q$3000)+COUNTIF($Q$5:Q1700,Q1700)-1,"")</f>
        <v/>
      </c>
    </row>
    <row r="1701" spans="15:15" x14ac:dyDescent="0.25">
      <c r="O1701" s="31" t="str">
        <f>IFERROR(_xlfn.RANK.EQ(Q1701,$Q$5:$Q$3000)+COUNTIF($Q$5:Q1701,Q1701)-1,"")</f>
        <v/>
      </c>
    </row>
    <row r="1702" spans="15:15" x14ac:dyDescent="0.25">
      <c r="O1702" s="31" t="str">
        <f>IFERROR(_xlfn.RANK.EQ(Q1702,$Q$5:$Q$3000)+COUNTIF($Q$5:Q1702,Q1702)-1,"")</f>
        <v/>
      </c>
    </row>
    <row r="1703" spans="15:15" x14ac:dyDescent="0.25">
      <c r="O1703" s="31" t="str">
        <f>IFERROR(_xlfn.RANK.EQ(Q1703,$Q$5:$Q$3000)+COUNTIF($Q$5:Q1703,Q1703)-1,"")</f>
        <v/>
      </c>
    </row>
    <row r="1704" spans="15:15" x14ac:dyDescent="0.25">
      <c r="O1704" s="31" t="str">
        <f>IFERROR(_xlfn.RANK.EQ(Q1704,$Q$5:$Q$3000)+COUNTIF($Q$5:Q1704,Q1704)-1,"")</f>
        <v/>
      </c>
    </row>
    <row r="1705" spans="15:15" x14ac:dyDescent="0.25">
      <c r="O1705" s="31" t="str">
        <f>IFERROR(_xlfn.RANK.EQ(Q1705,$Q$5:$Q$3000)+COUNTIF($Q$5:Q1705,Q1705)-1,"")</f>
        <v/>
      </c>
    </row>
    <row r="1706" spans="15:15" x14ac:dyDescent="0.25">
      <c r="O1706" s="31" t="str">
        <f>IFERROR(_xlfn.RANK.EQ(Q1706,$Q$5:$Q$3000)+COUNTIF($Q$5:Q1706,Q1706)-1,"")</f>
        <v/>
      </c>
    </row>
    <row r="1707" spans="15:15" x14ac:dyDescent="0.25">
      <c r="O1707" s="31" t="str">
        <f>IFERROR(_xlfn.RANK.EQ(Q1707,$Q$5:$Q$3000)+COUNTIF($Q$5:Q1707,Q1707)-1,"")</f>
        <v/>
      </c>
    </row>
    <row r="1708" spans="15:15" x14ac:dyDescent="0.25">
      <c r="O1708" s="31" t="str">
        <f>IFERROR(_xlfn.RANK.EQ(Q1708,$Q$5:$Q$3000)+COUNTIF($Q$5:Q1708,Q1708)-1,"")</f>
        <v/>
      </c>
    </row>
    <row r="1709" spans="15:15" x14ac:dyDescent="0.25">
      <c r="O1709" s="31" t="str">
        <f>IFERROR(_xlfn.RANK.EQ(Q1709,$Q$5:$Q$3000)+COUNTIF($Q$5:Q1709,Q1709)-1,"")</f>
        <v/>
      </c>
    </row>
    <row r="1710" spans="15:15" x14ac:dyDescent="0.25">
      <c r="O1710" s="31" t="str">
        <f>IFERROR(_xlfn.RANK.EQ(Q1710,$Q$5:$Q$3000)+COUNTIF($Q$5:Q1710,Q1710)-1,"")</f>
        <v/>
      </c>
    </row>
    <row r="1711" spans="15:15" x14ac:dyDescent="0.25">
      <c r="O1711" s="31" t="str">
        <f>IFERROR(_xlfn.RANK.EQ(Q1711,$Q$5:$Q$3000)+COUNTIF($Q$5:Q1711,Q1711)-1,"")</f>
        <v/>
      </c>
    </row>
    <row r="1712" spans="15:15" x14ac:dyDescent="0.25">
      <c r="O1712" s="31" t="str">
        <f>IFERROR(_xlfn.RANK.EQ(Q1712,$Q$5:$Q$3000)+COUNTIF($Q$5:Q1712,Q1712)-1,"")</f>
        <v/>
      </c>
    </row>
    <row r="1713" spans="15:15" x14ac:dyDescent="0.25">
      <c r="O1713" s="31" t="str">
        <f>IFERROR(_xlfn.RANK.EQ(Q1713,$Q$5:$Q$3000)+COUNTIF($Q$5:Q1713,Q1713)-1,"")</f>
        <v/>
      </c>
    </row>
    <row r="1714" spans="15:15" x14ac:dyDescent="0.25">
      <c r="O1714" s="31" t="str">
        <f>IFERROR(_xlfn.RANK.EQ(Q1714,$Q$5:$Q$3000)+COUNTIF($Q$5:Q1714,Q1714)-1,"")</f>
        <v/>
      </c>
    </row>
    <row r="1715" spans="15:15" x14ac:dyDescent="0.25">
      <c r="O1715" s="31" t="str">
        <f>IFERROR(_xlfn.RANK.EQ(Q1715,$Q$5:$Q$3000)+COUNTIF($Q$5:Q1715,Q1715)-1,"")</f>
        <v/>
      </c>
    </row>
    <row r="1716" spans="15:15" x14ac:dyDescent="0.25">
      <c r="O1716" s="31" t="str">
        <f>IFERROR(_xlfn.RANK.EQ(Q1716,$Q$5:$Q$3000)+COUNTIF($Q$5:Q1716,Q1716)-1,"")</f>
        <v/>
      </c>
    </row>
    <row r="1717" spans="15:15" x14ac:dyDescent="0.25">
      <c r="O1717" s="31" t="str">
        <f>IFERROR(_xlfn.RANK.EQ(Q1717,$Q$5:$Q$3000)+COUNTIF($Q$5:Q1717,Q1717)-1,"")</f>
        <v/>
      </c>
    </row>
    <row r="1718" spans="15:15" x14ac:dyDescent="0.25">
      <c r="O1718" s="31" t="str">
        <f>IFERROR(_xlfn.RANK.EQ(Q1718,$Q$5:$Q$3000)+COUNTIF($Q$5:Q1718,Q1718)-1,"")</f>
        <v/>
      </c>
    </row>
    <row r="1719" spans="15:15" x14ac:dyDescent="0.25">
      <c r="O1719" s="31" t="str">
        <f>IFERROR(_xlfn.RANK.EQ(Q1719,$Q$5:$Q$3000)+COUNTIF($Q$5:Q1719,Q1719)-1,"")</f>
        <v/>
      </c>
    </row>
    <row r="1720" spans="15:15" x14ac:dyDescent="0.25">
      <c r="O1720" s="31" t="str">
        <f>IFERROR(_xlfn.RANK.EQ(Q1720,$Q$5:$Q$3000)+COUNTIF($Q$5:Q1720,Q1720)-1,"")</f>
        <v/>
      </c>
    </row>
    <row r="1721" spans="15:15" x14ac:dyDescent="0.25">
      <c r="O1721" s="31" t="str">
        <f>IFERROR(_xlfn.RANK.EQ(Q1721,$Q$5:$Q$3000)+COUNTIF($Q$5:Q1721,Q1721)-1,"")</f>
        <v/>
      </c>
    </row>
    <row r="1722" spans="15:15" x14ac:dyDescent="0.25">
      <c r="O1722" s="31" t="str">
        <f>IFERROR(_xlfn.RANK.EQ(Q1722,$Q$5:$Q$3000)+COUNTIF($Q$5:Q1722,Q1722)-1,"")</f>
        <v/>
      </c>
    </row>
    <row r="1723" spans="15:15" x14ac:dyDescent="0.25">
      <c r="O1723" s="31" t="str">
        <f>IFERROR(_xlfn.RANK.EQ(Q1723,$Q$5:$Q$3000)+COUNTIF($Q$5:Q1723,Q1723)-1,"")</f>
        <v/>
      </c>
    </row>
    <row r="1724" spans="15:15" x14ac:dyDescent="0.25">
      <c r="O1724" s="31" t="str">
        <f>IFERROR(_xlfn.RANK.EQ(Q1724,$Q$5:$Q$3000)+COUNTIF($Q$5:Q1724,Q1724)-1,"")</f>
        <v/>
      </c>
    </row>
    <row r="1725" spans="15:15" x14ac:dyDescent="0.25">
      <c r="O1725" s="31" t="str">
        <f>IFERROR(_xlfn.RANK.EQ(Q1725,$Q$5:$Q$3000)+COUNTIF($Q$5:Q1725,Q1725)-1,"")</f>
        <v/>
      </c>
    </row>
    <row r="1726" spans="15:15" x14ac:dyDescent="0.25">
      <c r="O1726" s="31" t="str">
        <f>IFERROR(_xlfn.RANK.EQ(Q1726,$Q$5:$Q$3000)+COUNTIF($Q$5:Q1726,Q1726)-1,"")</f>
        <v/>
      </c>
    </row>
    <row r="1727" spans="15:15" x14ac:dyDescent="0.25">
      <c r="O1727" s="31" t="str">
        <f>IFERROR(_xlfn.RANK.EQ(Q1727,$Q$5:$Q$3000)+COUNTIF($Q$5:Q1727,Q1727)-1,"")</f>
        <v/>
      </c>
    </row>
    <row r="1728" spans="15:15" x14ac:dyDescent="0.25">
      <c r="O1728" s="31" t="str">
        <f>IFERROR(_xlfn.RANK.EQ(Q1728,$Q$5:$Q$3000)+COUNTIF($Q$5:Q1728,Q1728)-1,"")</f>
        <v/>
      </c>
    </row>
    <row r="1729" spans="15:15" x14ac:dyDescent="0.25">
      <c r="O1729" s="31" t="str">
        <f>IFERROR(_xlfn.RANK.EQ(Q1729,$Q$5:$Q$3000)+COUNTIF($Q$5:Q1729,Q1729)-1,"")</f>
        <v/>
      </c>
    </row>
    <row r="1730" spans="15:15" x14ac:dyDescent="0.25">
      <c r="O1730" s="31" t="str">
        <f>IFERROR(_xlfn.RANK.EQ(Q1730,$Q$5:$Q$3000)+COUNTIF($Q$5:Q1730,Q1730)-1,"")</f>
        <v/>
      </c>
    </row>
    <row r="1731" spans="15:15" x14ac:dyDescent="0.25">
      <c r="O1731" s="31" t="str">
        <f>IFERROR(_xlfn.RANK.EQ(Q1731,$Q$5:$Q$3000)+COUNTIF($Q$5:Q1731,Q1731)-1,"")</f>
        <v/>
      </c>
    </row>
    <row r="1732" spans="15:15" x14ac:dyDescent="0.25">
      <c r="O1732" s="31" t="str">
        <f>IFERROR(_xlfn.RANK.EQ(Q1732,$Q$5:$Q$3000)+COUNTIF($Q$5:Q1732,Q1732)-1,"")</f>
        <v/>
      </c>
    </row>
    <row r="1733" spans="15:15" x14ac:dyDescent="0.25">
      <c r="O1733" s="31" t="str">
        <f>IFERROR(_xlfn.RANK.EQ(Q1733,$Q$5:$Q$3000)+COUNTIF($Q$5:Q1733,Q1733)-1,"")</f>
        <v/>
      </c>
    </row>
    <row r="1734" spans="15:15" x14ac:dyDescent="0.25">
      <c r="O1734" s="31" t="str">
        <f>IFERROR(_xlfn.RANK.EQ(Q1734,$Q$5:$Q$3000)+COUNTIF($Q$5:Q1734,Q1734)-1,"")</f>
        <v/>
      </c>
    </row>
    <row r="1735" spans="15:15" x14ac:dyDescent="0.25">
      <c r="O1735" s="31" t="str">
        <f>IFERROR(_xlfn.RANK.EQ(Q1735,$Q$5:$Q$3000)+COUNTIF($Q$5:Q1735,Q1735)-1,"")</f>
        <v/>
      </c>
    </row>
    <row r="1736" spans="15:15" x14ac:dyDescent="0.25">
      <c r="O1736" s="31" t="str">
        <f>IFERROR(_xlfn.RANK.EQ(Q1736,$Q$5:$Q$3000)+COUNTIF($Q$5:Q1736,Q1736)-1,"")</f>
        <v/>
      </c>
    </row>
    <row r="1737" spans="15:15" x14ac:dyDescent="0.25">
      <c r="O1737" s="31" t="str">
        <f>IFERROR(_xlfn.RANK.EQ(Q1737,$Q$5:$Q$3000)+COUNTIF($Q$5:Q1737,Q1737)-1,"")</f>
        <v/>
      </c>
    </row>
    <row r="1738" spans="15:15" x14ac:dyDescent="0.25">
      <c r="O1738" s="31" t="str">
        <f>IFERROR(_xlfn.RANK.EQ(Q1738,$Q$5:$Q$3000)+COUNTIF($Q$5:Q1738,Q1738)-1,"")</f>
        <v/>
      </c>
    </row>
    <row r="1739" spans="15:15" x14ac:dyDescent="0.25">
      <c r="O1739" s="31" t="str">
        <f>IFERROR(_xlfn.RANK.EQ(Q1739,$Q$5:$Q$3000)+COUNTIF($Q$5:Q1739,Q1739)-1,"")</f>
        <v/>
      </c>
    </row>
    <row r="1740" spans="15:15" x14ac:dyDescent="0.25">
      <c r="O1740" s="31" t="str">
        <f>IFERROR(_xlfn.RANK.EQ(Q1740,$Q$5:$Q$3000)+COUNTIF($Q$5:Q1740,Q1740)-1,"")</f>
        <v/>
      </c>
    </row>
    <row r="1741" spans="15:15" x14ac:dyDescent="0.25">
      <c r="O1741" s="31" t="str">
        <f>IFERROR(_xlfn.RANK.EQ(Q1741,$Q$5:$Q$3000)+COUNTIF($Q$5:Q1741,Q1741)-1,"")</f>
        <v/>
      </c>
    </row>
    <row r="1742" spans="15:15" x14ac:dyDescent="0.25">
      <c r="O1742" s="31" t="str">
        <f>IFERROR(_xlfn.RANK.EQ(Q1742,$Q$5:$Q$3000)+COUNTIF($Q$5:Q1742,Q1742)-1,"")</f>
        <v/>
      </c>
    </row>
    <row r="1743" spans="15:15" x14ac:dyDescent="0.25">
      <c r="O1743" s="31" t="str">
        <f>IFERROR(_xlfn.RANK.EQ(Q1743,$Q$5:$Q$3000)+COUNTIF($Q$5:Q1743,Q1743)-1,"")</f>
        <v/>
      </c>
    </row>
    <row r="1744" spans="15:15" x14ac:dyDescent="0.25">
      <c r="O1744" s="31" t="str">
        <f>IFERROR(_xlfn.RANK.EQ(Q1744,$Q$5:$Q$3000)+COUNTIF($Q$5:Q1744,Q1744)-1,"")</f>
        <v/>
      </c>
    </row>
    <row r="1745" spans="15:15" x14ac:dyDescent="0.25">
      <c r="O1745" s="31" t="str">
        <f>IFERROR(_xlfn.RANK.EQ(Q1745,$Q$5:$Q$3000)+COUNTIF($Q$5:Q1745,Q1745)-1,"")</f>
        <v/>
      </c>
    </row>
    <row r="1746" spans="15:15" x14ac:dyDescent="0.25">
      <c r="O1746" s="31" t="str">
        <f>IFERROR(_xlfn.RANK.EQ(Q1746,$Q$5:$Q$3000)+COUNTIF($Q$5:Q1746,Q1746)-1,"")</f>
        <v/>
      </c>
    </row>
    <row r="1747" spans="15:15" x14ac:dyDescent="0.25">
      <c r="O1747" s="31" t="str">
        <f>IFERROR(_xlfn.RANK.EQ(Q1747,$Q$5:$Q$3000)+COUNTIF($Q$5:Q1747,Q1747)-1,"")</f>
        <v/>
      </c>
    </row>
    <row r="1748" spans="15:15" x14ac:dyDescent="0.25">
      <c r="O1748" s="31" t="str">
        <f>IFERROR(_xlfn.RANK.EQ(Q1748,$Q$5:$Q$3000)+COUNTIF($Q$5:Q1748,Q1748)-1,"")</f>
        <v/>
      </c>
    </row>
    <row r="1749" spans="15:15" x14ac:dyDescent="0.25">
      <c r="O1749" s="31" t="str">
        <f>IFERROR(_xlfn.RANK.EQ(Q1749,$Q$5:$Q$3000)+COUNTIF($Q$5:Q1749,Q1749)-1,"")</f>
        <v/>
      </c>
    </row>
    <row r="1750" spans="15:15" x14ac:dyDescent="0.25">
      <c r="O1750" s="31" t="str">
        <f>IFERROR(_xlfn.RANK.EQ(Q1750,$Q$5:$Q$3000)+COUNTIF($Q$5:Q1750,Q1750)-1,"")</f>
        <v/>
      </c>
    </row>
    <row r="1751" spans="15:15" x14ac:dyDescent="0.25">
      <c r="O1751" s="31" t="str">
        <f>IFERROR(_xlfn.RANK.EQ(Q1751,$Q$5:$Q$3000)+COUNTIF($Q$5:Q1751,Q1751)-1,"")</f>
        <v/>
      </c>
    </row>
    <row r="1752" spans="15:15" x14ac:dyDescent="0.25">
      <c r="O1752" s="31" t="str">
        <f>IFERROR(_xlfn.RANK.EQ(Q1752,$Q$5:$Q$3000)+COUNTIF($Q$5:Q1752,Q1752)-1,"")</f>
        <v/>
      </c>
    </row>
    <row r="1753" spans="15:15" x14ac:dyDescent="0.25">
      <c r="O1753" s="31" t="str">
        <f>IFERROR(_xlfn.RANK.EQ(Q1753,$Q$5:$Q$3000)+COUNTIF($Q$5:Q1753,Q1753)-1,"")</f>
        <v/>
      </c>
    </row>
    <row r="1754" spans="15:15" x14ac:dyDescent="0.25">
      <c r="O1754" s="31" t="str">
        <f>IFERROR(_xlfn.RANK.EQ(Q1754,$Q$5:$Q$3000)+COUNTIF($Q$5:Q1754,Q1754)-1,"")</f>
        <v/>
      </c>
    </row>
    <row r="1755" spans="15:15" x14ac:dyDescent="0.25">
      <c r="O1755" s="31" t="str">
        <f>IFERROR(_xlfn.RANK.EQ(Q1755,$Q$5:$Q$3000)+COUNTIF($Q$5:Q1755,Q1755)-1,"")</f>
        <v/>
      </c>
    </row>
    <row r="1756" spans="15:15" x14ac:dyDescent="0.25">
      <c r="O1756" s="31" t="str">
        <f>IFERROR(_xlfn.RANK.EQ(Q1756,$Q$5:$Q$3000)+COUNTIF($Q$5:Q1756,Q1756)-1,"")</f>
        <v/>
      </c>
    </row>
    <row r="1757" spans="15:15" x14ac:dyDescent="0.25">
      <c r="O1757" s="31" t="str">
        <f>IFERROR(_xlfn.RANK.EQ(Q1757,$Q$5:$Q$3000)+COUNTIF($Q$5:Q1757,Q1757)-1,"")</f>
        <v/>
      </c>
    </row>
    <row r="1758" spans="15:15" x14ac:dyDescent="0.25">
      <c r="O1758" s="31" t="str">
        <f>IFERROR(_xlfn.RANK.EQ(Q1758,$Q$5:$Q$3000)+COUNTIF($Q$5:Q1758,Q1758)-1,"")</f>
        <v/>
      </c>
    </row>
    <row r="1759" spans="15:15" x14ac:dyDescent="0.25">
      <c r="O1759" s="31" t="str">
        <f>IFERROR(_xlfn.RANK.EQ(Q1759,$Q$5:$Q$3000)+COUNTIF($Q$5:Q1759,Q1759)-1,"")</f>
        <v/>
      </c>
    </row>
    <row r="1760" spans="15:15" x14ac:dyDescent="0.25">
      <c r="O1760" s="31" t="str">
        <f>IFERROR(_xlfn.RANK.EQ(Q1760,$Q$5:$Q$3000)+COUNTIF($Q$5:Q1760,Q1760)-1,"")</f>
        <v/>
      </c>
    </row>
    <row r="1761" spans="15:15" x14ac:dyDescent="0.25">
      <c r="O1761" s="31" t="str">
        <f>IFERROR(_xlfn.RANK.EQ(Q1761,$Q$5:$Q$3000)+COUNTIF($Q$5:Q1761,Q1761)-1,"")</f>
        <v/>
      </c>
    </row>
    <row r="1762" spans="15:15" x14ac:dyDescent="0.25">
      <c r="O1762" s="31" t="str">
        <f>IFERROR(_xlfn.RANK.EQ(Q1762,$Q$5:$Q$3000)+COUNTIF($Q$5:Q1762,Q1762)-1,"")</f>
        <v/>
      </c>
    </row>
    <row r="1763" spans="15:15" x14ac:dyDescent="0.25">
      <c r="O1763" s="31" t="str">
        <f>IFERROR(_xlfn.RANK.EQ(Q1763,$Q$5:$Q$3000)+COUNTIF($Q$5:Q1763,Q1763)-1,"")</f>
        <v/>
      </c>
    </row>
    <row r="1764" spans="15:15" x14ac:dyDescent="0.25">
      <c r="O1764" s="31" t="str">
        <f>IFERROR(_xlfn.RANK.EQ(Q1764,$Q$5:$Q$3000)+COUNTIF($Q$5:Q1764,Q1764)-1,"")</f>
        <v/>
      </c>
    </row>
    <row r="1765" spans="15:15" x14ac:dyDescent="0.25">
      <c r="O1765" s="31" t="str">
        <f>IFERROR(_xlfn.RANK.EQ(Q1765,$Q$5:$Q$3000)+COUNTIF($Q$5:Q1765,Q1765)-1,"")</f>
        <v/>
      </c>
    </row>
    <row r="1766" spans="15:15" x14ac:dyDescent="0.25">
      <c r="O1766" s="31" t="str">
        <f>IFERROR(_xlfn.RANK.EQ(Q1766,$Q$5:$Q$3000)+COUNTIF($Q$5:Q1766,Q1766)-1,"")</f>
        <v/>
      </c>
    </row>
    <row r="1767" spans="15:15" x14ac:dyDescent="0.25">
      <c r="O1767" s="31" t="str">
        <f>IFERROR(_xlfn.RANK.EQ(Q1767,$Q$5:$Q$3000)+COUNTIF($Q$5:Q1767,Q1767)-1,"")</f>
        <v/>
      </c>
    </row>
    <row r="1768" spans="15:15" x14ac:dyDescent="0.25">
      <c r="O1768" s="31" t="str">
        <f>IFERROR(_xlfn.RANK.EQ(Q1768,$Q$5:$Q$3000)+COUNTIF($Q$5:Q1768,Q1768)-1,"")</f>
        <v/>
      </c>
    </row>
    <row r="1769" spans="15:15" x14ac:dyDescent="0.25">
      <c r="O1769" s="31" t="str">
        <f>IFERROR(_xlfn.RANK.EQ(Q1769,$Q$5:$Q$3000)+COUNTIF($Q$5:Q1769,Q1769)-1,"")</f>
        <v/>
      </c>
    </row>
    <row r="1770" spans="15:15" x14ac:dyDescent="0.25">
      <c r="O1770" s="31" t="str">
        <f>IFERROR(_xlfn.RANK.EQ(Q1770,$Q$5:$Q$3000)+COUNTIF($Q$5:Q1770,Q1770)-1,"")</f>
        <v/>
      </c>
    </row>
    <row r="1771" spans="15:15" x14ac:dyDescent="0.25">
      <c r="O1771" s="31" t="str">
        <f>IFERROR(_xlfn.RANK.EQ(Q1771,$Q$5:$Q$3000)+COUNTIF($Q$5:Q1771,Q1771)-1,"")</f>
        <v/>
      </c>
    </row>
    <row r="1772" spans="15:15" x14ac:dyDescent="0.25">
      <c r="O1772" s="31" t="str">
        <f>IFERROR(_xlfn.RANK.EQ(Q1772,$Q$5:$Q$3000)+COUNTIF($Q$5:Q1772,Q1772)-1,"")</f>
        <v/>
      </c>
    </row>
    <row r="1773" spans="15:15" x14ac:dyDescent="0.25">
      <c r="O1773" s="31" t="str">
        <f>IFERROR(_xlfn.RANK.EQ(Q1773,$Q$5:$Q$3000)+COUNTIF($Q$5:Q1773,Q1773)-1,"")</f>
        <v/>
      </c>
    </row>
    <row r="1774" spans="15:15" x14ac:dyDescent="0.25">
      <c r="O1774" s="31" t="str">
        <f>IFERROR(_xlfn.RANK.EQ(Q1774,$Q$5:$Q$3000)+COUNTIF($Q$5:Q1774,Q1774)-1,"")</f>
        <v/>
      </c>
    </row>
    <row r="1775" spans="15:15" x14ac:dyDescent="0.25">
      <c r="O1775" s="31" t="str">
        <f>IFERROR(_xlfn.RANK.EQ(Q1775,$Q$5:$Q$3000)+COUNTIF($Q$5:Q1775,Q1775)-1,"")</f>
        <v/>
      </c>
    </row>
    <row r="1776" spans="15:15" x14ac:dyDescent="0.25">
      <c r="O1776" s="31" t="str">
        <f>IFERROR(_xlfn.RANK.EQ(Q1776,$Q$5:$Q$3000)+COUNTIF($Q$5:Q1776,Q1776)-1,"")</f>
        <v/>
      </c>
    </row>
    <row r="1777" spans="15:15" x14ac:dyDescent="0.25">
      <c r="O1777" s="31" t="str">
        <f>IFERROR(_xlfn.RANK.EQ(Q1777,$Q$5:$Q$3000)+COUNTIF($Q$5:Q1777,Q1777)-1,"")</f>
        <v/>
      </c>
    </row>
    <row r="1778" spans="15:15" x14ac:dyDescent="0.25">
      <c r="O1778" s="31" t="str">
        <f>IFERROR(_xlfn.RANK.EQ(Q1778,$Q$5:$Q$3000)+COUNTIF($Q$5:Q1778,Q1778)-1,"")</f>
        <v/>
      </c>
    </row>
    <row r="1779" spans="15:15" x14ac:dyDescent="0.25">
      <c r="O1779" s="31" t="str">
        <f>IFERROR(_xlfn.RANK.EQ(Q1779,$Q$5:$Q$3000)+COUNTIF($Q$5:Q1779,Q1779)-1,"")</f>
        <v/>
      </c>
    </row>
    <row r="1780" spans="15:15" x14ac:dyDescent="0.25">
      <c r="O1780" s="31" t="str">
        <f>IFERROR(_xlfn.RANK.EQ(Q1780,$Q$5:$Q$3000)+COUNTIF($Q$5:Q1780,Q1780)-1,"")</f>
        <v/>
      </c>
    </row>
    <row r="1781" spans="15:15" x14ac:dyDescent="0.25">
      <c r="O1781" s="31" t="str">
        <f>IFERROR(_xlfn.RANK.EQ(Q1781,$Q$5:$Q$3000)+COUNTIF($Q$5:Q1781,Q1781)-1,"")</f>
        <v/>
      </c>
    </row>
    <row r="1782" spans="15:15" x14ac:dyDescent="0.25">
      <c r="O1782" s="31" t="str">
        <f>IFERROR(_xlfn.RANK.EQ(Q1782,$Q$5:$Q$3000)+COUNTIF($Q$5:Q1782,Q1782)-1,"")</f>
        <v/>
      </c>
    </row>
    <row r="1783" spans="15:15" x14ac:dyDescent="0.25">
      <c r="O1783" s="31" t="str">
        <f>IFERROR(_xlfn.RANK.EQ(Q1783,$Q$5:$Q$3000)+COUNTIF($Q$5:Q1783,Q1783)-1,"")</f>
        <v/>
      </c>
    </row>
    <row r="1784" spans="15:15" x14ac:dyDescent="0.25">
      <c r="O1784" s="31" t="str">
        <f>IFERROR(_xlfn.RANK.EQ(Q1784,$Q$5:$Q$3000)+COUNTIF($Q$5:Q1784,Q1784)-1,"")</f>
        <v/>
      </c>
    </row>
    <row r="1785" spans="15:15" x14ac:dyDescent="0.25">
      <c r="O1785" s="31" t="str">
        <f>IFERROR(_xlfn.RANK.EQ(Q1785,$Q$5:$Q$3000)+COUNTIF($Q$5:Q1785,Q1785)-1,"")</f>
        <v/>
      </c>
    </row>
    <row r="1786" spans="15:15" x14ac:dyDescent="0.25">
      <c r="O1786" s="31" t="str">
        <f>IFERROR(_xlfn.RANK.EQ(Q1786,$Q$5:$Q$3000)+COUNTIF($Q$5:Q1786,Q1786)-1,"")</f>
        <v/>
      </c>
    </row>
    <row r="1787" spans="15:15" x14ac:dyDescent="0.25">
      <c r="O1787" s="31" t="str">
        <f>IFERROR(_xlfn.RANK.EQ(Q1787,$Q$5:$Q$3000)+COUNTIF($Q$5:Q1787,Q1787)-1,"")</f>
        <v/>
      </c>
    </row>
    <row r="1788" spans="15:15" x14ac:dyDescent="0.25">
      <c r="O1788" s="31" t="str">
        <f>IFERROR(_xlfn.RANK.EQ(Q1788,$Q$5:$Q$3000)+COUNTIF($Q$5:Q1788,Q1788)-1,"")</f>
        <v/>
      </c>
    </row>
    <row r="1789" spans="15:15" x14ac:dyDescent="0.25">
      <c r="O1789" s="31" t="str">
        <f>IFERROR(_xlfn.RANK.EQ(Q1789,$Q$5:$Q$3000)+COUNTIF($Q$5:Q1789,Q1789)-1,"")</f>
        <v/>
      </c>
    </row>
    <row r="1790" spans="15:15" x14ac:dyDescent="0.25">
      <c r="O1790" s="31" t="str">
        <f>IFERROR(_xlfn.RANK.EQ(Q1790,$Q$5:$Q$3000)+COUNTIF($Q$5:Q1790,Q1790)-1,"")</f>
        <v/>
      </c>
    </row>
    <row r="1791" spans="15:15" x14ac:dyDescent="0.25">
      <c r="O1791" s="31" t="str">
        <f>IFERROR(_xlfn.RANK.EQ(Q1791,$Q$5:$Q$3000)+COUNTIF($Q$5:Q1791,Q1791)-1,"")</f>
        <v/>
      </c>
    </row>
    <row r="1792" spans="15:15" x14ac:dyDescent="0.25">
      <c r="O1792" s="31" t="str">
        <f>IFERROR(_xlfn.RANK.EQ(Q1792,$Q$5:$Q$3000)+COUNTIF($Q$5:Q1792,Q1792)-1,"")</f>
        <v/>
      </c>
    </row>
    <row r="1793" spans="15:15" x14ac:dyDescent="0.25">
      <c r="O1793" s="31" t="str">
        <f>IFERROR(_xlfn.RANK.EQ(Q1793,$Q$5:$Q$3000)+COUNTIF($Q$5:Q1793,Q1793)-1,"")</f>
        <v/>
      </c>
    </row>
    <row r="1794" spans="15:15" x14ac:dyDescent="0.25">
      <c r="O1794" s="31" t="str">
        <f>IFERROR(_xlfn.RANK.EQ(Q1794,$Q$5:$Q$3000)+COUNTIF($Q$5:Q1794,Q1794)-1,"")</f>
        <v/>
      </c>
    </row>
    <row r="1795" spans="15:15" x14ac:dyDescent="0.25">
      <c r="O1795" s="31" t="str">
        <f>IFERROR(_xlfn.RANK.EQ(Q1795,$Q$5:$Q$3000)+COUNTIF($Q$5:Q1795,Q1795)-1,"")</f>
        <v/>
      </c>
    </row>
    <row r="1796" spans="15:15" x14ac:dyDescent="0.25">
      <c r="O1796" s="31" t="str">
        <f>IFERROR(_xlfn.RANK.EQ(Q1796,$Q$5:$Q$3000)+COUNTIF($Q$5:Q1796,Q1796)-1,"")</f>
        <v/>
      </c>
    </row>
    <row r="1797" spans="15:15" x14ac:dyDescent="0.25">
      <c r="O1797" s="31" t="str">
        <f>IFERROR(_xlfn.RANK.EQ(Q1797,$Q$5:$Q$3000)+COUNTIF($Q$5:Q1797,Q1797)-1,"")</f>
        <v/>
      </c>
    </row>
    <row r="1798" spans="15:15" x14ac:dyDescent="0.25">
      <c r="O1798" s="31" t="str">
        <f>IFERROR(_xlfn.RANK.EQ(Q1798,$Q$5:$Q$3000)+COUNTIF($Q$5:Q1798,Q1798)-1,"")</f>
        <v/>
      </c>
    </row>
    <row r="1799" spans="15:15" x14ac:dyDescent="0.25">
      <c r="O1799" s="31" t="str">
        <f>IFERROR(_xlfn.RANK.EQ(Q1799,$Q$5:$Q$3000)+COUNTIF($Q$5:Q1799,Q1799)-1,"")</f>
        <v/>
      </c>
    </row>
    <row r="1800" spans="15:15" x14ac:dyDescent="0.25">
      <c r="O1800" s="31" t="str">
        <f>IFERROR(_xlfn.RANK.EQ(Q1800,$Q$5:$Q$3000)+COUNTIF($Q$5:Q1800,Q1800)-1,"")</f>
        <v/>
      </c>
    </row>
    <row r="1801" spans="15:15" x14ac:dyDescent="0.25">
      <c r="O1801" s="31" t="str">
        <f>IFERROR(_xlfn.RANK.EQ(Q1801,$Q$5:$Q$3000)+COUNTIF($Q$5:Q1801,Q1801)-1,"")</f>
        <v/>
      </c>
    </row>
    <row r="1802" spans="15:15" x14ac:dyDescent="0.25">
      <c r="O1802" s="31" t="str">
        <f>IFERROR(_xlfn.RANK.EQ(Q1802,$Q$5:$Q$3000)+COUNTIF($Q$5:Q1802,Q1802)-1,"")</f>
        <v/>
      </c>
    </row>
    <row r="1803" spans="15:15" x14ac:dyDescent="0.25">
      <c r="O1803" s="31" t="str">
        <f>IFERROR(_xlfn.RANK.EQ(Q1803,$Q$5:$Q$3000)+COUNTIF($Q$5:Q1803,Q1803)-1,"")</f>
        <v/>
      </c>
    </row>
    <row r="1804" spans="15:15" x14ac:dyDescent="0.25">
      <c r="O1804" s="31" t="str">
        <f>IFERROR(_xlfn.RANK.EQ(Q1804,$Q$5:$Q$3000)+COUNTIF($Q$5:Q1804,Q1804)-1,"")</f>
        <v/>
      </c>
    </row>
    <row r="1805" spans="15:15" x14ac:dyDescent="0.25">
      <c r="O1805" s="31" t="str">
        <f>IFERROR(_xlfn.RANK.EQ(Q1805,$Q$5:$Q$3000)+COUNTIF($Q$5:Q1805,Q1805)-1,"")</f>
        <v/>
      </c>
    </row>
    <row r="1806" spans="15:15" x14ac:dyDescent="0.25">
      <c r="O1806" s="31" t="str">
        <f>IFERROR(_xlfn.RANK.EQ(Q1806,$Q$5:$Q$3000)+COUNTIF($Q$5:Q1806,Q1806)-1,"")</f>
        <v/>
      </c>
    </row>
    <row r="1807" spans="15:15" x14ac:dyDescent="0.25">
      <c r="O1807" s="31" t="str">
        <f>IFERROR(_xlfn.RANK.EQ(Q1807,$Q$5:$Q$3000)+COUNTIF($Q$5:Q1807,Q1807)-1,"")</f>
        <v/>
      </c>
    </row>
    <row r="1808" spans="15:15" x14ac:dyDescent="0.25">
      <c r="O1808" s="31" t="str">
        <f>IFERROR(_xlfn.RANK.EQ(Q1808,$Q$5:$Q$3000)+COUNTIF($Q$5:Q1808,Q1808)-1,"")</f>
        <v/>
      </c>
    </row>
    <row r="1809" spans="15:15" x14ac:dyDescent="0.25">
      <c r="O1809" s="31" t="str">
        <f>IFERROR(_xlfn.RANK.EQ(Q1809,$Q$5:$Q$3000)+COUNTIF($Q$5:Q1809,Q1809)-1,"")</f>
        <v/>
      </c>
    </row>
    <row r="1810" spans="15:15" x14ac:dyDescent="0.25">
      <c r="O1810" s="31" t="str">
        <f>IFERROR(_xlfn.RANK.EQ(Q1810,$Q$5:$Q$3000)+COUNTIF($Q$5:Q1810,Q1810)-1,"")</f>
        <v/>
      </c>
    </row>
    <row r="1811" spans="15:15" x14ac:dyDescent="0.25">
      <c r="O1811" s="31" t="str">
        <f>IFERROR(_xlfn.RANK.EQ(Q1811,$Q$5:$Q$3000)+COUNTIF($Q$5:Q1811,Q1811)-1,"")</f>
        <v/>
      </c>
    </row>
    <row r="1812" spans="15:15" x14ac:dyDescent="0.25">
      <c r="O1812" s="31" t="str">
        <f>IFERROR(_xlfn.RANK.EQ(Q1812,$Q$5:$Q$3000)+COUNTIF($Q$5:Q1812,Q1812)-1,"")</f>
        <v/>
      </c>
    </row>
    <row r="1813" spans="15:15" x14ac:dyDescent="0.25">
      <c r="O1813" s="31" t="str">
        <f>IFERROR(_xlfn.RANK.EQ(Q1813,$Q$5:$Q$3000)+COUNTIF($Q$5:Q1813,Q1813)-1,"")</f>
        <v/>
      </c>
    </row>
    <row r="1814" spans="15:15" x14ac:dyDescent="0.25">
      <c r="O1814" s="31" t="str">
        <f>IFERROR(_xlfn.RANK.EQ(Q1814,$Q$5:$Q$3000)+COUNTIF($Q$5:Q1814,Q1814)-1,"")</f>
        <v/>
      </c>
    </row>
    <row r="1815" spans="15:15" x14ac:dyDescent="0.25">
      <c r="O1815" s="31" t="str">
        <f>IFERROR(_xlfn.RANK.EQ(Q1815,$Q$5:$Q$3000)+COUNTIF($Q$5:Q1815,Q1815)-1,"")</f>
        <v/>
      </c>
    </row>
    <row r="1816" spans="15:15" x14ac:dyDescent="0.25">
      <c r="O1816" s="31" t="str">
        <f>IFERROR(_xlfn.RANK.EQ(Q1816,$Q$5:$Q$3000)+COUNTIF($Q$5:Q1816,Q1816)-1,"")</f>
        <v/>
      </c>
    </row>
    <row r="1817" spans="15:15" x14ac:dyDescent="0.25">
      <c r="O1817" s="31" t="str">
        <f>IFERROR(_xlfn.RANK.EQ(Q1817,$Q$5:$Q$3000)+COUNTIF($Q$5:Q1817,Q1817)-1,"")</f>
        <v/>
      </c>
    </row>
    <row r="1818" spans="15:15" x14ac:dyDescent="0.25">
      <c r="O1818" s="31" t="str">
        <f>IFERROR(_xlfn.RANK.EQ(Q1818,$Q$5:$Q$3000)+COUNTIF($Q$5:Q1818,Q1818)-1,"")</f>
        <v/>
      </c>
    </row>
    <row r="1819" spans="15:15" x14ac:dyDescent="0.25">
      <c r="O1819" s="31" t="str">
        <f>IFERROR(_xlfn.RANK.EQ(Q1819,$Q$5:$Q$3000)+COUNTIF($Q$5:Q1819,Q1819)-1,"")</f>
        <v/>
      </c>
    </row>
    <row r="1820" spans="15:15" x14ac:dyDescent="0.25">
      <c r="O1820" s="31" t="str">
        <f>IFERROR(_xlfn.RANK.EQ(Q1820,$Q$5:$Q$3000)+COUNTIF($Q$5:Q1820,Q1820)-1,"")</f>
        <v/>
      </c>
    </row>
    <row r="1821" spans="15:15" x14ac:dyDescent="0.25">
      <c r="O1821" s="31" t="str">
        <f>IFERROR(_xlfn.RANK.EQ(Q1821,$Q$5:$Q$3000)+COUNTIF($Q$5:Q1821,Q1821)-1,"")</f>
        <v/>
      </c>
    </row>
    <row r="1822" spans="15:15" x14ac:dyDescent="0.25">
      <c r="O1822" s="31" t="str">
        <f>IFERROR(_xlfn.RANK.EQ(Q1822,$Q$5:$Q$3000)+COUNTIF($Q$5:Q1822,Q1822)-1,"")</f>
        <v/>
      </c>
    </row>
    <row r="1823" spans="15:15" x14ac:dyDescent="0.25">
      <c r="O1823" s="31" t="str">
        <f>IFERROR(_xlfn.RANK.EQ(Q1823,$Q$5:$Q$3000)+COUNTIF($Q$5:Q1823,Q1823)-1,"")</f>
        <v/>
      </c>
    </row>
    <row r="1824" spans="15:15" x14ac:dyDescent="0.25">
      <c r="O1824" s="31" t="str">
        <f>IFERROR(_xlfn.RANK.EQ(Q1824,$Q$5:$Q$3000)+COUNTIF($Q$5:Q1824,Q1824)-1,"")</f>
        <v/>
      </c>
    </row>
    <row r="1825" spans="15:15" x14ac:dyDescent="0.25">
      <c r="O1825" s="31" t="str">
        <f>IFERROR(_xlfn.RANK.EQ(Q1825,$Q$5:$Q$3000)+COUNTIF($Q$5:Q1825,Q1825)-1,"")</f>
        <v/>
      </c>
    </row>
    <row r="1826" spans="15:15" x14ac:dyDescent="0.25">
      <c r="O1826" s="31" t="str">
        <f>IFERROR(_xlfn.RANK.EQ(Q1826,$Q$5:$Q$3000)+COUNTIF($Q$5:Q1826,Q1826)-1,"")</f>
        <v/>
      </c>
    </row>
    <row r="1827" spans="15:15" x14ac:dyDescent="0.25">
      <c r="O1827" s="31" t="str">
        <f>IFERROR(_xlfn.RANK.EQ(Q1827,$Q$5:$Q$3000)+COUNTIF($Q$5:Q1827,Q1827)-1,"")</f>
        <v/>
      </c>
    </row>
    <row r="1828" spans="15:15" x14ac:dyDescent="0.25">
      <c r="O1828" s="31" t="str">
        <f>IFERROR(_xlfn.RANK.EQ(Q1828,$Q$5:$Q$3000)+COUNTIF($Q$5:Q1828,Q1828)-1,"")</f>
        <v/>
      </c>
    </row>
    <row r="1829" spans="15:15" x14ac:dyDescent="0.25">
      <c r="O1829" s="31" t="str">
        <f>IFERROR(_xlfn.RANK.EQ(Q1829,$Q$5:$Q$3000)+COUNTIF($Q$5:Q1829,Q1829)-1,"")</f>
        <v/>
      </c>
    </row>
    <row r="1830" spans="15:15" x14ac:dyDescent="0.25">
      <c r="O1830" s="31" t="str">
        <f>IFERROR(_xlfn.RANK.EQ(Q1830,$Q$5:$Q$3000)+COUNTIF($Q$5:Q1830,Q1830)-1,"")</f>
        <v/>
      </c>
    </row>
    <row r="1831" spans="15:15" x14ac:dyDescent="0.25">
      <c r="O1831" s="31" t="str">
        <f>IFERROR(_xlfn.RANK.EQ(Q1831,$Q$5:$Q$3000)+COUNTIF($Q$5:Q1831,Q1831)-1,"")</f>
        <v/>
      </c>
    </row>
    <row r="1832" spans="15:15" x14ac:dyDescent="0.25">
      <c r="O1832" s="31" t="str">
        <f>IFERROR(_xlfn.RANK.EQ(Q1832,$Q$5:$Q$3000)+COUNTIF($Q$5:Q1832,Q1832)-1,"")</f>
        <v/>
      </c>
    </row>
    <row r="1833" spans="15:15" x14ac:dyDescent="0.25">
      <c r="O1833" s="31" t="str">
        <f>IFERROR(_xlfn.RANK.EQ(Q1833,$Q$5:$Q$3000)+COUNTIF($Q$5:Q1833,Q1833)-1,"")</f>
        <v/>
      </c>
    </row>
    <row r="1834" spans="15:15" x14ac:dyDescent="0.25">
      <c r="O1834" s="31" t="str">
        <f>IFERROR(_xlfn.RANK.EQ(Q1834,$Q$5:$Q$3000)+COUNTIF($Q$5:Q1834,Q1834)-1,"")</f>
        <v/>
      </c>
    </row>
    <row r="1835" spans="15:15" x14ac:dyDescent="0.25">
      <c r="O1835" s="31" t="str">
        <f>IFERROR(_xlfn.RANK.EQ(Q1835,$Q$5:$Q$3000)+COUNTIF($Q$5:Q1835,Q1835)-1,"")</f>
        <v/>
      </c>
    </row>
    <row r="1836" spans="15:15" x14ac:dyDescent="0.25">
      <c r="O1836" s="31" t="str">
        <f>IFERROR(_xlfn.RANK.EQ(Q1836,$Q$5:$Q$3000)+COUNTIF($Q$5:Q1836,Q1836)-1,"")</f>
        <v/>
      </c>
    </row>
    <row r="1837" spans="15:15" x14ac:dyDescent="0.25">
      <c r="O1837" s="31" t="str">
        <f>IFERROR(_xlfn.RANK.EQ(Q1837,$Q$5:$Q$3000)+COUNTIF($Q$5:Q1837,Q1837)-1,"")</f>
        <v/>
      </c>
    </row>
    <row r="1838" spans="15:15" x14ac:dyDescent="0.25">
      <c r="O1838" s="31" t="str">
        <f>IFERROR(_xlfn.RANK.EQ(Q1838,$Q$5:$Q$3000)+COUNTIF($Q$5:Q1838,Q1838)-1,"")</f>
        <v/>
      </c>
    </row>
    <row r="1839" spans="15:15" x14ac:dyDescent="0.25">
      <c r="O1839" s="31" t="str">
        <f>IFERROR(_xlfn.RANK.EQ(Q1839,$Q$5:$Q$3000)+COUNTIF($Q$5:Q1839,Q1839)-1,"")</f>
        <v/>
      </c>
    </row>
    <row r="1840" spans="15:15" x14ac:dyDescent="0.25">
      <c r="O1840" s="31" t="str">
        <f>IFERROR(_xlfn.RANK.EQ(Q1840,$Q$5:$Q$3000)+COUNTIF($Q$5:Q1840,Q1840)-1,"")</f>
        <v/>
      </c>
    </row>
    <row r="1841" spans="15:15" x14ac:dyDescent="0.25">
      <c r="O1841" s="31" t="str">
        <f>IFERROR(_xlfn.RANK.EQ(Q1841,$Q$5:$Q$3000)+COUNTIF($Q$5:Q1841,Q1841)-1,"")</f>
        <v/>
      </c>
    </row>
    <row r="1842" spans="15:15" x14ac:dyDescent="0.25">
      <c r="O1842" s="31" t="str">
        <f>IFERROR(_xlfn.RANK.EQ(Q1842,$Q$5:$Q$3000)+COUNTIF($Q$5:Q1842,Q1842)-1,"")</f>
        <v/>
      </c>
    </row>
    <row r="1843" spans="15:15" x14ac:dyDescent="0.25">
      <c r="O1843" s="31" t="str">
        <f>IFERROR(_xlfn.RANK.EQ(Q1843,$Q$5:$Q$3000)+COUNTIF($Q$5:Q1843,Q1843)-1,"")</f>
        <v/>
      </c>
    </row>
    <row r="1844" spans="15:15" x14ac:dyDescent="0.25">
      <c r="O1844" s="31" t="str">
        <f>IFERROR(_xlfn.RANK.EQ(Q1844,$Q$5:$Q$3000)+COUNTIF($Q$5:Q1844,Q1844)-1,"")</f>
        <v/>
      </c>
    </row>
    <row r="1845" spans="15:15" x14ac:dyDescent="0.25">
      <c r="O1845" s="31" t="str">
        <f>IFERROR(_xlfn.RANK.EQ(Q1845,$Q$5:$Q$3000)+COUNTIF($Q$5:Q1845,Q1845)-1,"")</f>
        <v/>
      </c>
    </row>
    <row r="1846" spans="15:15" x14ac:dyDescent="0.25">
      <c r="O1846" s="31" t="str">
        <f>IFERROR(_xlfn.RANK.EQ(Q1846,$Q$5:$Q$3000)+COUNTIF($Q$5:Q1846,Q1846)-1,"")</f>
        <v/>
      </c>
    </row>
    <row r="1847" spans="15:15" x14ac:dyDescent="0.25">
      <c r="O1847" s="31" t="str">
        <f>IFERROR(_xlfn.RANK.EQ(Q1847,$Q$5:$Q$3000)+COUNTIF($Q$5:Q1847,Q1847)-1,"")</f>
        <v/>
      </c>
    </row>
    <row r="1848" spans="15:15" x14ac:dyDescent="0.25">
      <c r="O1848" s="31" t="str">
        <f>IFERROR(_xlfn.RANK.EQ(Q1848,$Q$5:$Q$3000)+COUNTIF($Q$5:Q1848,Q1848)-1,"")</f>
        <v/>
      </c>
    </row>
    <row r="1849" spans="15:15" x14ac:dyDescent="0.25">
      <c r="O1849" s="31" t="str">
        <f>IFERROR(_xlfn.RANK.EQ(Q1849,$Q$5:$Q$3000)+COUNTIF($Q$5:Q1849,Q1849)-1,"")</f>
        <v/>
      </c>
    </row>
    <row r="1850" spans="15:15" x14ac:dyDescent="0.25">
      <c r="O1850" s="31" t="str">
        <f>IFERROR(_xlfn.RANK.EQ(Q1850,$Q$5:$Q$3000)+COUNTIF($Q$5:Q1850,Q1850)-1,"")</f>
        <v/>
      </c>
    </row>
    <row r="1851" spans="15:15" x14ac:dyDescent="0.25">
      <c r="O1851" s="31" t="str">
        <f>IFERROR(_xlfn.RANK.EQ(Q1851,$Q$5:$Q$3000)+COUNTIF($Q$5:Q1851,Q1851)-1,"")</f>
        <v/>
      </c>
    </row>
    <row r="1852" spans="15:15" x14ac:dyDescent="0.25">
      <c r="O1852" s="31" t="str">
        <f>IFERROR(_xlfn.RANK.EQ(Q1852,$Q$5:$Q$3000)+COUNTIF($Q$5:Q1852,Q1852)-1,"")</f>
        <v/>
      </c>
    </row>
    <row r="1853" spans="15:15" x14ac:dyDescent="0.25">
      <c r="O1853" s="31" t="str">
        <f>IFERROR(_xlfn.RANK.EQ(Q1853,$Q$5:$Q$3000)+COUNTIF($Q$5:Q1853,Q1853)-1,"")</f>
        <v/>
      </c>
    </row>
    <row r="1854" spans="15:15" x14ac:dyDescent="0.25">
      <c r="O1854" s="31" t="str">
        <f>IFERROR(_xlfn.RANK.EQ(Q1854,$Q$5:$Q$3000)+COUNTIF($Q$5:Q1854,Q1854)-1,"")</f>
        <v/>
      </c>
    </row>
    <row r="1855" spans="15:15" x14ac:dyDescent="0.25">
      <c r="O1855" s="31" t="str">
        <f>IFERROR(_xlfn.RANK.EQ(Q1855,$Q$5:$Q$3000)+COUNTIF($Q$5:Q1855,Q1855)-1,"")</f>
        <v/>
      </c>
    </row>
    <row r="1856" spans="15:15" x14ac:dyDescent="0.25">
      <c r="O1856" s="31" t="str">
        <f>IFERROR(_xlfn.RANK.EQ(Q1856,$Q$5:$Q$3000)+COUNTIF($Q$5:Q1856,Q1856)-1,"")</f>
        <v/>
      </c>
    </row>
    <row r="1857" spans="15:15" x14ac:dyDescent="0.25">
      <c r="O1857" s="31" t="str">
        <f>IFERROR(_xlfn.RANK.EQ(Q1857,$Q$5:$Q$3000)+COUNTIF($Q$5:Q1857,Q1857)-1,"")</f>
        <v/>
      </c>
    </row>
    <row r="1858" spans="15:15" x14ac:dyDescent="0.25">
      <c r="O1858" s="31" t="str">
        <f>IFERROR(_xlfn.RANK.EQ(Q1858,$Q$5:$Q$3000)+COUNTIF($Q$5:Q1858,Q1858)-1,"")</f>
        <v/>
      </c>
    </row>
    <row r="1859" spans="15:15" x14ac:dyDescent="0.25">
      <c r="O1859" s="31" t="str">
        <f>IFERROR(_xlfn.RANK.EQ(Q1859,$Q$5:$Q$3000)+COUNTIF($Q$5:Q1859,Q1859)-1,"")</f>
        <v/>
      </c>
    </row>
    <row r="1860" spans="15:15" x14ac:dyDescent="0.25">
      <c r="O1860" s="31" t="str">
        <f>IFERROR(_xlfn.RANK.EQ(Q1860,$Q$5:$Q$3000)+COUNTIF($Q$5:Q1860,Q1860)-1,"")</f>
        <v/>
      </c>
    </row>
    <row r="1861" spans="15:15" x14ac:dyDescent="0.25">
      <c r="O1861" s="31" t="str">
        <f>IFERROR(_xlfn.RANK.EQ(Q1861,$Q$5:$Q$3000)+COUNTIF($Q$5:Q1861,Q1861)-1,"")</f>
        <v/>
      </c>
    </row>
    <row r="1862" spans="15:15" x14ac:dyDescent="0.25">
      <c r="O1862" s="31" t="str">
        <f>IFERROR(_xlfn.RANK.EQ(Q1862,$Q$5:$Q$3000)+COUNTIF($Q$5:Q1862,Q1862)-1,"")</f>
        <v/>
      </c>
    </row>
    <row r="1863" spans="15:15" x14ac:dyDescent="0.25">
      <c r="O1863" s="31" t="str">
        <f>IFERROR(_xlfn.RANK.EQ(Q1863,$Q$5:$Q$3000)+COUNTIF($Q$5:Q1863,Q1863)-1,"")</f>
        <v/>
      </c>
    </row>
    <row r="1864" spans="15:15" x14ac:dyDescent="0.25">
      <c r="O1864" s="31" t="str">
        <f>IFERROR(_xlfn.RANK.EQ(Q1864,$Q$5:$Q$3000)+COUNTIF($Q$5:Q1864,Q1864)-1,"")</f>
        <v/>
      </c>
    </row>
    <row r="1865" spans="15:15" x14ac:dyDescent="0.25">
      <c r="O1865" s="31" t="str">
        <f>IFERROR(_xlfn.RANK.EQ(Q1865,$Q$5:$Q$3000)+COUNTIF($Q$5:Q1865,Q1865)-1,"")</f>
        <v/>
      </c>
    </row>
    <row r="1866" spans="15:15" x14ac:dyDescent="0.25">
      <c r="O1866" s="31" t="str">
        <f>IFERROR(_xlfn.RANK.EQ(Q1866,$Q$5:$Q$3000)+COUNTIF($Q$5:Q1866,Q1866)-1,"")</f>
        <v/>
      </c>
    </row>
    <row r="1867" spans="15:15" x14ac:dyDescent="0.25">
      <c r="O1867" s="31" t="str">
        <f>IFERROR(_xlfn.RANK.EQ(Q1867,$Q$5:$Q$3000)+COUNTIF($Q$5:Q1867,Q1867)-1,"")</f>
        <v/>
      </c>
    </row>
    <row r="1868" spans="15:15" x14ac:dyDescent="0.25">
      <c r="O1868" s="31" t="str">
        <f>IFERROR(_xlfn.RANK.EQ(Q1868,$Q$5:$Q$3000)+COUNTIF($Q$5:Q1868,Q1868)-1,"")</f>
        <v/>
      </c>
    </row>
    <row r="1869" spans="15:15" x14ac:dyDescent="0.25">
      <c r="O1869" s="31" t="str">
        <f>IFERROR(_xlfn.RANK.EQ(Q1869,$Q$5:$Q$3000)+COUNTIF($Q$5:Q1869,Q1869)-1,"")</f>
        <v/>
      </c>
    </row>
    <row r="1870" spans="15:15" x14ac:dyDescent="0.25">
      <c r="O1870" s="31" t="str">
        <f>IFERROR(_xlfn.RANK.EQ(Q1870,$Q$5:$Q$3000)+COUNTIF($Q$5:Q1870,Q1870)-1,"")</f>
        <v/>
      </c>
    </row>
    <row r="1871" spans="15:15" x14ac:dyDescent="0.25">
      <c r="O1871" s="31" t="str">
        <f>IFERROR(_xlfn.RANK.EQ(Q1871,$Q$5:$Q$3000)+COUNTIF($Q$5:Q1871,Q1871)-1,"")</f>
        <v/>
      </c>
    </row>
    <row r="1872" spans="15:15" x14ac:dyDescent="0.25">
      <c r="O1872" s="31" t="str">
        <f>IFERROR(_xlfn.RANK.EQ(Q1872,$Q$5:$Q$3000)+COUNTIF($Q$5:Q1872,Q1872)-1,"")</f>
        <v/>
      </c>
    </row>
    <row r="1873" spans="15:15" x14ac:dyDescent="0.25">
      <c r="O1873" s="31" t="str">
        <f>IFERROR(_xlfn.RANK.EQ(Q1873,$Q$5:$Q$3000)+COUNTIF($Q$5:Q1873,Q1873)-1,"")</f>
        <v/>
      </c>
    </row>
    <row r="1874" spans="15:15" x14ac:dyDescent="0.25">
      <c r="O1874" s="31" t="str">
        <f>IFERROR(_xlfn.RANK.EQ(Q1874,$Q$5:$Q$3000)+COUNTIF($Q$5:Q1874,Q1874)-1,"")</f>
        <v/>
      </c>
    </row>
    <row r="1875" spans="15:15" x14ac:dyDescent="0.25">
      <c r="O1875" s="31" t="str">
        <f>IFERROR(_xlfn.RANK.EQ(Q1875,$Q$5:$Q$3000)+COUNTIF($Q$5:Q1875,Q1875)-1,"")</f>
        <v/>
      </c>
    </row>
    <row r="1876" spans="15:15" x14ac:dyDescent="0.25">
      <c r="O1876" s="31" t="str">
        <f>IFERROR(_xlfn.RANK.EQ(Q1876,$Q$5:$Q$3000)+COUNTIF($Q$5:Q1876,Q1876)-1,"")</f>
        <v/>
      </c>
    </row>
    <row r="1877" spans="15:15" x14ac:dyDescent="0.25">
      <c r="O1877" s="31" t="str">
        <f>IFERROR(_xlfn.RANK.EQ(Q1877,$Q$5:$Q$3000)+COUNTIF($Q$5:Q1877,Q1877)-1,"")</f>
        <v/>
      </c>
    </row>
    <row r="1878" spans="15:15" x14ac:dyDescent="0.25">
      <c r="O1878" s="31" t="str">
        <f>IFERROR(_xlfn.RANK.EQ(Q1878,$Q$5:$Q$3000)+COUNTIF($Q$5:Q1878,Q1878)-1,"")</f>
        <v/>
      </c>
    </row>
    <row r="1879" spans="15:15" x14ac:dyDescent="0.25">
      <c r="O1879" s="31" t="str">
        <f>IFERROR(_xlfn.RANK.EQ(Q1879,$Q$5:$Q$3000)+COUNTIF($Q$5:Q1879,Q1879)-1,"")</f>
        <v/>
      </c>
    </row>
    <row r="1880" spans="15:15" x14ac:dyDescent="0.25">
      <c r="O1880" s="31" t="str">
        <f>IFERROR(_xlfn.RANK.EQ(Q1880,$Q$5:$Q$3000)+COUNTIF($Q$5:Q1880,Q1880)-1,"")</f>
        <v/>
      </c>
    </row>
    <row r="1881" spans="15:15" x14ac:dyDescent="0.25">
      <c r="O1881" s="31" t="str">
        <f>IFERROR(_xlfn.RANK.EQ(Q1881,$Q$5:$Q$3000)+COUNTIF($Q$5:Q1881,Q1881)-1,"")</f>
        <v/>
      </c>
    </row>
    <row r="1882" spans="15:15" x14ac:dyDescent="0.25">
      <c r="O1882" s="31" t="str">
        <f>IFERROR(_xlfn.RANK.EQ(Q1882,$Q$5:$Q$3000)+COUNTIF($Q$5:Q1882,Q1882)-1,"")</f>
        <v/>
      </c>
    </row>
    <row r="1883" spans="15:15" x14ac:dyDescent="0.25">
      <c r="O1883" s="31" t="str">
        <f>IFERROR(_xlfn.RANK.EQ(Q1883,$Q$5:$Q$3000)+COUNTIF($Q$5:Q1883,Q1883)-1,"")</f>
        <v/>
      </c>
    </row>
    <row r="1884" spans="15:15" x14ac:dyDescent="0.25">
      <c r="O1884" s="31" t="str">
        <f>IFERROR(_xlfn.RANK.EQ(Q1884,$Q$5:$Q$3000)+COUNTIF($Q$5:Q1884,Q1884)-1,"")</f>
        <v/>
      </c>
    </row>
    <row r="1885" spans="15:15" x14ac:dyDescent="0.25">
      <c r="O1885" s="31" t="str">
        <f>IFERROR(_xlfn.RANK.EQ(Q1885,$Q$5:$Q$3000)+COUNTIF($Q$5:Q1885,Q1885)-1,"")</f>
        <v/>
      </c>
    </row>
    <row r="1886" spans="15:15" x14ac:dyDescent="0.25">
      <c r="O1886" s="31" t="str">
        <f>IFERROR(_xlfn.RANK.EQ(Q1886,$Q$5:$Q$3000)+COUNTIF($Q$5:Q1886,Q1886)-1,"")</f>
        <v/>
      </c>
    </row>
    <row r="1887" spans="15:15" x14ac:dyDescent="0.25">
      <c r="O1887" s="31" t="str">
        <f>IFERROR(_xlfn.RANK.EQ(Q1887,$Q$5:$Q$3000)+COUNTIF($Q$5:Q1887,Q1887)-1,"")</f>
        <v/>
      </c>
    </row>
    <row r="1888" spans="15:15" x14ac:dyDescent="0.25">
      <c r="O1888" s="31" t="str">
        <f>IFERROR(_xlfn.RANK.EQ(Q1888,$Q$5:$Q$3000)+COUNTIF($Q$5:Q1888,Q1888)-1,"")</f>
        <v/>
      </c>
    </row>
    <row r="1889" spans="15:15" x14ac:dyDescent="0.25">
      <c r="O1889" s="31" t="str">
        <f>IFERROR(_xlfn.RANK.EQ(Q1889,$Q$5:$Q$3000)+COUNTIF($Q$5:Q1889,Q1889)-1,"")</f>
        <v/>
      </c>
    </row>
    <row r="1890" spans="15:15" x14ac:dyDescent="0.25">
      <c r="O1890" s="31" t="str">
        <f>IFERROR(_xlfn.RANK.EQ(Q1890,$Q$5:$Q$3000)+COUNTIF($Q$5:Q1890,Q1890)-1,"")</f>
        <v/>
      </c>
    </row>
    <row r="1891" spans="15:15" x14ac:dyDescent="0.25">
      <c r="O1891" s="31" t="str">
        <f>IFERROR(_xlfn.RANK.EQ(Q1891,$Q$5:$Q$3000)+COUNTIF($Q$5:Q1891,Q1891)-1,"")</f>
        <v/>
      </c>
    </row>
    <row r="1892" spans="15:15" x14ac:dyDescent="0.25">
      <c r="O1892" s="31" t="str">
        <f>IFERROR(_xlfn.RANK.EQ(Q1892,$Q$5:$Q$3000)+COUNTIF($Q$5:Q1892,Q1892)-1,"")</f>
        <v/>
      </c>
    </row>
    <row r="1893" spans="15:15" x14ac:dyDescent="0.25">
      <c r="O1893" s="31" t="str">
        <f>IFERROR(_xlfn.RANK.EQ(Q1893,$Q$5:$Q$3000)+COUNTIF($Q$5:Q1893,Q1893)-1,"")</f>
        <v/>
      </c>
    </row>
    <row r="1894" spans="15:15" x14ac:dyDescent="0.25">
      <c r="O1894" s="31" t="str">
        <f>IFERROR(_xlfn.RANK.EQ(Q1894,$Q$5:$Q$3000)+COUNTIF($Q$5:Q1894,Q1894)-1,"")</f>
        <v/>
      </c>
    </row>
    <row r="1895" spans="15:15" x14ac:dyDescent="0.25">
      <c r="O1895" s="31" t="str">
        <f>IFERROR(_xlfn.RANK.EQ(Q1895,$Q$5:$Q$3000)+COUNTIF($Q$5:Q1895,Q1895)-1,"")</f>
        <v/>
      </c>
    </row>
    <row r="1896" spans="15:15" x14ac:dyDescent="0.25">
      <c r="O1896" s="31" t="str">
        <f>IFERROR(_xlfn.RANK.EQ(Q1896,$Q$5:$Q$3000)+COUNTIF($Q$5:Q1896,Q1896)-1,"")</f>
        <v/>
      </c>
    </row>
    <row r="1897" spans="15:15" x14ac:dyDescent="0.25">
      <c r="O1897" s="31" t="str">
        <f>IFERROR(_xlfn.RANK.EQ(Q1897,$Q$5:$Q$3000)+COUNTIF($Q$5:Q1897,Q1897)-1,"")</f>
        <v/>
      </c>
    </row>
    <row r="1898" spans="15:15" x14ac:dyDescent="0.25">
      <c r="O1898" s="31" t="str">
        <f>IFERROR(_xlfn.RANK.EQ(Q1898,$Q$5:$Q$3000)+COUNTIF($Q$5:Q1898,Q1898)-1,"")</f>
        <v/>
      </c>
    </row>
    <row r="1899" spans="15:15" x14ac:dyDescent="0.25">
      <c r="O1899" s="31" t="str">
        <f>IFERROR(_xlfn.RANK.EQ(Q1899,$Q$5:$Q$3000)+COUNTIF($Q$5:Q1899,Q1899)-1,"")</f>
        <v/>
      </c>
    </row>
    <row r="1900" spans="15:15" x14ac:dyDescent="0.25">
      <c r="O1900" s="31" t="str">
        <f>IFERROR(_xlfn.RANK.EQ(Q1900,$Q$5:$Q$3000)+COUNTIF($Q$5:Q1900,Q1900)-1,"")</f>
        <v/>
      </c>
    </row>
    <row r="1901" spans="15:15" x14ac:dyDescent="0.25">
      <c r="O1901" s="31" t="str">
        <f>IFERROR(_xlfn.RANK.EQ(Q1901,$Q$5:$Q$3000)+COUNTIF($Q$5:Q1901,Q1901)-1,"")</f>
        <v/>
      </c>
    </row>
    <row r="1902" spans="15:15" x14ac:dyDescent="0.25">
      <c r="O1902" s="31" t="str">
        <f>IFERROR(_xlfn.RANK.EQ(Q1902,$Q$5:$Q$3000)+COUNTIF($Q$5:Q1902,Q1902)-1,"")</f>
        <v/>
      </c>
    </row>
    <row r="1903" spans="15:15" x14ac:dyDescent="0.25">
      <c r="O1903" s="31" t="str">
        <f>IFERROR(_xlfn.RANK.EQ(Q1903,$Q$5:$Q$3000)+COUNTIF($Q$5:Q1903,Q1903)-1,"")</f>
        <v/>
      </c>
    </row>
    <row r="1904" spans="15:15" x14ac:dyDescent="0.25">
      <c r="O1904" s="31" t="str">
        <f>IFERROR(_xlfn.RANK.EQ(Q1904,$Q$5:$Q$3000)+COUNTIF($Q$5:Q1904,Q1904)-1,"")</f>
        <v/>
      </c>
    </row>
    <row r="1905" spans="15:15" x14ac:dyDescent="0.25">
      <c r="O1905" s="31" t="str">
        <f>IFERROR(_xlfn.RANK.EQ(Q1905,$Q$5:$Q$3000)+COUNTIF($Q$5:Q1905,Q1905)-1,"")</f>
        <v/>
      </c>
    </row>
    <row r="1906" spans="15:15" x14ac:dyDescent="0.25">
      <c r="O1906" s="31" t="str">
        <f>IFERROR(_xlfn.RANK.EQ(Q1906,$Q$5:$Q$3000)+COUNTIF($Q$5:Q1906,Q1906)-1,"")</f>
        <v/>
      </c>
    </row>
    <row r="1907" spans="15:15" x14ac:dyDescent="0.25">
      <c r="O1907" s="31" t="str">
        <f>IFERROR(_xlfn.RANK.EQ(Q1907,$Q$5:$Q$3000)+COUNTIF($Q$5:Q1907,Q1907)-1,"")</f>
        <v/>
      </c>
    </row>
    <row r="1908" spans="15:15" x14ac:dyDescent="0.25">
      <c r="O1908" s="31" t="str">
        <f>IFERROR(_xlfn.RANK.EQ(Q1908,$Q$5:$Q$3000)+COUNTIF($Q$5:Q1908,Q1908)-1,"")</f>
        <v/>
      </c>
    </row>
    <row r="1909" spans="15:15" x14ac:dyDescent="0.25">
      <c r="O1909" s="31" t="str">
        <f>IFERROR(_xlfn.RANK.EQ(Q1909,$Q$5:$Q$3000)+COUNTIF($Q$5:Q1909,Q1909)-1,"")</f>
        <v/>
      </c>
    </row>
    <row r="1910" spans="15:15" x14ac:dyDescent="0.25">
      <c r="O1910" s="31" t="str">
        <f>IFERROR(_xlfn.RANK.EQ(Q1910,$Q$5:$Q$3000)+COUNTIF($Q$5:Q1910,Q1910)-1,"")</f>
        <v/>
      </c>
    </row>
    <row r="1911" spans="15:15" x14ac:dyDescent="0.25">
      <c r="O1911" s="31" t="str">
        <f>IFERROR(_xlfn.RANK.EQ(Q1911,$Q$5:$Q$3000)+COUNTIF($Q$5:Q1911,Q1911)-1,"")</f>
        <v/>
      </c>
    </row>
    <row r="1912" spans="15:15" x14ac:dyDescent="0.25">
      <c r="O1912" s="31" t="str">
        <f>IFERROR(_xlfn.RANK.EQ(Q1912,$Q$5:$Q$3000)+COUNTIF($Q$5:Q1912,Q1912)-1,"")</f>
        <v/>
      </c>
    </row>
    <row r="1913" spans="15:15" x14ac:dyDescent="0.25">
      <c r="O1913" s="31" t="str">
        <f>IFERROR(_xlfn.RANK.EQ(Q1913,$Q$5:$Q$3000)+COUNTIF($Q$5:Q1913,Q1913)-1,"")</f>
        <v/>
      </c>
    </row>
    <row r="1914" spans="15:15" x14ac:dyDescent="0.25">
      <c r="O1914" s="31" t="str">
        <f>IFERROR(_xlfn.RANK.EQ(Q1914,$Q$5:$Q$3000)+COUNTIF($Q$5:Q1914,Q1914)-1,"")</f>
        <v/>
      </c>
    </row>
    <row r="1915" spans="15:15" x14ac:dyDescent="0.25">
      <c r="O1915" s="31" t="str">
        <f>IFERROR(_xlfn.RANK.EQ(Q1915,$Q$5:$Q$3000)+COUNTIF($Q$5:Q1915,Q1915)-1,"")</f>
        <v/>
      </c>
    </row>
    <row r="1916" spans="15:15" x14ac:dyDescent="0.25">
      <c r="O1916" s="31" t="str">
        <f>IFERROR(_xlfn.RANK.EQ(Q1916,$Q$5:$Q$3000)+COUNTIF($Q$5:Q1916,Q1916)-1,"")</f>
        <v/>
      </c>
    </row>
    <row r="1917" spans="15:15" x14ac:dyDescent="0.25">
      <c r="O1917" s="31" t="str">
        <f>IFERROR(_xlfn.RANK.EQ(Q1917,$Q$5:$Q$3000)+COUNTIF($Q$5:Q1917,Q1917)-1,"")</f>
        <v/>
      </c>
    </row>
    <row r="1918" spans="15:15" x14ac:dyDescent="0.25">
      <c r="O1918" s="31" t="str">
        <f>IFERROR(_xlfn.RANK.EQ(Q1918,$Q$5:$Q$3000)+COUNTIF($Q$5:Q1918,Q1918)-1,"")</f>
        <v/>
      </c>
    </row>
    <row r="1919" spans="15:15" x14ac:dyDescent="0.25">
      <c r="O1919" s="31" t="str">
        <f>IFERROR(_xlfn.RANK.EQ(Q1919,$Q$5:$Q$3000)+COUNTIF($Q$5:Q1919,Q1919)-1,"")</f>
        <v/>
      </c>
    </row>
    <row r="1920" spans="15:15" x14ac:dyDescent="0.25">
      <c r="O1920" s="31" t="str">
        <f>IFERROR(_xlfn.RANK.EQ(Q1920,$Q$5:$Q$3000)+COUNTIF($Q$5:Q1920,Q1920)-1,"")</f>
        <v/>
      </c>
    </row>
    <row r="1921" spans="15:15" x14ac:dyDescent="0.25">
      <c r="O1921" s="31" t="str">
        <f>IFERROR(_xlfn.RANK.EQ(Q1921,$Q$5:$Q$3000)+COUNTIF($Q$5:Q1921,Q1921)-1,"")</f>
        <v/>
      </c>
    </row>
    <row r="1922" spans="15:15" x14ac:dyDescent="0.25">
      <c r="O1922" s="31" t="str">
        <f>IFERROR(_xlfn.RANK.EQ(Q1922,$Q$5:$Q$3000)+COUNTIF($Q$5:Q1922,Q1922)-1,"")</f>
        <v/>
      </c>
    </row>
    <row r="1923" spans="15:15" x14ac:dyDescent="0.25">
      <c r="O1923" s="31" t="str">
        <f>IFERROR(_xlfn.RANK.EQ(Q1923,$Q$5:$Q$3000)+COUNTIF($Q$5:Q1923,Q1923)-1,"")</f>
        <v/>
      </c>
    </row>
    <row r="1924" spans="15:15" x14ac:dyDescent="0.25">
      <c r="O1924" s="31" t="str">
        <f>IFERROR(_xlfn.RANK.EQ(Q1924,$Q$5:$Q$3000)+COUNTIF($Q$5:Q1924,Q1924)-1,"")</f>
        <v/>
      </c>
    </row>
    <row r="1925" spans="15:15" x14ac:dyDescent="0.25">
      <c r="O1925" s="31" t="str">
        <f>IFERROR(_xlfn.RANK.EQ(Q1925,$Q$5:$Q$3000)+COUNTIF($Q$5:Q1925,Q1925)-1,"")</f>
        <v/>
      </c>
    </row>
    <row r="1926" spans="15:15" x14ac:dyDescent="0.25">
      <c r="O1926" s="31" t="str">
        <f>IFERROR(_xlfn.RANK.EQ(Q1926,$Q$5:$Q$3000)+COUNTIF($Q$5:Q1926,Q1926)-1,"")</f>
        <v/>
      </c>
    </row>
    <row r="1927" spans="15:15" x14ac:dyDescent="0.25">
      <c r="O1927" s="31" t="str">
        <f>IFERROR(_xlfn.RANK.EQ(Q1927,$Q$5:$Q$3000)+COUNTIF($Q$5:Q1927,Q1927)-1,"")</f>
        <v/>
      </c>
    </row>
    <row r="1928" spans="15:15" x14ac:dyDescent="0.25">
      <c r="O1928" s="31" t="str">
        <f>IFERROR(_xlfn.RANK.EQ(Q1928,$Q$5:$Q$3000)+COUNTIF($Q$5:Q1928,Q1928)-1,"")</f>
        <v/>
      </c>
    </row>
    <row r="1929" spans="15:15" x14ac:dyDescent="0.25">
      <c r="O1929" s="31" t="str">
        <f>IFERROR(_xlfn.RANK.EQ(Q1929,$Q$5:$Q$3000)+COUNTIF($Q$5:Q1929,Q1929)-1,"")</f>
        <v/>
      </c>
    </row>
    <row r="1930" spans="15:15" x14ac:dyDescent="0.25">
      <c r="O1930" s="31" t="str">
        <f>IFERROR(_xlfn.RANK.EQ(Q1930,$Q$5:$Q$3000)+COUNTIF($Q$5:Q1930,Q1930)-1,"")</f>
        <v/>
      </c>
    </row>
    <row r="1931" spans="15:15" x14ac:dyDescent="0.25">
      <c r="O1931" s="31" t="str">
        <f>IFERROR(_xlfn.RANK.EQ(Q1931,$Q$5:$Q$3000)+COUNTIF($Q$5:Q1931,Q1931)-1,"")</f>
        <v/>
      </c>
    </row>
    <row r="1932" spans="15:15" x14ac:dyDescent="0.25">
      <c r="O1932" s="31" t="str">
        <f>IFERROR(_xlfn.RANK.EQ(Q1932,$Q$5:$Q$3000)+COUNTIF($Q$5:Q1932,Q1932)-1,"")</f>
        <v/>
      </c>
    </row>
    <row r="1933" spans="15:15" x14ac:dyDescent="0.25">
      <c r="O1933" s="31" t="str">
        <f>IFERROR(_xlfn.RANK.EQ(Q1933,$Q$5:$Q$3000)+COUNTIF($Q$5:Q1933,Q1933)-1,"")</f>
        <v/>
      </c>
    </row>
    <row r="1934" spans="15:15" x14ac:dyDescent="0.25">
      <c r="O1934" s="31" t="str">
        <f>IFERROR(_xlfn.RANK.EQ(Q1934,$Q$5:$Q$3000)+COUNTIF($Q$5:Q1934,Q1934)-1,"")</f>
        <v/>
      </c>
    </row>
    <row r="1935" spans="15:15" x14ac:dyDescent="0.25">
      <c r="O1935" s="31" t="str">
        <f>IFERROR(_xlfn.RANK.EQ(Q1935,$Q$5:$Q$3000)+COUNTIF($Q$5:Q1935,Q1935)-1,"")</f>
        <v/>
      </c>
    </row>
    <row r="1936" spans="15:15" x14ac:dyDescent="0.25">
      <c r="O1936" s="31" t="str">
        <f>IFERROR(_xlfn.RANK.EQ(Q1936,$Q$5:$Q$3000)+COUNTIF($Q$5:Q1936,Q1936)-1,"")</f>
        <v/>
      </c>
    </row>
    <row r="1937" spans="15:15" x14ac:dyDescent="0.25">
      <c r="O1937" s="31" t="str">
        <f>IFERROR(_xlfn.RANK.EQ(Q1937,$Q$5:$Q$3000)+COUNTIF($Q$5:Q1937,Q1937)-1,"")</f>
        <v/>
      </c>
    </row>
    <row r="1938" spans="15:15" x14ac:dyDescent="0.25">
      <c r="O1938" s="31" t="str">
        <f>IFERROR(_xlfn.RANK.EQ(Q1938,$Q$5:$Q$3000)+COUNTIF($Q$5:Q1938,Q1938)-1,"")</f>
        <v/>
      </c>
    </row>
    <row r="1939" spans="15:15" x14ac:dyDescent="0.25">
      <c r="O1939" s="31" t="str">
        <f>IFERROR(_xlfn.RANK.EQ(Q1939,$Q$5:$Q$3000)+COUNTIF($Q$5:Q1939,Q1939)-1,"")</f>
        <v/>
      </c>
    </row>
    <row r="1940" spans="15:15" x14ac:dyDescent="0.25">
      <c r="O1940" s="31" t="str">
        <f>IFERROR(_xlfn.RANK.EQ(Q1940,$Q$5:$Q$3000)+COUNTIF($Q$5:Q1940,Q1940)-1,"")</f>
        <v/>
      </c>
    </row>
    <row r="1941" spans="15:15" x14ac:dyDescent="0.25">
      <c r="O1941" s="31" t="str">
        <f>IFERROR(_xlfn.RANK.EQ(Q1941,$Q$5:$Q$3000)+COUNTIF($Q$5:Q1941,Q1941)-1,"")</f>
        <v/>
      </c>
    </row>
    <row r="1942" spans="15:15" x14ac:dyDescent="0.25">
      <c r="O1942" s="31" t="str">
        <f>IFERROR(_xlfn.RANK.EQ(Q1942,$Q$5:$Q$3000)+COUNTIF($Q$5:Q1942,Q1942)-1,"")</f>
        <v/>
      </c>
    </row>
    <row r="1943" spans="15:15" x14ac:dyDescent="0.25">
      <c r="O1943" s="31" t="str">
        <f>IFERROR(_xlfn.RANK.EQ(Q1943,$Q$5:$Q$3000)+COUNTIF($Q$5:Q1943,Q1943)-1,"")</f>
        <v/>
      </c>
    </row>
    <row r="1944" spans="15:15" x14ac:dyDescent="0.25">
      <c r="O1944" s="31" t="str">
        <f>IFERROR(_xlfn.RANK.EQ(Q1944,$Q$5:$Q$3000)+COUNTIF($Q$5:Q1944,Q1944)-1,"")</f>
        <v/>
      </c>
    </row>
    <row r="1945" spans="15:15" x14ac:dyDescent="0.25">
      <c r="O1945" s="31" t="str">
        <f>IFERROR(_xlfn.RANK.EQ(Q1945,$Q$5:$Q$3000)+COUNTIF($Q$5:Q1945,Q1945)-1,"")</f>
        <v/>
      </c>
    </row>
    <row r="1946" spans="15:15" x14ac:dyDescent="0.25">
      <c r="O1946" s="31" t="str">
        <f>IFERROR(_xlfn.RANK.EQ(Q1946,$Q$5:$Q$3000)+COUNTIF($Q$5:Q1946,Q1946)-1,"")</f>
        <v/>
      </c>
    </row>
    <row r="1947" spans="15:15" x14ac:dyDescent="0.25">
      <c r="O1947" s="31" t="str">
        <f>IFERROR(_xlfn.RANK.EQ(Q1947,$Q$5:$Q$3000)+COUNTIF($Q$5:Q1947,Q1947)-1,"")</f>
        <v/>
      </c>
    </row>
    <row r="1948" spans="15:15" x14ac:dyDescent="0.25">
      <c r="O1948" s="31" t="str">
        <f>IFERROR(_xlfn.RANK.EQ(Q1948,$Q$5:$Q$3000)+COUNTIF($Q$5:Q1948,Q1948)-1,"")</f>
        <v/>
      </c>
    </row>
    <row r="1949" spans="15:15" x14ac:dyDescent="0.25">
      <c r="O1949" s="31" t="str">
        <f>IFERROR(_xlfn.RANK.EQ(Q1949,$Q$5:$Q$3000)+COUNTIF($Q$5:Q1949,Q1949)-1,"")</f>
        <v/>
      </c>
    </row>
    <row r="1950" spans="15:15" x14ac:dyDescent="0.25">
      <c r="O1950" s="31" t="str">
        <f>IFERROR(_xlfn.RANK.EQ(Q1950,$Q$5:$Q$3000)+COUNTIF($Q$5:Q1950,Q1950)-1,"")</f>
        <v/>
      </c>
    </row>
    <row r="1951" spans="15:15" x14ac:dyDescent="0.25">
      <c r="O1951" s="31" t="str">
        <f>IFERROR(_xlfn.RANK.EQ(Q1951,$Q$5:$Q$3000)+COUNTIF($Q$5:Q1951,Q1951)-1,"")</f>
        <v/>
      </c>
    </row>
    <row r="1952" spans="15:15" x14ac:dyDescent="0.25">
      <c r="O1952" s="31" t="str">
        <f>IFERROR(_xlfn.RANK.EQ(Q1952,$Q$5:$Q$3000)+COUNTIF($Q$5:Q1952,Q1952)-1,"")</f>
        <v/>
      </c>
    </row>
    <row r="1953" spans="15:15" x14ac:dyDescent="0.25">
      <c r="O1953" s="31" t="str">
        <f>IFERROR(_xlfn.RANK.EQ(Q1953,$Q$5:$Q$3000)+COUNTIF($Q$5:Q1953,Q1953)-1,"")</f>
        <v/>
      </c>
    </row>
    <row r="1954" spans="15:15" x14ac:dyDescent="0.25">
      <c r="O1954" s="31" t="str">
        <f>IFERROR(_xlfn.RANK.EQ(Q1954,$Q$5:$Q$3000)+COUNTIF($Q$5:Q1954,Q1954)-1,"")</f>
        <v/>
      </c>
    </row>
    <row r="1955" spans="15:15" x14ac:dyDescent="0.25">
      <c r="O1955" s="31" t="str">
        <f>IFERROR(_xlfn.RANK.EQ(Q1955,$Q$5:$Q$3000)+COUNTIF($Q$5:Q1955,Q1955)-1,"")</f>
        <v/>
      </c>
    </row>
    <row r="1956" spans="15:15" x14ac:dyDescent="0.25">
      <c r="O1956" s="31" t="str">
        <f>IFERROR(_xlfn.RANK.EQ(Q1956,$Q$5:$Q$3000)+COUNTIF($Q$5:Q1956,Q1956)-1,"")</f>
        <v/>
      </c>
    </row>
    <row r="1957" spans="15:15" x14ac:dyDescent="0.25">
      <c r="O1957" s="31" t="str">
        <f>IFERROR(_xlfn.RANK.EQ(Q1957,$Q$5:$Q$3000)+COUNTIF($Q$5:Q1957,Q1957)-1,"")</f>
        <v/>
      </c>
    </row>
    <row r="1958" spans="15:15" x14ac:dyDescent="0.25">
      <c r="O1958" s="31" t="str">
        <f>IFERROR(_xlfn.RANK.EQ(Q1958,$Q$5:$Q$3000)+COUNTIF($Q$5:Q1958,Q1958)-1,"")</f>
        <v/>
      </c>
    </row>
    <row r="1959" spans="15:15" x14ac:dyDescent="0.25">
      <c r="O1959" s="31" t="str">
        <f>IFERROR(_xlfn.RANK.EQ(Q1959,$Q$5:$Q$3000)+COUNTIF($Q$5:Q1959,Q1959)-1,"")</f>
        <v/>
      </c>
    </row>
    <row r="1960" spans="15:15" x14ac:dyDescent="0.25">
      <c r="O1960" s="31" t="str">
        <f>IFERROR(_xlfn.RANK.EQ(Q1960,$Q$5:$Q$3000)+COUNTIF($Q$5:Q1960,Q1960)-1,"")</f>
        <v/>
      </c>
    </row>
    <row r="1961" spans="15:15" x14ac:dyDescent="0.25">
      <c r="O1961" s="31" t="str">
        <f>IFERROR(_xlfn.RANK.EQ(Q1961,$Q$5:$Q$3000)+COUNTIF($Q$5:Q1961,Q1961)-1,"")</f>
        <v/>
      </c>
    </row>
    <row r="1962" spans="15:15" x14ac:dyDescent="0.25">
      <c r="O1962" s="31" t="str">
        <f>IFERROR(_xlfn.RANK.EQ(Q1962,$Q$5:$Q$3000)+COUNTIF($Q$5:Q1962,Q1962)-1,"")</f>
        <v/>
      </c>
    </row>
    <row r="1963" spans="15:15" x14ac:dyDescent="0.25">
      <c r="O1963" s="31" t="str">
        <f>IFERROR(_xlfn.RANK.EQ(Q1963,$Q$5:$Q$3000)+COUNTIF($Q$5:Q1963,Q1963)-1,"")</f>
        <v/>
      </c>
    </row>
    <row r="1964" spans="15:15" x14ac:dyDescent="0.25">
      <c r="O1964" s="31" t="str">
        <f>IFERROR(_xlfn.RANK.EQ(Q1964,$Q$5:$Q$3000)+COUNTIF($Q$5:Q1964,Q1964)-1,"")</f>
        <v/>
      </c>
    </row>
    <row r="1965" spans="15:15" x14ac:dyDescent="0.25">
      <c r="O1965" s="31" t="str">
        <f>IFERROR(_xlfn.RANK.EQ(Q1965,$Q$5:$Q$3000)+COUNTIF($Q$5:Q1965,Q1965)-1,"")</f>
        <v/>
      </c>
    </row>
    <row r="1966" spans="15:15" x14ac:dyDescent="0.25">
      <c r="O1966" s="31" t="str">
        <f>IFERROR(_xlfn.RANK.EQ(Q1966,$Q$5:$Q$3000)+COUNTIF($Q$5:Q1966,Q1966)-1,"")</f>
        <v/>
      </c>
    </row>
    <row r="1967" spans="15:15" x14ac:dyDescent="0.25">
      <c r="O1967" s="31" t="str">
        <f>IFERROR(_xlfn.RANK.EQ(Q1967,$Q$5:$Q$3000)+COUNTIF($Q$5:Q1967,Q1967)-1,"")</f>
        <v/>
      </c>
    </row>
    <row r="1968" spans="15:15" x14ac:dyDescent="0.25">
      <c r="O1968" s="31" t="str">
        <f>IFERROR(_xlfn.RANK.EQ(Q1968,$Q$5:$Q$3000)+COUNTIF($Q$5:Q1968,Q1968)-1,"")</f>
        <v/>
      </c>
    </row>
    <row r="1969" spans="15:15" x14ac:dyDescent="0.25">
      <c r="O1969" s="31" t="str">
        <f>IFERROR(_xlfn.RANK.EQ(Q1969,$Q$5:$Q$3000)+COUNTIF($Q$5:Q1969,Q1969)-1,"")</f>
        <v/>
      </c>
    </row>
    <row r="1970" spans="15:15" x14ac:dyDescent="0.25">
      <c r="O1970" s="31" t="str">
        <f>IFERROR(_xlfn.RANK.EQ(Q1970,$Q$5:$Q$3000)+COUNTIF($Q$5:Q1970,Q1970)-1,"")</f>
        <v/>
      </c>
    </row>
    <row r="1971" spans="15:15" x14ac:dyDescent="0.25">
      <c r="O1971" s="31" t="str">
        <f>IFERROR(_xlfn.RANK.EQ(Q1971,$Q$5:$Q$3000)+COUNTIF($Q$5:Q1971,Q1971)-1,"")</f>
        <v/>
      </c>
    </row>
    <row r="1972" spans="15:15" x14ac:dyDescent="0.25">
      <c r="O1972" s="31" t="str">
        <f>IFERROR(_xlfn.RANK.EQ(Q1972,$Q$5:$Q$3000)+COUNTIF($Q$5:Q1972,Q1972)-1,"")</f>
        <v/>
      </c>
    </row>
    <row r="1973" spans="15:15" x14ac:dyDescent="0.25">
      <c r="O1973" s="31" t="str">
        <f>IFERROR(_xlfn.RANK.EQ(Q1973,$Q$5:$Q$3000)+COUNTIF($Q$5:Q1973,Q1973)-1,"")</f>
        <v/>
      </c>
    </row>
    <row r="1974" spans="15:15" x14ac:dyDescent="0.25">
      <c r="O1974" s="31" t="str">
        <f>IFERROR(_xlfn.RANK.EQ(Q1974,$Q$5:$Q$3000)+COUNTIF($Q$5:Q1974,Q1974)-1,"")</f>
        <v/>
      </c>
    </row>
    <row r="1975" spans="15:15" x14ac:dyDescent="0.25">
      <c r="O1975" s="31" t="str">
        <f>IFERROR(_xlfn.RANK.EQ(Q1975,$Q$5:$Q$3000)+COUNTIF($Q$5:Q1975,Q1975)-1,"")</f>
        <v/>
      </c>
    </row>
    <row r="1976" spans="15:15" x14ac:dyDescent="0.25">
      <c r="O1976" s="31" t="str">
        <f>IFERROR(_xlfn.RANK.EQ(Q1976,$Q$5:$Q$3000)+COUNTIF($Q$5:Q1976,Q1976)-1,"")</f>
        <v/>
      </c>
    </row>
    <row r="1977" spans="15:15" x14ac:dyDescent="0.25">
      <c r="O1977" s="31" t="str">
        <f>IFERROR(_xlfn.RANK.EQ(Q1977,$Q$5:$Q$3000)+COUNTIF($Q$5:Q1977,Q1977)-1,"")</f>
        <v/>
      </c>
    </row>
    <row r="1978" spans="15:15" x14ac:dyDescent="0.25">
      <c r="O1978" s="31" t="str">
        <f>IFERROR(_xlfn.RANK.EQ(Q1978,$Q$5:$Q$3000)+COUNTIF($Q$5:Q1978,Q1978)-1,"")</f>
        <v/>
      </c>
    </row>
    <row r="1979" spans="15:15" x14ac:dyDescent="0.25">
      <c r="O1979" s="31" t="str">
        <f>IFERROR(_xlfn.RANK.EQ(Q1979,$Q$5:$Q$3000)+COUNTIF($Q$5:Q1979,Q1979)-1,"")</f>
        <v/>
      </c>
    </row>
    <row r="1980" spans="15:15" x14ac:dyDescent="0.25">
      <c r="O1980" s="31" t="str">
        <f>IFERROR(_xlfn.RANK.EQ(Q1980,$Q$5:$Q$3000)+COUNTIF($Q$5:Q1980,Q1980)-1,"")</f>
        <v/>
      </c>
    </row>
    <row r="1981" spans="15:15" x14ac:dyDescent="0.25">
      <c r="O1981" s="31" t="str">
        <f>IFERROR(_xlfn.RANK.EQ(Q1981,$Q$5:$Q$3000)+COUNTIF($Q$5:Q1981,Q1981)-1,"")</f>
        <v/>
      </c>
    </row>
    <row r="1982" spans="15:15" x14ac:dyDescent="0.25">
      <c r="O1982" s="31" t="str">
        <f>IFERROR(_xlfn.RANK.EQ(Q1982,$Q$5:$Q$3000)+COUNTIF($Q$5:Q1982,Q1982)-1,"")</f>
        <v/>
      </c>
    </row>
    <row r="1983" spans="15:15" x14ac:dyDescent="0.25">
      <c r="O1983" s="31" t="str">
        <f>IFERROR(_xlfn.RANK.EQ(Q1983,$Q$5:$Q$3000)+COUNTIF($Q$5:Q1983,Q1983)-1,"")</f>
        <v/>
      </c>
    </row>
    <row r="1984" spans="15:15" x14ac:dyDescent="0.25">
      <c r="O1984" s="31" t="str">
        <f>IFERROR(_xlfn.RANK.EQ(Q1984,$Q$5:$Q$3000)+COUNTIF($Q$5:Q1984,Q1984)-1,"")</f>
        <v/>
      </c>
    </row>
    <row r="1985" spans="15:15" x14ac:dyDescent="0.25">
      <c r="O1985" s="31" t="str">
        <f>IFERROR(_xlfn.RANK.EQ(Q1985,$Q$5:$Q$3000)+COUNTIF($Q$5:Q1985,Q1985)-1,"")</f>
        <v/>
      </c>
    </row>
    <row r="1986" spans="15:15" x14ac:dyDescent="0.25">
      <c r="O1986" s="31" t="str">
        <f>IFERROR(_xlfn.RANK.EQ(Q1986,$Q$5:$Q$3000)+COUNTIF($Q$5:Q1986,Q1986)-1,"")</f>
        <v/>
      </c>
    </row>
    <row r="1987" spans="15:15" x14ac:dyDescent="0.25">
      <c r="O1987" s="31" t="str">
        <f>IFERROR(_xlfn.RANK.EQ(Q1987,$Q$5:$Q$3000)+COUNTIF($Q$5:Q1987,Q1987)-1,"")</f>
        <v/>
      </c>
    </row>
    <row r="1988" spans="15:15" x14ac:dyDescent="0.25">
      <c r="O1988" s="31" t="str">
        <f>IFERROR(_xlfn.RANK.EQ(Q1988,$Q$5:$Q$3000)+COUNTIF($Q$5:Q1988,Q1988)-1,"")</f>
        <v/>
      </c>
    </row>
    <row r="1989" spans="15:15" x14ac:dyDescent="0.25">
      <c r="O1989" s="31" t="str">
        <f>IFERROR(_xlfn.RANK.EQ(Q1989,$Q$5:$Q$3000)+COUNTIF($Q$5:Q1989,Q1989)-1,"")</f>
        <v/>
      </c>
    </row>
    <row r="1990" spans="15:15" x14ac:dyDescent="0.25">
      <c r="O1990" s="31" t="str">
        <f>IFERROR(_xlfn.RANK.EQ(Q1990,$Q$5:$Q$3000)+COUNTIF($Q$5:Q1990,Q1990)-1,"")</f>
        <v/>
      </c>
    </row>
    <row r="1991" spans="15:15" x14ac:dyDescent="0.25">
      <c r="O1991" s="31" t="str">
        <f>IFERROR(_xlfn.RANK.EQ(Q1991,$Q$5:$Q$3000)+COUNTIF($Q$5:Q1991,Q1991)-1,"")</f>
        <v/>
      </c>
    </row>
    <row r="1992" spans="15:15" x14ac:dyDescent="0.25">
      <c r="O1992" s="31" t="str">
        <f>IFERROR(_xlfn.RANK.EQ(Q1992,$Q$5:$Q$3000)+COUNTIF($Q$5:Q1992,Q1992)-1,"")</f>
        <v/>
      </c>
    </row>
    <row r="1993" spans="15:15" x14ac:dyDescent="0.25">
      <c r="O1993" s="31" t="str">
        <f>IFERROR(_xlfn.RANK.EQ(Q1993,$Q$5:$Q$3000)+COUNTIF($Q$5:Q1993,Q1993)-1,"")</f>
        <v/>
      </c>
    </row>
    <row r="1994" spans="15:15" x14ac:dyDescent="0.25">
      <c r="O1994" s="31" t="str">
        <f>IFERROR(_xlfn.RANK.EQ(Q1994,$Q$5:$Q$3000)+COUNTIF($Q$5:Q1994,Q1994)-1,"")</f>
        <v/>
      </c>
    </row>
    <row r="1995" spans="15:15" x14ac:dyDescent="0.25">
      <c r="O1995" s="31" t="str">
        <f>IFERROR(_xlfn.RANK.EQ(Q1995,$Q$5:$Q$3000)+COUNTIF($Q$5:Q1995,Q1995)-1,"")</f>
        <v/>
      </c>
    </row>
    <row r="1996" spans="15:15" x14ac:dyDescent="0.25">
      <c r="O1996" s="31" t="str">
        <f>IFERROR(_xlfn.RANK.EQ(Q1996,$Q$5:$Q$3000)+COUNTIF($Q$5:Q1996,Q1996)-1,"")</f>
        <v/>
      </c>
    </row>
    <row r="1997" spans="15:15" x14ac:dyDescent="0.25">
      <c r="O1997" s="31" t="str">
        <f>IFERROR(_xlfn.RANK.EQ(Q1997,$Q$5:$Q$3000)+COUNTIF($Q$5:Q1997,Q1997)-1,"")</f>
        <v/>
      </c>
    </row>
    <row r="1998" spans="15:15" x14ac:dyDescent="0.25">
      <c r="O1998" s="31" t="str">
        <f>IFERROR(_xlfn.RANK.EQ(Q1998,$Q$5:$Q$3000)+COUNTIF($Q$5:Q1998,Q1998)-1,"")</f>
        <v/>
      </c>
    </row>
    <row r="1999" spans="15:15" x14ac:dyDescent="0.25">
      <c r="O1999" s="31" t="str">
        <f>IFERROR(_xlfn.RANK.EQ(Q1999,$Q$5:$Q$3000)+COUNTIF($Q$5:Q1999,Q1999)-1,"")</f>
        <v/>
      </c>
    </row>
    <row r="2000" spans="15:15" x14ac:dyDescent="0.25">
      <c r="O2000" s="31" t="str">
        <f>IFERROR(_xlfn.RANK.EQ(Q2000,$Q$5:$Q$3000)+COUNTIF($Q$5:Q2000,Q2000)-1,"")</f>
        <v/>
      </c>
    </row>
    <row r="2001" spans="15:15" x14ac:dyDescent="0.25">
      <c r="O2001" s="31" t="str">
        <f>IFERROR(_xlfn.RANK.EQ(Q2001,$Q$5:$Q$3000)+COUNTIF($Q$5:Q2001,Q2001)-1,"")</f>
        <v/>
      </c>
    </row>
    <row r="2002" spans="15:15" x14ac:dyDescent="0.25">
      <c r="O2002" s="31" t="str">
        <f>IFERROR(_xlfn.RANK.EQ(Q2002,$Q$5:$Q$3000)+COUNTIF($Q$5:Q2002,Q2002)-1,"")</f>
        <v/>
      </c>
    </row>
    <row r="2003" spans="15:15" x14ac:dyDescent="0.25">
      <c r="O2003" s="31" t="str">
        <f>IFERROR(_xlfn.RANK.EQ(Q2003,$Q$5:$Q$3000)+COUNTIF($Q$5:Q2003,Q2003)-1,"")</f>
        <v/>
      </c>
    </row>
    <row r="2004" spans="15:15" x14ac:dyDescent="0.25">
      <c r="O2004" s="31" t="str">
        <f>IFERROR(_xlfn.RANK.EQ(Q2004,$Q$5:$Q$3000)+COUNTIF($Q$5:Q2004,Q2004)-1,"")</f>
        <v/>
      </c>
    </row>
    <row r="2005" spans="15:15" x14ac:dyDescent="0.25">
      <c r="O2005" s="31" t="str">
        <f>IFERROR(_xlfn.RANK.EQ(Q2005,$Q$5:$Q$3000)+COUNTIF($Q$5:Q2005,Q2005)-1,"")</f>
        <v/>
      </c>
    </row>
    <row r="2006" spans="15:15" x14ac:dyDescent="0.25">
      <c r="O2006" s="31" t="str">
        <f>IFERROR(_xlfn.RANK.EQ(Q2006,$Q$5:$Q$3000)+COUNTIF($Q$5:Q2006,Q2006)-1,"")</f>
        <v/>
      </c>
    </row>
    <row r="2007" spans="15:15" x14ac:dyDescent="0.25">
      <c r="O2007" s="31" t="str">
        <f>IFERROR(_xlfn.RANK.EQ(Q2007,$Q$5:$Q$3000)+COUNTIF($Q$5:Q2007,Q2007)-1,"")</f>
        <v/>
      </c>
    </row>
    <row r="2008" spans="15:15" x14ac:dyDescent="0.25">
      <c r="O2008" s="31" t="str">
        <f>IFERROR(_xlfn.RANK.EQ(Q2008,$Q$5:$Q$3000)+COUNTIF($Q$5:Q2008,Q2008)-1,"")</f>
        <v/>
      </c>
    </row>
    <row r="2009" spans="15:15" x14ac:dyDescent="0.25">
      <c r="O2009" s="31" t="str">
        <f>IFERROR(_xlfn.RANK.EQ(Q2009,$Q$5:$Q$3000)+COUNTIF($Q$5:Q2009,Q2009)-1,"")</f>
        <v/>
      </c>
    </row>
    <row r="2010" spans="15:15" x14ac:dyDescent="0.25">
      <c r="O2010" s="31" t="str">
        <f>IFERROR(_xlfn.RANK.EQ(Q2010,$Q$5:$Q$3000)+COUNTIF($Q$5:Q2010,Q2010)-1,"")</f>
        <v/>
      </c>
    </row>
    <row r="2011" spans="15:15" x14ac:dyDescent="0.25">
      <c r="O2011" s="31" t="str">
        <f>IFERROR(_xlfn.RANK.EQ(Q2011,$Q$5:$Q$3000)+COUNTIF($Q$5:Q2011,Q2011)-1,"")</f>
        <v/>
      </c>
    </row>
    <row r="2012" spans="15:15" x14ac:dyDescent="0.25">
      <c r="O2012" s="31" t="str">
        <f>IFERROR(_xlfn.RANK.EQ(Q2012,$Q$5:$Q$3000)+COUNTIF($Q$5:Q2012,Q2012)-1,"")</f>
        <v/>
      </c>
    </row>
    <row r="2013" spans="15:15" x14ac:dyDescent="0.25">
      <c r="O2013" s="31" t="str">
        <f>IFERROR(_xlfn.RANK.EQ(Q2013,$Q$5:$Q$3000)+COUNTIF($Q$5:Q2013,Q2013)-1,"")</f>
        <v/>
      </c>
    </row>
    <row r="2014" spans="15:15" x14ac:dyDescent="0.25">
      <c r="O2014" s="31" t="str">
        <f>IFERROR(_xlfn.RANK.EQ(Q2014,$Q$5:$Q$3000)+COUNTIF($Q$5:Q2014,Q2014)-1,"")</f>
        <v/>
      </c>
    </row>
    <row r="2015" spans="15:15" x14ac:dyDescent="0.25">
      <c r="O2015" s="31" t="str">
        <f>IFERROR(_xlfn.RANK.EQ(Q2015,$Q$5:$Q$3000)+COUNTIF($Q$5:Q2015,Q2015)-1,"")</f>
        <v/>
      </c>
    </row>
    <row r="2016" spans="15:15" x14ac:dyDescent="0.25">
      <c r="O2016" s="31" t="str">
        <f>IFERROR(_xlfn.RANK.EQ(Q2016,$Q$5:$Q$3000)+COUNTIF($Q$5:Q2016,Q2016)-1,"")</f>
        <v/>
      </c>
    </row>
    <row r="2017" spans="15:15" x14ac:dyDescent="0.25">
      <c r="O2017" s="31" t="str">
        <f>IFERROR(_xlfn.RANK.EQ(Q2017,$Q$5:$Q$3000)+COUNTIF($Q$5:Q2017,Q2017)-1,"")</f>
        <v/>
      </c>
    </row>
    <row r="2018" spans="15:15" x14ac:dyDescent="0.25">
      <c r="O2018" s="31" t="str">
        <f>IFERROR(_xlfn.RANK.EQ(Q2018,$Q$5:$Q$3000)+COUNTIF($Q$5:Q2018,Q2018)-1,"")</f>
        <v/>
      </c>
    </row>
    <row r="2019" spans="15:15" x14ac:dyDescent="0.25">
      <c r="O2019" s="31" t="str">
        <f>IFERROR(_xlfn.RANK.EQ(Q2019,$Q$5:$Q$3000)+COUNTIF($Q$5:Q2019,Q2019)-1,"")</f>
        <v/>
      </c>
    </row>
    <row r="2020" spans="15:15" x14ac:dyDescent="0.25">
      <c r="O2020" s="31" t="str">
        <f>IFERROR(_xlfn.RANK.EQ(Q2020,$Q$5:$Q$3000)+COUNTIF($Q$5:Q2020,Q2020)-1,"")</f>
        <v/>
      </c>
    </row>
    <row r="2021" spans="15:15" x14ac:dyDescent="0.25">
      <c r="O2021" s="31" t="str">
        <f>IFERROR(_xlfn.RANK.EQ(Q2021,$Q$5:$Q$3000)+COUNTIF($Q$5:Q2021,Q2021)-1,"")</f>
        <v/>
      </c>
    </row>
    <row r="2022" spans="15:15" x14ac:dyDescent="0.25">
      <c r="O2022" s="31" t="str">
        <f>IFERROR(_xlfn.RANK.EQ(Q2022,$Q$5:$Q$3000)+COUNTIF($Q$5:Q2022,Q2022)-1,"")</f>
        <v/>
      </c>
    </row>
    <row r="2023" spans="15:15" x14ac:dyDescent="0.25">
      <c r="O2023" s="31" t="str">
        <f>IFERROR(_xlfn.RANK.EQ(Q2023,$Q$5:$Q$3000)+COUNTIF($Q$5:Q2023,Q2023)-1,"")</f>
        <v/>
      </c>
    </row>
    <row r="2024" spans="15:15" x14ac:dyDescent="0.25">
      <c r="O2024" s="31" t="str">
        <f>IFERROR(_xlfn.RANK.EQ(Q2024,$Q$5:$Q$3000)+COUNTIF($Q$5:Q2024,Q2024)-1,"")</f>
        <v/>
      </c>
    </row>
    <row r="2025" spans="15:15" x14ac:dyDescent="0.25">
      <c r="O2025" s="31" t="str">
        <f>IFERROR(_xlfn.RANK.EQ(Q2025,$Q$5:$Q$3000)+COUNTIF($Q$5:Q2025,Q2025)-1,"")</f>
        <v/>
      </c>
    </row>
    <row r="2026" spans="15:15" x14ac:dyDescent="0.25">
      <c r="O2026" s="31" t="str">
        <f>IFERROR(_xlfn.RANK.EQ(Q2026,$Q$5:$Q$3000)+COUNTIF($Q$5:Q2026,Q2026)-1,"")</f>
        <v/>
      </c>
    </row>
    <row r="2027" spans="15:15" x14ac:dyDescent="0.25">
      <c r="O2027" s="31" t="str">
        <f>IFERROR(_xlfn.RANK.EQ(Q2027,$Q$5:$Q$3000)+COUNTIF($Q$5:Q2027,Q2027)-1,"")</f>
        <v/>
      </c>
    </row>
    <row r="2028" spans="15:15" x14ac:dyDescent="0.25">
      <c r="O2028" s="31" t="str">
        <f>IFERROR(_xlfn.RANK.EQ(Q2028,$Q$5:$Q$3000)+COUNTIF($Q$5:Q2028,Q2028)-1,"")</f>
        <v/>
      </c>
    </row>
    <row r="2029" spans="15:15" x14ac:dyDescent="0.25">
      <c r="O2029" s="31" t="str">
        <f>IFERROR(_xlfn.RANK.EQ(Q2029,$Q$5:$Q$3000)+COUNTIF($Q$5:Q2029,Q2029)-1,"")</f>
        <v/>
      </c>
    </row>
    <row r="2030" spans="15:15" x14ac:dyDescent="0.25">
      <c r="O2030" s="31" t="str">
        <f>IFERROR(_xlfn.RANK.EQ(Q2030,$Q$5:$Q$3000)+COUNTIF($Q$5:Q2030,Q2030)-1,"")</f>
        <v/>
      </c>
    </row>
    <row r="2031" spans="15:15" x14ac:dyDescent="0.25">
      <c r="O2031" s="31" t="str">
        <f>IFERROR(_xlfn.RANK.EQ(Q2031,$Q$5:$Q$3000)+COUNTIF($Q$5:Q2031,Q2031)-1,"")</f>
        <v/>
      </c>
    </row>
    <row r="2032" spans="15:15" x14ac:dyDescent="0.25">
      <c r="O2032" s="31" t="str">
        <f>IFERROR(_xlfn.RANK.EQ(Q2032,$Q$5:$Q$3000)+COUNTIF($Q$5:Q2032,Q2032)-1,"")</f>
        <v/>
      </c>
    </row>
    <row r="2033" spans="15:15" x14ac:dyDescent="0.25">
      <c r="O2033" s="31" t="str">
        <f>IFERROR(_xlfn.RANK.EQ(Q2033,$Q$5:$Q$3000)+COUNTIF($Q$5:Q2033,Q2033)-1,"")</f>
        <v/>
      </c>
    </row>
    <row r="2034" spans="15:15" x14ac:dyDescent="0.25">
      <c r="O2034" s="31" t="str">
        <f>IFERROR(_xlfn.RANK.EQ(Q2034,$Q$5:$Q$3000)+COUNTIF($Q$5:Q2034,Q2034)-1,"")</f>
        <v/>
      </c>
    </row>
    <row r="2035" spans="15:15" x14ac:dyDescent="0.25">
      <c r="O2035" s="31" t="str">
        <f>IFERROR(_xlfn.RANK.EQ(Q2035,$Q$5:$Q$3000)+COUNTIF($Q$5:Q2035,Q2035)-1,"")</f>
        <v/>
      </c>
    </row>
    <row r="2036" spans="15:15" x14ac:dyDescent="0.25">
      <c r="O2036" s="31" t="str">
        <f>IFERROR(_xlfn.RANK.EQ(Q2036,$Q$5:$Q$3000)+COUNTIF($Q$5:Q2036,Q2036)-1,"")</f>
        <v/>
      </c>
    </row>
    <row r="2037" spans="15:15" x14ac:dyDescent="0.25">
      <c r="O2037" s="31" t="str">
        <f>IFERROR(_xlfn.RANK.EQ(Q2037,$Q$5:$Q$3000)+COUNTIF($Q$5:Q2037,Q2037)-1,"")</f>
        <v/>
      </c>
    </row>
    <row r="2038" spans="15:15" x14ac:dyDescent="0.25">
      <c r="O2038" s="31" t="str">
        <f>IFERROR(_xlfn.RANK.EQ(Q2038,$Q$5:$Q$3000)+COUNTIF($Q$5:Q2038,Q2038)-1,"")</f>
        <v/>
      </c>
    </row>
    <row r="2039" spans="15:15" x14ac:dyDescent="0.25">
      <c r="O2039" s="31" t="str">
        <f>IFERROR(_xlfn.RANK.EQ(Q2039,$Q$5:$Q$3000)+COUNTIF($Q$5:Q2039,Q2039)-1,"")</f>
        <v/>
      </c>
    </row>
    <row r="2040" spans="15:15" x14ac:dyDescent="0.25">
      <c r="O2040" s="31" t="str">
        <f>IFERROR(_xlfn.RANK.EQ(Q2040,$Q$5:$Q$3000)+COUNTIF($Q$5:Q2040,Q2040)-1,"")</f>
        <v/>
      </c>
    </row>
    <row r="2041" spans="15:15" x14ac:dyDescent="0.25">
      <c r="O2041" s="31" t="str">
        <f>IFERROR(_xlfn.RANK.EQ(Q2041,$Q$5:$Q$3000)+COUNTIF($Q$5:Q2041,Q2041)-1,"")</f>
        <v/>
      </c>
    </row>
    <row r="2042" spans="15:15" x14ac:dyDescent="0.25">
      <c r="O2042" s="31" t="str">
        <f>IFERROR(_xlfn.RANK.EQ(Q2042,$Q$5:$Q$3000)+COUNTIF($Q$5:Q2042,Q2042)-1,"")</f>
        <v/>
      </c>
    </row>
    <row r="2043" spans="15:15" x14ac:dyDescent="0.25">
      <c r="O2043" s="31" t="str">
        <f>IFERROR(_xlfn.RANK.EQ(Q2043,$Q$5:$Q$3000)+COUNTIF($Q$5:Q2043,Q2043)-1,"")</f>
        <v/>
      </c>
    </row>
    <row r="2044" spans="15:15" x14ac:dyDescent="0.25">
      <c r="O2044" s="31" t="str">
        <f>IFERROR(_xlfn.RANK.EQ(Q2044,$Q$5:$Q$3000)+COUNTIF($Q$5:Q2044,Q2044)-1,"")</f>
        <v/>
      </c>
    </row>
    <row r="2045" spans="15:15" x14ac:dyDescent="0.25">
      <c r="O2045" s="31" t="str">
        <f>IFERROR(_xlfn.RANK.EQ(Q2045,$Q$5:$Q$3000)+COUNTIF($Q$5:Q2045,Q2045)-1,"")</f>
        <v/>
      </c>
    </row>
    <row r="2046" spans="15:15" x14ac:dyDescent="0.25">
      <c r="O2046" s="31" t="str">
        <f>IFERROR(_xlfn.RANK.EQ(Q2046,$Q$5:$Q$3000)+COUNTIF($Q$5:Q2046,Q2046)-1,"")</f>
        <v/>
      </c>
    </row>
    <row r="2047" spans="15:15" x14ac:dyDescent="0.25">
      <c r="O2047" s="31" t="str">
        <f>IFERROR(_xlfn.RANK.EQ(Q2047,$Q$5:$Q$3000)+COUNTIF($Q$5:Q2047,Q2047)-1,"")</f>
        <v/>
      </c>
    </row>
    <row r="2048" spans="15:15" x14ac:dyDescent="0.25">
      <c r="O2048" s="31" t="str">
        <f>IFERROR(_xlfn.RANK.EQ(Q2048,$Q$5:$Q$3000)+COUNTIF($Q$5:Q2048,Q2048)-1,"")</f>
        <v/>
      </c>
    </row>
    <row r="2049" spans="15:15" x14ac:dyDescent="0.25">
      <c r="O2049" s="31" t="str">
        <f>IFERROR(_xlfn.RANK.EQ(Q2049,$Q$5:$Q$3000)+COUNTIF($Q$5:Q2049,Q2049)-1,"")</f>
        <v/>
      </c>
    </row>
    <row r="2050" spans="15:15" x14ac:dyDescent="0.25">
      <c r="O2050" s="31" t="str">
        <f>IFERROR(_xlfn.RANK.EQ(Q2050,$Q$5:$Q$3000)+COUNTIF($Q$5:Q2050,Q2050)-1,"")</f>
        <v/>
      </c>
    </row>
    <row r="2051" spans="15:15" x14ac:dyDescent="0.25">
      <c r="O2051" s="31" t="str">
        <f>IFERROR(_xlfn.RANK.EQ(Q2051,$Q$5:$Q$3000)+COUNTIF($Q$5:Q2051,Q2051)-1,"")</f>
        <v/>
      </c>
    </row>
    <row r="2052" spans="15:15" x14ac:dyDescent="0.25">
      <c r="O2052" s="31" t="str">
        <f>IFERROR(_xlfn.RANK.EQ(Q2052,$Q$5:$Q$3000)+COUNTIF($Q$5:Q2052,Q2052)-1,"")</f>
        <v/>
      </c>
    </row>
    <row r="2053" spans="15:15" x14ac:dyDescent="0.25">
      <c r="O2053" s="31" t="str">
        <f>IFERROR(_xlfn.RANK.EQ(Q2053,$Q$5:$Q$3000)+COUNTIF($Q$5:Q2053,Q2053)-1,"")</f>
        <v/>
      </c>
    </row>
    <row r="2054" spans="15:15" x14ac:dyDescent="0.25">
      <c r="O2054" s="31" t="str">
        <f>IFERROR(_xlfn.RANK.EQ(Q2054,$Q$5:$Q$3000)+COUNTIF($Q$5:Q2054,Q2054)-1,"")</f>
        <v/>
      </c>
    </row>
    <row r="2055" spans="15:15" x14ac:dyDescent="0.25">
      <c r="O2055" s="31" t="str">
        <f>IFERROR(_xlfn.RANK.EQ(Q2055,$Q$5:$Q$3000)+COUNTIF($Q$5:Q2055,Q2055)-1,"")</f>
        <v/>
      </c>
    </row>
    <row r="2056" spans="15:15" x14ac:dyDescent="0.25">
      <c r="O2056" s="31" t="str">
        <f>IFERROR(_xlfn.RANK.EQ(Q2056,$Q$5:$Q$3000)+COUNTIF($Q$5:Q2056,Q2056)-1,"")</f>
        <v/>
      </c>
    </row>
    <row r="2057" spans="15:15" x14ac:dyDescent="0.25">
      <c r="O2057" s="31" t="str">
        <f>IFERROR(_xlfn.RANK.EQ(Q2057,$Q$5:$Q$3000)+COUNTIF($Q$5:Q2057,Q2057)-1,"")</f>
        <v/>
      </c>
    </row>
    <row r="2058" spans="15:15" x14ac:dyDescent="0.25">
      <c r="O2058" s="31" t="str">
        <f>IFERROR(_xlfn.RANK.EQ(Q2058,$Q$5:$Q$3000)+COUNTIF($Q$5:Q2058,Q2058)-1,"")</f>
        <v/>
      </c>
    </row>
    <row r="2059" spans="15:15" x14ac:dyDescent="0.25">
      <c r="O2059" s="31" t="str">
        <f>IFERROR(_xlfn.RANK.EQ(Q2059,$Q$5:$Q$3000)+COUNTIF($Q$5:Q2059,Q2059)-1,"")</f>
        <v/>
      </c>
    </row>
    <row r="2060" spans="15:15" x14ac:dyDescent="0.25">
      <c r="O2060" s="31" t="str">
        <f>IFERROR(_xlfn.RANK.EQ(Q2060,$Q$5:$Q$3000)+COUNTIF($Q$5:Q2060,Q2060)-1,"")</f>
        <v/>
      </c>
    </row>
    <row r="2061" spans="15:15" x14ac:dyDescent="0.25">
      <c r="O2061" s="31" t="str">
        <f>IFERROR(_xlfn.RANK.EQ(Q2061,$Q$5:$Q$3000)+COUNTIF($Q$5:Q2061,Q2061)-1,"")</f>
        <v/>
      </c>
    </row>
    <row r="2062" spans="15:15" x14ac:dyDescent="0.25">
      <c r="O2062" s="31" t="str">
        <f>IFERROR(_xlfn.RANK.EQ(Q2062,$Q$5:$Q$3000)+COUNTIF($Q$5:Q2062,Q2062)-1,"")</f>
        <v/>
      </c>
    </row>
    <row r="2063" spans="15:15" x14ac:dyDescent="0.25">
      <c r="O2063" s="31" t="str">
        <f>IFERROR(_xlfn.RANK.EQ(Q2063,$Q$5:$Q$3000)+COUNTIF($Q$5:Q2063,Q2063)-1,"")</f>
        <v/>
      </c>
    </row>
    <row r="2064" spans="15:15" x14ac:dyDescent="0.25">
      <c r="O2064" s="31" t="str">
        <f>IFERROR(_xlfn.RANK.EQ(Q2064,$Q$5:$Q$3000)+COUNTIF($Q$5:Q2064,Q2064)-1,"")</f>
        <v/>
      </c>
    </row>
    <row r="2065" spans="15:15" x14ac:dyDescent="0.25">
      <c r="O2065" s="31" t="str">
        <f>IFERROR(_xlfn.RANK.EQ(Q2065,$Q$5:$Q$3000)+COUNTIF($Q$5:Q2065,Q2065)-1,"")</f>
        <v/>
      </c>
    </row>
    <row r="2066" spans="15:15" x14ac:dyDescent="0.25">
      <c r="O2066" s="31" t="str">
        <f>IFERROR(_xlfn.RANK.EQ(Q2066,$Q$5:$Q$3000)+COUNTIF($Q$5:Q2066,Q2066)-1,"")</f>
        <v/>
      </c>
    </row>
    <row r="2067" spans="15:15" x14ac:dyDescent="0.25">
      <c r="O2067" s="31" t="str">
        <f>IFERROR(_xlfn.RANK.EQ(Q2067,$Q$5:$Q$3000)+COUNTIF($Q$5:Q2067,Q2067)-1,"")</f>
        <v/>
      </c>
    </row>
    <row r="2068" spans="15:15" x14ac:dyDescent="0.25">
      <c r="O2068" s="31" t="str">
        <f>IFERROR(_xlfn.RANK.EQ(Q2068,$Q$5:$Q$3000)+COUNTIF($Q$5:Q2068,Q2068)-1,"")</f>
        <v/>
      </c>
    </row>
    <row r="2069" spans="15:15" x14ac:dyDescent="0.25">
      <c r="O2069" s="31" t="str">
        <f>IFERROR(_xlfn.RANK.EQ(Q2069,$Q$5:$Q$3000)+COUNTIF($Q$5:Q2069,Q2069)-1,"")</f>
        <v/>
      </c>
    </row>
    <row r="2070" spans="15:15" x14ac:dyDescent="0.25">
      <c r="O2070" s="31" t="str">
        <f>IFERROR(_xlfn.RANK.EQ(Q2070,$Q$5:$Q$3000)+COUNTIF($Q$5:Q2070,Q2070)-1,"")</f>
        <v/>
      </c>
    </row>
    <row r="2071" spans="15:15" x14ac:dyDescent="0.25">
      <c r="O2071" s="31" t="str">
        <f>IFERROR(_xlfn.RANK.EQ(Q2071,$Q$5:$Q$3000)+COUNTIF($Q$5:Q2071,Q2071)-1,"")</f>
        <v/>
      </c>
    </row>
    <row r="2072" spans="15:15" x14ac:dyDescent="0.25">
      <c r="O2072" s="31" t="str">
        <f>IFERROR(_xlfn.RANK.EQ(Q2072,$Q$5:$Q$3000)+COUNTIF($Q$5:Q2072,Q2072)-1,"")</f>
        <v/>
      </c>
    </row>
    <row r="2073" spans="15:15" x14ac:dyDescent="0.25">
      <c r="O2073" s="31" t="str">
        <f>IFERROR(_xlfn.RANK.EQ(Q2073,$Q$5:$Q$3000)+COUNTIF($Q$5:Q2073,Q2073)-1,"")</f>
        <v/>
      </c>
    </row>
    <row r="2074" spans="15:15" x14ac:dyDescent="0.25">
      <c r="O2074" s="31" t="str">
        <f>IFERROR(_xlfn.RANK.EQ(Q2074,$Q$5:$Q$3000)+COUNTIF($Q$5:Q2074,Q2074)-1,"")</f>
        <v/>
      </c>
    </row>
    <row r="2075" spans="15:15" x14ac:dyDescent="0.25">
      <c r="O2075" s="31" t="str">
        <f>IFERROR(_xlfn.RANK.EQ(Q2075,$Q$5:$Q$3000)+COUNTIF($Q$5:Q2075,Q2075)-1,"")</f>
        <v/>
      </c>
    </row>
    <row r="2076" spans="15:15" x14ac:dyDescent="0.25">
      <c r="O2076" s="31" t="str">
        <f>IFERROR(_xlfn.RANK.EQ(Q2076,$Q$5:$Q$3000)+COUNTIF($Q$5:Q2076,Q2076)-1,"")</f>
        <v/>
      </c>
    </row>
    <row r="2077" spans="15:15" x14ac:dyDescent="0.25">
      <c r="O2077" s="31" t="str">
        <f>IFERROR(_xlfn.RANK.EQ(Q2077,$Q$5:$Q$3000)+COUNTIF($Q$5:Q2077,Q2077)-1,"")</f>
        <v/>
      </c>
    </row>
    <row r="2078" spans="15:15" x14ac:dyDescent="0.25">
      <c r="O2078" s="31" t="str">
        <f>IFERROR(_xlfn.RANK.EQ(Q2078,$Q$5:$Q$3000)+COUNTIF($Q$5:Q2078,Q2078)-1,"")</f>
        <v/>
      </c>
    </row>
    <row r="2079" spans="15:15" x14ac:dyDescent="0.25">
      <c r="O2079" s="31" t="str">
        <f>IFERROR(_xlfn.RANK.EQ(Q2079,$Q$5:$Q$3000)+COUNTIF($Q$5:Q2079,Q2079)-1,"")</f>
        <v/>
      </c>
    </row>
    <row r="2080" spans="15:15" x14ac:dyDescent="0.25">
      <c r="O2080" s="31" t="str">
        <f>IFERROR(_xlfn.RANK.EQ(Q2080,$Q$5:$Q$3000)+COUNTIF($Q$5:Q2080,Q2080)-1,"")</f>
        <v/>
      </c>
    </row>
    <row r="2081" spans="15:15" x14ac:dyDescent="0.25">
      <c r="O2081" s="31" t="str">
        <f>IFERROR(_xlfn.RANK.EQ(Q2081,$Q$5:$Q$3000)+COUNTIF($Q$5:Q2081,Q2081)-1,"")</f>
        <v/>
      </c>
    </row>
    <row r="2082" spans="15:15" x14ac:dyDescent="0.25">
      <c r="O2082" s="31" t="str">
        <f>IFERROR(_xlfn.RANK.EQ(Q2082,$Q$5:$Q$3000)+COUNTIF($Q$5:Q2082,Q2082)-1,"")</f>
        <v/>
      </c>
    </row>
    <row r="2083" spans="15:15" x14ac:dyDescent="0.25">
      <c r="O2083" s="31" t="str">
        <f>IFERROR(_xlfn.RANK.EQ(Q2083,$Q$5:$Q$3000)+COUNTIF($Q$5:Q2083,Q2083)-1,"")</f>
        <v/>
      </c>
    </row>
    <row r="2084" spans="15:15" x14ac:dyDescent="0.25">
      <c r="O2084" s="31" t="str">
        <f>IFERROR(_xlfn.RANK.EQ(Q2084,$Q$5:$Q$3000)+COUNTIF($Q$5:Q2084,Q2084)-1,"")</f>
        <v/>
      </c>
    </row>
    <row r="2085" spans="15:15" x14ac:dyDescent="0.25">
      <c r="O2085" s="31" t="str">
        <f>IFERROR(_xlfn.RANK.EQ(Q2085,$Q$5:$Q$3000)+COUNTIF($Q$5:Q2085,Q2085)-1,"")</f>
        <v/>
      </c>
    </row>
    <row r="2086" spans="15:15" x14ac:dyDescent="0.25">
      <c r="O2086" s="31" t="str">
        <f>IFERROR(_xlfn.RANK.EQ(Q2086,$Q$5:$Q$3000)+COUNTIF($Q$5:Q2086,Q2086)-1,"")</f>
        <v/>
      </c>
    </row>
    <row r="2087" spans="15:15" x14ac:dyDescent="0.25">
      <c r="O2087" s="31" t="str">
        <f>IFERROR(_xlfn.RANK.EQ(Q2087,$Q$5:$Q$3000)+COUNTIF($Q$5:Q2087,Q2087)-1,"")</f>
        <v/>
      </c>
    </row>
    <row r="2088" spans="15:15" x14ac:dyDescent="0.25">
      <c r="O2088" s="31" t="str">
        <f>IFERROR(_xlfn.RANK.EQ(Q2088,$Q$5:$Q$3000)+COUNTIF($Q$5:Q2088,Q2088)-1,"")</f>
        <v/>
      </c>
    </row>
    <row r="2089" spans="15:15" x14ac:dyDescent="0.25">
      <c r="O2089" s="31" t="str">
        <f>IFERROR(_xlfn.RANK.EQ(Q2089,$Q$5:$Q$3000)+COUNTIF($Q$5:Q2089,Q2089)-1,"")</f>
        <v/>
      </c>
    </row>
    <row r="2090" spans="15:15" x14ac:dyDescent="0.25">
      <c r="O2090" s="31" t="str">
        <f>IFERROR(_xlfn.RANK.EQ(Q2090,$Q$5:$Q$3000)+COUNTIF($Q$5:Q2090,Q2090)-1,"")</f>
        <v/>
      </c>
    </row>
    <row r="2091" spans="15:15" x14ac:dyDescent="0.25">
      <c r="O2091" s="31" t="str">
        <f>IFERROR(_xlfn.RANK.EQ(Q2091,$Q$5:$Q$3000)+COUNTIF($Q$5:Q2091,Q2091)-1,"")</f>
        <v/>
      </c>
    </row>
    <row r="2092" spans="15:15" x14ac:dyDescent="0.25">
      <c r="O2092" s="31" t="str">
        <f>IFERROR(_xlfn.RANK.EQ(Q2092,$Q$5:$Q$3000)+COUNTIF($Q$5:Q2092,Q2092)-1,"")</f>
        <v/>
      </c>
    </row>
    <row r="2093" spans="15:15" x14ac:dyDescent="0.25">
      <c r="O2093" s="31" t="str">
        <f>IFERROR(_xlfn.RANK.EQ(Q2093,$Q$5:$Q$3000)+COUNTIF($Q$5:Q2093,Q2093)-1,"")</f>
        <v/>
      </c>
    </row>
    <row r="2094" spans="15:15" x14ac:dyDescent="0.25">
      <c r="O2094" s="31" t="str">
        <f>IFERROR(_xlfn.RANK.EQ(Q2094,$Q$5:$Q$3000)+COUNTIF($Q$5:Q2094,Q2094)-1,"")</f>
        <v/>
      </c>
    </row>
    <row r="2095" spans="15:15" x14ac:dyDescent="0.25">
      <c r="O2095" s="31" t="str">
        <f>IFERROR(_xlfn.RANK.EQ(Q2095,$Q$5:$Q$3000)+COUNTIF($Q$5:Q2095,Q2095)-1,"")</f>
        <v/>
      </c>
    </row>
    <row r="2096" spans="15:15" x14ac:dyDescent="0.25">
      <c r="O2096" s="31" t="str">
        <f>IFERROR(_xlfn.RANK.EQ(Q2096,$Q$5:$Q$3000)+COUNTIF($Q$5:Q2096,Q2096)-1,"")</f>
        <v/>
      </c>
    </row>
    <row r="2097" spans="15:15" x14ac:dyDescent="0.25">
      <c r="O2097" s="31" t="str">
        <f>IFERROR(_xlfn.RANK.EQ(Q2097,$Q$5:$Q$3000)+COUNTIF($Q$5:Q2097,Q2097)-1,"")</f>
        <v/>
      </c>
    </row>
    <row r="2098" spans="15:15" x14ac:dyDescent="0.25">
      <c r="O2098" s="31" t="str">
        <f>IFERROR(_xlfn.RANK.EQ(Q2098,$Q$5:$Q$3000)+COUNTIF($Q$5:Q2098,Q2098)-1,"")</f>
        <v/>
      </c>
    </row>
    <row r="2099" spans="15:15" x14ac:dyDescent="0.25">
      <c r="O2099" s="31" t="str">
        <f>IFERROR(_xlfn.RANK.EQ(Q2099,$Q$5:$Q$3000)+COUNTIF($Q$5:Q2099,Q2099)-1,"")</f>
        <v/>
      </c>
    </row>
    <row r="2100" spans="15:15" x14ac:dyDescent="0.25">
      <c r="O2100" s="31" t="str">
        <f>IFERROR(_xlfn.RANK.EQ(Q2100,$Q$5:$Q$3000)+COUNTIF($Q$5:Q2100,Q2100)-1,"")</f>
        <v/>
      </c>
    </row>
    <row r="2101" spans="15:15" x14ac:dyDescent="0.25">
      <c r="O2101" s="31" t="str">
        <f>IFERROR(_xlfn.RANK.EQ(Q2101,$Q$5:$Q$3000)+COUNTIF($Q$5:Q2101,Q2101)-1,"")</f>
        <v/>
      </c>
    </row>
    <row r="2102" spans="15:15" x14ac:dyDescent="0.25">
      <c r="O2102" s="31" t="str">
        <f>IFERROR(_xlfn.RANK.EQ(Q2102,$Q$5:$Q$3000)+COUNTIF($Q$5:Q2102,Q2102)-1,"")</f>
        <v/>
      </c>
    </row>
    <row r="2103" spans="15:15" x14ac:dyDescent="0.25">
      <c r="O2103" s="31" t="str">
        <f>IFERROR(_xlfn.RANK.EQ(Q2103,$Q$5:$Q$3000)+COUNTIF($Q$5:Q2103,Q2103)-1,"")</f>
        <v/>
      </c>
    </row>
    <row r="2104" spans="15:15" x14ac:dyDescent="0.25">
      <c r="O2104" s="31" t="str">
        <f>IFERROR(_xlfn.RANK.EQ(Q2104,$Q$5:$Q$3000)+COUNTIF($Q$5:Q2104,Q2104)-1,"")</f>
        <v/>
      </c>
    </row>
    <row r="2105" spans="15:15" x14ac:dyDescent="0.25">
      <c r="O2105" s="31" t="str">
        <f>IFERROR(_xlfn.RANK.EQ(Q2105,$Q$5:$Q$3000)+COUNTIF($Q$5:Q2105,Q2105)-1,"")</f>
        <v/>
      </c>
    </row>
    <row r="2106" spans="15:15" x14ac:dyDescent="0.25">
      <c r="O2106" s="31" t="str">
        <f>IFERROR(_xlfn.RANK.EQ(Q2106,$Q$5:$Q$3000)+COUNTIF($Q$5:Q2106,Q2106)-1,"")</f>
        <v/>
      </c>
    </row>
    <row r="2107" spans="15:15" x14ac:dyDescent="0.25">
      <c r="O2107" s="31" t="str">
        <f>IFERROR(_xlfn.RANK.EQ(Q2107,$Q$5:$Q$3000)+COUNTIF($Q$5:Q2107,Q2107)-1,"")</f>
        <v/>
      </c>
    </row>
    <row r="2108" spans="15:15" x14ac:dyDescent="0.25">
      <c r="O2108" s="31" t="str">
        <f>IFERROR(_xlfn.RANK.EQ(Q2108,$Q$5:$Q$3000)+COUNTIF($Q$5:Q2108,Q2108)-1,"")</f>
        <v/>
      </c>
    </row>
    <row r="2109" spans="15:15" x14ac:dyDescent="0.25">
      <c r="O2109" s="31" t="str">
        <f>IFERROR(_xlfn.RANK.EQ(Q2109,$Q$5:$Q$3000)+COUNTIF($Q$5:Q2109,Q2109)-1,"")</f>
        <v/>
      </c>
    </row>
    <row r="2110" spans="15:15" x14ac:dyDescent="0.25">
      <c r="O2110" s="31" t="str">
        <f>IFERROR(_xlfn.RANK.EQ(Q2110,$Q$5:$Q$3000)+COUNTIF($Q$5:Q2110,Q2110)-1,"")</f>
        <v/>
      </c>
    </row>
    <row r="2111" spans="15:15" x14ac:dyDescent="0.25">
      <c r="O2111" s="31" t="str">
        <f>IFERROR(_xlfn.RANK.EQ(Q2111,$Q$5:$Q$3000)+COUNTIF($Q$5:Q2111,Q2111)-1,"")</f>
        <v/>
      </c>
    </row>
    <row r="2112" spans="15:15" x14ac:dyDescent="0.25">
      <c r="O2112" s="31" t="str">
        <f>IFERROR(_xlfn.RANK.EQ(Q2112,$Q$5:$Q$3000)+COUNTIF($Q$5:Q2112,Q2112)-1,"")</f>
        <v/>
      </c>
    </row>
    <row r="2113" spans="15:15" x14ac:dyDescent="0.25">
      <c r="O2113" s="31" t="str">
        <f>IFERROR(_xlfn.RANK.EQ(Q2113,$Q$5:$Q$3000)+COUNTIF($Q$5:Q2113,Q2113)-1,"")</f>
        <v/>
      </c>
    </row>
    <row r="2114" spans="15:15" x14ac:dyDescent="0.25">
      <c r="O2114" s="31" t="str">
        <f>IFERROR(_xlfn.RANK.EQ(Q2114,$Q$5:$Q$3000)+COUNTIF($Q$5:Q2114,Q2114)-1,"")</f>
        <v/>
      </c>
    </row>
    <row r="2115" spans="15:15" x14ac:dyDescent="0.25">
      <c r="O2115" s="31" t="str">
        <f>IFERROR(_xlfn.RANK.EQ(Q2115,$Q$5:$Q$3000)+COUNTIF($Q$5:Q2115,Q2115)-1,"")</f>
        <v/>
      </c>
    </row>
    <row r="2116" spans="15:15" x14ac:dyDescent="0.25">
      <c r="O2116" s="31" t="str">
        <f>IFERROR(_xlfn.RANK.EQ(Q2116,$Q$5:$Q$3000)+COUNTIF($Q$5:Q2116,Q2116)-1,"")</f>
        <v/>
      </c>
    </row>
    <row r="2117" spans="15:15" x14ac:dyDescent="0.25">
      <c r="O2117" s="31" t="str">
        <f>IFERROR(_xlfn.RANK.EQ(Q2117,$Q$5:$Q$3000)+COUNTIF($Q$5:Q2117,Q2117)-1,"")</f>
        <v/>
      </c>
    </row>
    <row r="2118" spans="15:15" x14ac:dyDescent="0.25">
      <c r="O2118" s="31" t="str">
        <f>IFERROR(_xlfn.RANK.EQ(Q2118,$Q$5:$Q$3000)+COUNTIF($Q$5:Q2118,Q2118)-1,"")</f>
        <v/>
      </c>
    </row>
    <row r="2119" spans="15:15" x14ac:dyDescent="0.25">
      <c r="O2119" s="31" t="str">
        <f>IFERROR(_xlfn.RANK.EQ(Q2119,$Q$5:$Q$3000)+COUNTIF($Q$5:Q2119,Q2119)-1,"")</f>
        <v/>
      </c>
    </row>
    <row r="2120" spans="15:15" x14ac:dyDescent="0.25">
      <c r="O2120" s="31" t="str">
        <f>IFERROR(_xlfn.RANK.EQ(Q2120,$Q$5:$Q$3000)+COUNTIF($Q$5:Q2120,Q2120)-1,"")</f>
        <v/>
      </c>
    </row>
    <row r="2121" spans="15:15" x14ac:dyDescent="0.25">
      <c r="O2121" s="31" t="str">
        <f>IFERROR(_xlfn.RANK.EQ(Q2121,$Q$5:$Q$3000)+COUNTIF($Q$5:Q2121,Q2121)-1,"")</f>
        <v/>
      </c>
    </row>
    <row r="2122" spans="15:15" x14ac:dyDescent="0.25">
      <c r="O2122" s="31" t="str">
        <f>IFERROR(_xlfn.RANK.EQ(Q2122,$Q$5:$Q$3000)+COUNTIF($Q$5:Q2122,Q2122)-1,"")</f>
        <v/>
      </c>
    </row>
    <row r="2123" spans="15:15" x14ac:dyDescent="0.25">
      <c r="O2123" s="31" t="str">
        <f>IFERROR(_xlfn.RANK.EQ(Q2123,$Q$5:$Q$3000)+COUNTIF($Q$5:Q2123,Q2123)-1,"")</f>
        <v/>
      </c>
    </row>
    <row r="2124" spans="15:15" x14ac:dyDescent="0.25">
      <c r="O2124" s="31" t="str">
        <f>IFERROR(_xlfn.RANK.EQ(Q2124,$Q$5:$Q$3000)+COUNTIF($Q$5:Q2124,Q2124)-1,"")</f>
        <v/>
      </c>
    </row>
    <row r="2125" spans="15:15" x14ac:dyDescent="0.25">
      <c r="O2125" s="31" t="str">
        <f>IFERROR(_xlfn.RANK.EQ(Q2125,$Q$5:$Q$3000)+COUNTIF($Q$5:Q2125,Q2125)-1,"")</f>
        <v/>
      </c>
    </row>
    <row r="2126" spans="15:15" x14ac:dyDescent="0.25">
      <c r="O2126" s="31" t="str">
        <f>IFERROR(_xlfn.RANK.EQ(Q2126,$Q$5:$Q$3000)+COUNTIF($Q$5:Q2126,Q2126)-1,"")</f>
        <v/>
      </c>
    </row>
    <row r="2127" spans="15:15" x14ac:dyDescent="0.25">
      <c r="O2127" s="31" t="str">
        <f>IFERROR(_xlfn.RANK.EQ(Q2127,$Q$5:$Q$3000)+COUNTIF($Q$5:Q2127,Q2127)-1,"")</f>
        <v/>
      </c>
    </row>
    <row r="2128" spans="15:15" x14ac:dyDescent="0.25">
      <c r="O2128" s="31" t="str">
        <f>IFERROR(_xlfn.RANK.EQ(Q2128,$Q$5:$Q$3000)+COUNTIF($Q$5:Q2128,Q2128)-1,"")</f>
        <v/>
      </c>
    </row>
    <row r="2129" spans="15:15" x14ac:dyDescent="0.25">
      <c r="O2129" s="31" t="str">
        <f>IFERROR(_xlfn.RANK.EQ(Q2129,$Q$5:$Q$3000)+COUNTIF($Q$5:Q2129,Q2129)-1,"")</f>
        <v/>
      </c>
    </row>
    <row r="2130" spans="15:15" x14ac:dyDescent="0.25">
      <c r="O2130" s="31" t="str">
        <f>IFERROR(_xlfn.RANK.EQ(Q2130,$Q$5:$Q$3000)+COUNTIF($Q$5:Q2130,Q2130)-1,"")</f>
        <v/>
      </c>
    </row>
    <row r="2131" spans="15:15" x14ac:dyDescent="0.25">
      <c r="O2131" s="31" t="str">
        <f>IFERROR(_xlfn.RANK.EQ(Q2131,$Q$5:$Q$3000)+COUNTIF($Q$5:Q2131,Q2131)-1,"")</f>
        <v/>
      </c>
    </row>
    <row r="2132" spans="15:15" x14ac:dyDescent="0.25">
      <c r="O2132" s="31" t="str">
        <f>IFERROR(_xlfn.RANK.EQ(Q2132,$Q$5:$Q$3000)+COUNTIF($Q$5:Q2132,Q2132)-1,"")</f>
        <v/>
      </c>
    </row>
    <row r="2133" spans="15:15" x14ac:dyDescent="0.25">
      <c r="O2133" s="31" t="str">
        <f>IFERROR(_xlfn.RANK.EQ(Q2133,$Q$5:$Q$3000)+COUNTIF($Q$5:Q2133,Q2133)-1,"")</f>
        <v/>
      </c>
    </row>
    <row r="2134" spans="15:15" x14ac:dyDescent="0.25">
      <c r="O2134" s="31" t="str">
        <f>IFERROR(_xlfn.RANK.EQ(Q2134,$Q$5:$Q$3000)+COUNTIF($Q$5:Q2134,Q2134)-1,"")</f>
        <v/>
      </c>
    </row>
    <row r="2135" spans="15:15" x14ac:dyDescent="0.25">
      <c r="O2135" s="31" t="str">
        <f>IFERROR(_xlfn.RANK.EQ(Q2135,$Q$5:$Q$3000)+COUNTIF($Q$5:Q2135,Q2135)-1,"")</f>
        <v/>
      </c>
    </row>
    <row r="2136" spans="15:15" x14ac:dyDescent="0.25">
      <c r="O2136" s="31" t="str">
        <f>IFERROR(_xlfn.RANK.EQ(Q2136,$Q$5:$Q$3000)+COUNTIF($Q$5:Q2136,Q2136)-1,"")</f>
        <v/>
      </c>
    </row>
    <row r="2137" spans="15:15" x14ac:dyDescent="0.25">
      <c r="O2137" s="31" t="str">
        <f>IFERROR(_xlfn.RANK.EQ(Q2137,$Q$5:$Q$3000)+COUNTIF($Q$5:Q2137,Q2137)-1,"")</f>
        <v/>
      </c>
    </row>
    <row r="2138" spans="15:15" x14ac:dyDescent="0.25">
      <c r="O2138" s="31" t="str">
        <f>IFERROR(_xlfn.RANK.EQ(Q2138,$Q$5:$Q$3000)+COUNTIF($Q$5:Q2138,Q2138)-1,"")</f>
        <v/>
      </c>
    </row>
    <row r="2139" spans="15:15" x14ac:dyDescent="0.25">
      <c r="O2139" s="31" t="str">
        <f>IFERROR(_xlfn.RANK.EQ(Q2139,$Q$5:$Q$3000)+COUNTIF($Q$5:Q2139,Q2139)-1,"")</f>
        <v/>
      </c>
    </row>
    <row r="2140" spans="15:15" x14ac:dyDescent="0.25">
      <c r="O2140" s="31" t="str">
        <f>IFERROR(_xlfn.RANK.EQ(Q2140,$Q$5:$Q$3000)+COUNTIF($Q$5:Q2140,Q2140)-1,"")</f>
        <v/>
      </c>
    </row>
    <row r="2141" spans="15:15" x14ac:dyDescent="0.25">
      <c r="O2141" s="31" t="str">
        <f>IFERROR(_xlfn.RANK.EQ(Q2141,$Q$5:$Q$3000)+COUNTIF($Q$5:Q2141,Q2141)-1,"")</f>
        <v/>
      </c>
    </row>
    <row r="2142" spans="15:15" x14ac:dyDescent="0.25">
      <c r="O2142" s="31" t="str">
        <f>IFERROR(_xlfn.RANK.EQ(Q2142,$Q$5:$Q$3000)+COUNTIF($Q$5:Q2142,Q2142)-1,"")</f>
        <v/>
      </c>
    </row>
    <row r="2143" spans="15:15" x14ac:dyDescent="0.25">
      <c r="O2143" s="31" t="str">
        <f>IFERROR(_xlfn.RANK.EQ(Q2143,$Q$5:$Q$3000)+COUNTIF($Q$5:Q2143,Q2143)-1,"")</f>
        <v/>
      </c>
    </row>
    <row r="2144" spans="15:15" x14ac:dyDescent="0.25">
      <c r="O2144" s="31" t="str">
        <f>IFERROR(_xlfn.RANK.EQ(Q2144,$Q$5:$Q$3000)+COUNTIF($Q$5:Q2144,Q2144)-1,"")</f>
        <v/>
      </c>
    </row>
    <row r="2145" spans="15:15" x14ac:dyDescent="0.25">
      <c r="O2145" s="31" t="str">
        <f>IFERROR(_xlfn.RANK.EQ(Q2145,$Q$5:$Q$3000)+COUNTIF($Q$5:Q2145,Q2145)-1,"")</f>
        <v/>
      </c>
    </row>
    <row r="2146" spans="15:15" x14ac:dyDescent="0.25">
      <c r="O2146" s="31" t="str">
        <f>IFERROR(_xlfn.RANK.EQ(Q2146,$Q$5:$Q$3000)+COUNTIF($Q$5:Q2146,Q2146)-1,"")</f>
        <v/>
      </c>
    </row>
    <row r="2147" spans="15:15" x14ac:dyDescent="0.25">
      <c r="O2147" s="31" t="str">
        <f>IFERROR(_xlfn.RANK.EQ(Q2147,$Q$5:$Q$3000)+COUNTIF($Q$5:Q2147,Q2147)-1,"")</f>
        <v/>
      </c>
    </row>
    <row r="2148" spans="15:15" x14ac:dyDescent="0.25">
      <c r="O2148" s="31" t="str">
        <f>IFERROR(_xlfn.RANK.EQ(Q2148,$Q$5:$Q$3000)+COUNTIF($Q$5:Q2148,Q2148)-1,"")</f>
        <v/>
      </c>
    </row>
    <row r="2149" spans="15:15" x14ac:dyDescent="0.25">
      <c r="O2149" s="31" t="str">
        <f>IFERROR(_xlfn.RANK.EQ(Q2149,$Q$5:$Q$3000)+COUNTIF($Q$5:Q2149,Q2149)-1,"")</f>
        <v/>
      </c>
    </row>
    <row r="2150" spans="15:15" x14ac:dyDescent="0.25">
      <c r="O2150" s="31" t="str">
        <f>IFERROR(_xlfn.RANK.EQ(Q2150,$Q$5:$Q$3000)+COUNTIF($Q$5:Q2150,Q2150)-1,"")</f>
        <v/>
      </c>
    </row>
    <row r="2151" spans="15:15" x14ac:dyDescent="0.25">
      <c r="O2151" s="31" t="str">
        <f>IFERROR(_xlfn.RANK.EQ(Q2151,$Q$5:$Q$3000)+COUNTIF($Q$5:Q2151,Q2151)-1,"")</f>
        <v/>
      </c>
    </row>
    <row r="2152" spans="15:15" x14ac:dyDescent="0.25">
      <c r="O2152" s="31" t="str">
        <f>IFERROR(_xlfn.RANK.EQ(Q2152,$Q$5:$Q$3000)+COUNTIF($Q$5:Q2152,Q2152)-1,"")</f>
        <v/>
      </c>
    </row>
    <row r="2153" spans="15:15" x14ac:dyDescent="0.25">
      <c r="O2153" s="31" t="str">
        <f>IFERROR(_xlfn.RANK.EQ(Q2153,$Q$5:$Q$3000)+COUNTIF($Q$5:Q2153,Q2153)-1,"")</f>
        <v/>
      </c>
    </row>
    <row r="2154" spans="15:15" x14ac:dyDescent="0.25">
      <c r="O2154" s="31" t="str">
        <f>IFERROR(_xlfn.RANK.EQ(Q2154,$Q$5:$Q$3000)+COUNTIF($Q$5:Q2154,Q2154)-1,"")</f>
        <v/>
      </c>
    </row>
    <row r="2155" spans="15:15" x14ac:dyDescent="0.25">
      <c r="O2155" s="31" t="str">
        <f>IFERROR(_xlfn.RANK.EQ(Q2155,$Q$5:$Q$3000)+COUNTIF($Q$5:Q2155,Q2155)-1,"")</f>
        <v/>
      </c>
    </row>
    <row r="2156" spans="15:15" x14ac:dyDescent="0.25">
      <c r="O2156" s="31" t="str">
        <f>IFERROR(_xlfn.RANK.EQ(Q2156,$Q$5:$Q$3000)+COUNTIF($Q$5:Q2156,Q2156)-1,"")</f>
        <v/>
      </c>
    </row>
    <row r="2157" spans="15:15" x14ac:dyDescent="0.25">
      <c r="O2157" s="31" t="str">
        <f>IFERROR(_xlfn.RANK.EQ(Q2157,$Q$5:$Q$3000)+COUNTIF($Q$5:Q2157,Q2157)-1,"")</f>
        <v/>
      </c>
    </row>
    <row r="2158" spans="15:15" x14ac:dyDescent="0.25">
      <c r="O2158" s="31" t="str">
        <f>IFERROR(_xlfn.RANK.EQ(Q2158,$Q$5:$Q$3000)+COUNTIF($Q$5:Q2158,Q2158)-1,"")</f>
        <v/>
      </c>
    </row>
    <row r="2159" spans="15:15" x14ac:dyDescent="0.25">
      <c r="O2159" s="31" t="str">
        <f>IFERROR(_xlfn.RANK.EQ(Q2159,$Q$5:$Q$3000)+COUNTIF($Q$5:Q2159,Q2159)-1,"")</f>
        <v/>
      </c>
    </row>
    <row r="2160" spans="15:15" x14ac:dyDescent="0.25">
      <c r="O2160" s="31" t="str">
        <f>IFERROR(_xlfn.RANK.EQ(Q2160,$Q$5:$Q$3000)+COUNTIF($Q$5:Q2160,Q2160)-1,"")</f>
        <v/>
      </c>
    </row>
    <row r="2161" spans="15:15" x14ac:dyDescent="0.25">
      <c r="O2161" s="31" t="str">
        <f>IFERROR(_xlfn.RANK.EQ(Q2161,$Q$5:$Q$3000)+COUNTIF($Q$5:Q2161,Q2161)-1,"")</f>
        <v/>
      </c>
    </row>
    <row r="2162" spans="15:15" x14ac:dyDescent="0.25">
      <c r="O2162" s="31" t="str">
        <f>IFERROR(_xlfn.RANK.EQ(Q2162,$Q$5:$Q$3000)+COUNTIF($Q$5:Q2162,Q2162)-1,"")</f>
        <v/>
      </c>
    </row>
    <row r="2163" spans="15:15" x14ac:dyDescent="0.25">
      <c r="O2163" s="31" t="str">
        <f>IFERROR(_xlfn.RANK.EQ(Q2163,$Q$5:$Q$3000)+COUNTIF($Q$5:Q2163,Q2163)-1,"")</f>
        <v/>
      </c>
    </row>
    <row r="2164" spans="15:15" x14ac:dyDescent="0.25">
      <c r="O2164" s="31" t="str">
        <f>IFERROR(_xlfn.RANK.EQ(Q2164,$Q$5:$Q$3000)+COUNTIF($Q$5:Q2164,Q2164)-1,"")</f>
        <v/>
      </c>
    </row>
    <row r="2165" spans="15:15" x14ac:dyDescent="0.25">
      <c r="O2165" s="31" t="str">
        <f>IFERROR(_xlfn.RANK.EQ(Q2165,$Q$5:$Q$3000)+COUNTIF($Q$5:Q2165,Q2165)-1,"")</f>
        <v/>
      </c>
    </row>
    <row r="2166" spans="15:15" x14ac:dyDescent="0.25">
      <c r="O2166" s="31" t="str">
        <f>IFERROR(_xlfn.RANK.EQ(Q2166,$Q$5:$Q$3000)+COUNTIF($Q$5:Q2166,Q2166)-1,"")</f>
        <v/>
      </c>
    </row>
    <row r="2167" spans="15:15" x14ac:dyDescent="0.25">
      <c r="O2167" s="31" t="str">
        <f>IFERROR(_xlfn.RANK.EQ(Q2167,$Q$5:$Q$3000)+COUNTIF($Q$5:Q2167,Q2167)-1,"")</f>
        <v/>
      </c>
    </row>
    <row r="2168" spans="15:15" x14ac:dyDescent="0.25">
      <c r="O2168" s="31" t="str">
        <f>IFERROR(_xlfn.RANK.EQ(Q2168,$Q$5:$Q$3000)+COUNTIF($Q$5:Q2168,Q2168)-1,"")</f>
        <v/>
      </c>
    </row>
    <row r="2169" spans="15:15" x14ac:dyDescent="0.25">
      <c r="O2169" s="31" t="str">
        <f>IFERROR(_xlfn.RANK.EQ(Q2169,$Q$5:$Q$3000)+COUNTIF($Q$5:Q2169,Q2169)-1,"")</f>
        <v/>
      </c>
    </row>
    <row r="2170" spans="15:15" x14ac:dyDescent="0.25">
      <c r="O2170" s="31" t="str">
        <f>IFERROR(_xlfn.RANK.EQ(Q2170,$Q$5:$Q$3000)+COUNTIF($Q$5:Q2170,Q2170)-1,"")</f>
        <v/>
      </c>
    </row>
    <row r="2171" spans="15:15" x14ac:dyDescent="0.25">
      <c r="O2171" s="31" t="str">
        <f>IFERROR(_xlfn.RANK.EQ(Q2171,$Q$5:$Q$3000)+COUNTIF($Q$5:Q2171,Q2171)-1,"")</f>
        <v/>
      </c>
    </row>
    <row r="2172" spans="15:15" x14ac:dyDescent="0.25">
      <c r="O2172" s="31" t="str">
        <f>IFERROR(_xlfn.RANK.EQ(Q2172,$Q$5:$Q$3000)+COUNTIF($Q$5:Q2172,Q2172)-1,"")</f>
        <v/>
      </c>
    </row>
    <row r="2173" spans="15:15" x14ac:dyDescent="0.25">
      <c r="O2173" s="31" t="str">
        <f>IFERROR(_xlfn.RANK.EQ(Q2173,$Q$5:$Q$3000)+COUNTIF($Q$5:Q2173,Q2173)-1,"")</f>
        <v/>
      </c>
    </row>
    <row r="2174" spans="15:15" x14ac:dyDescent="0.25">
      <c r="O2174" s="31" t="str">
        <f>IFERROR(_xlfn.RANK.EQ(Q2174,$Q$5:$Q$3000)+COUNTIF($Q$5:Q2174,Q2174)-1,"")</f>
        <v/>
      </c>
    </row>
    <row r="2175" spans="15:15" x14ac:dyDescent="0.25">
      <c r="O2175" s="31" t="str">
        <f>IFERROR(_xlfn.RANK.EQ(Q2175,$Q$5:$Q$3000)+COUNTIF($Q$5:Q2175,Q2175)-1,"")</f>
        <v/>
      </c>
    </row>
    <row r="2176" spans="15:15" x14ac:dyDescent="0.25">
      <c r="O2176" s="31" t="str">
        <f>IFERROR(_xlfn.RANK.EQ(Q2176,$Q$5:$Q$3000)+COUNTIF($Q$5:Q2176,Q2176)-1,"")</f>
        <v/>
      </c>
    </row>
    <row r="2177" spans="15:15" x14ac:dyDescent="0.25">
      <c r="O2177" s="31" t="str">
        <f>IFERROR(_xlfn.RANK.EQ(Q2177,$Q$5:$Q$3000)+COUNTIF($Q$5:Q2177,Q2177)-1,"")</f>
        <v/>
      </c>
    </row>
    <row r="2178" spans="15:15" x14ac:dyDescent="0.25">
      <c r="O2178" s="31" t="str">
        <f>IFERROR(_xlfn.RANK.EQ(Q2178,$Q$5:$Q$3000)+COUNTIF($Q$5:Q2178,Q2178)-1,"")</f>
        <v/>
      </c>
    </row>
    <row r="2179" spans="15:15" x14ac:dyDescent="0.25">
      <c r="O2179" s="31" t="str">
        <f>IFERROR(_xlfn.RANK.EQ(Q2179,$Q$5:$Q$3000)+COUNTIF($Q$5:Q2179,Q2179)-1,"")</f>
        <v/>
      </c>
    </row>
    <row r="2180" spans="15:15" x14ac:dyDescent="0.25">
      <c r="O2180" s="31" t="str">
        <f>IFERROR(_xlfn.RANK.EQ(Q2180,$Q$5:$Q$3000)+COUNTIF($Q$5:Q2180,Q2180)-1,"")</f>
        <v/>
      </c>
    </row>
    <row r="2181" spans="15:15" x14ac:dyDescent="0.25">
      <c r="O2181" s="31" t="str">
        <f>IFERROR(_xlfn.RANK.EQ(Q2181,$Q$5:$Q$3000)+COUNTIF($Q$5:Q2181,Q2181)-1,"")</f>
        <v/>
      </c>
    </row>
    <row r="2182" spans="15:15" x14ac:dyDescent="0.25">
      <c r="O2182" s="31" t="str">
        <f>IFERROR(_xlfn.RANK.EQ(Q2182,$Q$5:$Q$3000)+COUNTIF($Q$5:Q2182,Q2182)-1,"")</f>
        <v/>
      </c>
    </row>
    <row r="2183" spans="15:15" x14ac:dyDescent="0.25">
      <c r="O2183" s="31" t="str">
        <f>IFERROR(_xlfn.RANK.EQ(Q2183,$Q$5:$Q$3000)+COUNTIF($Q$5:Q2183,Q2183)-1,"")</f>
        <v/>
      </c>
    </row>
    <row r="2184" spans="15:15" x14ac:dyDescent="0.25">
      <c r="O2184" s="31" t="str">
        <f>IFERROR(_xlfn.RANK.EQ(Q2184,$Q$5:$Q$3000)+COUNTIF($Q$5:Q2184,Q2184)-1,"")</f>
        <v/>
      </c>
    </row>
    <row r="2185" spans="15:15" x14ac:dyDescent="0.25">
      <c r="O2185" s="31" t="str">
        <f>IFERROR(_xlfn.RANK.EQ(Q2185,$Q$5:$Q$3000)+COUNTIF($Q$5:Q2185,Q2185)-1,"")</f>
        <v/>
      </c>
    </row>
    <row r="2186" spans="15:15" x14ac:dyDescent="0.25">
      <c r="O2186" s="31" t="str">
        <f>IFERROR(_xlfn.RANK.EQ(Q2186,$Q$5:$Q$3000)+COUNTIF($Q$5:Q2186,Q2186)-1,"")</f>
        <v/>
      </c>
    </row>
    <row r="2187" spans="15:15" x14ac:dyDescent="0.25">
      <c r="O2187" s="31" t="str">
        <f>IFERROR(_xlfn.RANK.EQ(Q2187,$Q$5:$Q$3000)+COUNTIF($Q$5:Q2187,Q2187)-1,"")</f>
        <v/>
      </c>
    </row>
    <row r="2188" spans="15:15" x14ac:dyDescent="0.25">
      <c r="O2188" s="31" t="str">
        <f>IFERROR(_xlfn.RANK.EQ(Q2188,$Q$5:$Q$3000)+COUNTIF($Q$5:Q2188,Q2188)-1,"")</f>
        <v/>
      </c>
    </row>
    <row r="2189" spans="15:15" x14ac:dyDescent="0.25">
      <c r="O2189" s="31" t="str">
        <f>IFERROR(_xlfn.RANK.EQ(Q2189,$Q$5:$Q$3000)+COUNTIF($Q$5:Q2189,Q2189)-1,"")</f>
        <v/>
      </c>
    </row>
    <row r="2190" spans="15:15" x14ac:dyDescent="0.25">
      <c r="O2190" s="31" t="str">
        <f>IFERROR(_xlfn.RANK.EQ(Q2190,$Q$5:$Q$3000)+COUNTIF($Q$5:Q2190,Q2190)-1,"")</f>
        <v/>
      </c>
    </row>
    <row r="2191" spans="15:15" x14ac:dyDescent="0.25">
      <c r="O2191" s="31" t="str">
        <f>IFERROR(_xlfn.RANK.EQ(Q2191,$Q$5:$Q$3000)+COUNTIF($Q$5:Q2191,Q2191)-1,"")</f>
        <v/>
      </c>
    </row>
    <row r="2192" spans="15:15" x14ac:dyDescent="0.25">
      <c r="O2192" s="31" t="str">
        <f>IFERROR(_xlfn.RANK.EQ(Q2192,$Q$5:$Q$3000)+COUNTIF($Q$5:Q2192,Q2192)-1,"")</f>
        <v/>
      </c>
    </row>
    <row r="2193" spans="15:15" x14ac:dyDescent="0.25">
      <c r="O2193" s="31" t="str">
        <f>IFERROR(_xlfn.RANK.EQ(Q2193,$Q$5:$Q$3000)+COUNTIF($Q$5:Q2193,Q2193)-1,"")</f>
        <v/>
      </c>
    </row>
    <row r="2194" spans="15:15" x14ac:dyDescent="0.25">
      <c r="O2194" s="31" t="str">
        <f>IFERROR(_xlfn.RANK.EQ(Q2194,$Q$5:$Q$3000)+COUNTIF($Q$5:Q2194,Q2194)-1,"")</f>
        <v/>
      </c>
    </row>
    <row r="2195" spans="15:15" x14ac:dyDescent="0.25">
      <c r="O2195" s="31" t="str">
        <f>IFERROR(_xlfn.RANK.EQ(Q2195,$Q$5:$Q$3000)+COUNTIF($Q$5:Q2195,Q2195)-1,"")</f>
        <v/>
      </c>
    </row>
    <row r="2196" spans="15:15" x14ac:dyDescent="0.25">
      <c r="O2196" s="31" t="str">
        <f>IFERROR(_xlfn.RANK.EQ(Q2196,$Q$5:$Q$3000)+COUNTIF($Q$5:Q2196,Q2196)-1,"")</f>
        <v/>
      </c>
    </row>
    <row r="2197" spans="15:15" x14ac:dyDescent="0.25">
      <c r="O2197" s="31" t="str">
        <f>IFERROR(_xlfn.RANK.EQ(Q2197,$Q$5:$Q$3000)+COUNTIF($Q$5:Q2197,Q2197)-1,"")</f>
        <v/>
      </c>
    </row>
    <row r="2198" spans="15:15" x14ac:dyDescent="0.25">
      <c r="O2198" s="31" t="str">
        <f>IFERROR(_xlfn.RANK.EQ(Q2198,$Q$5:$Q$3000)+COUNTIF($Q$5:Q2198,Q2198)-1,"")</f>
        <v/>
      </c>
    </row>
    <row r="2199" spans="15:15" x14ac:dyDescent="0.25">
      <c r="O2199" s="31" t="str">
        <f>IFERROR(_xlfn.RANK.EQ(Q2199,$Q$5:$Q$3000)+COUNTIF($Q$5:Q2199,Q2199)-1,"")</f>
        <v/>
      </c>
    </row>
    <row r="2200" spans="15:15" x14ac:dyDescent="0.25">
      <c r="O2200" s="31" t="str">
        <f>IFERROR(_xlfn.RANK.EQ(Q2200,$Q$5:$Q$3000)+COUNTIF($Q$5:Q2200,Q2200)-1,"")</f>
        <v/>
      </c>
    </row>
    <row r="2201" spans="15:15" x14ac:dyDescent="0.25">
      <c r="O2201" s="31" t="str">
        <f>IFERROR(_xlfn.RANK.EQ(Q2201,$Q$5:$Q$3000)+COUNTIF($Q$5:Q2201,Q2201)-1,"")</f>
        <v/>
      </c>
    </row>
    <row r="2202" spans="15:15" x14ac:dyDescent="0.25">
      <c r="O2202" s="31" t="str">
        <f>IFERROR(_xlfn.RANK.EQ(Q2202,$Q$5:$Q$3000)+COUNTIF($Q$5:Q2202,Q2202)-1,"")</f>
        <v/>
      </c>
    </row>
    <row r="2203" spans="15:15" x14ac:dyDescent="0.25">
      <c r="O2203" s="31" t="str">
        <f>IFERROR(_xlfn.RANK.EQ(Q2203,$Q$5:$Q$3000)+COUNTIF($Q$5:Q2203,Q2203)-1,"")</f>
        <v/>
      </c>
    </row>
    <row r="2204" spans="15:15" x14ac:dyDescent="0.25">
      <c r="O2204" s="31" t="str">
        <f>IFERROR(_xlfn.RANK.EQ(Q2204,$Q$5:$Q$3000)+COUNTIF($Q$5:Q2204,Q2204)-1,"")</f>
        <v/>
      </c>
    </row>
    <row r="2205" spans="15:15" x14ac:dyDescent="0.25">
      <c r="O2205" s="31" t="str">
        <f>IFERROR(_xlfn.RANK.EQ(Q2205,$Q$5:$Q$3000)+COUNTIF($Q$5:Q2205,Q2205)-1,"")</f>
        <v/>
      </c>
    </row>
    <row r="2206" spans="15:15" x14ac:dyDescent="0.25">
      <c r="O2206" s="31" t="str">
        <f>IFERROR(_xlfn.RANK.EQ(Q2206,$Q$5:$Q$3000)+COUNTIF($Q$5:Q2206,Q2206)-1,"")</f>
        <v/>
      </c>
    </row>
    <row r="2207" spans="15:15" x14ac:dyDescent="0.25">
      <c r="O2207" s="31" t="str">
        <f>IFERROR(_xlfn.RANK.EQ(Q2207,$Q$5:$Q$3000)+COUNTIF($Q$5:Q2207,Q2207)-1,"")</f>
        <v/>
      </c>
    </row>
    <row r="2208" spans="15:15" x14ac:dyDescent="0.25">
      <c r="O2208" s="31" t="str">
        <f>IFERROR(_xlfn.RANK.EQ(Q2208,$Q$5:$Q$3000)+COUNTIF($Q$5:Q2208,Q2208)-1,"")</f>
        <v/>
      </c>
    </row>
    <row r="2209" spans="15:15" x14ac:dyDescent="0.25">
      <c r="O2209" s="31" t="str">
        <f>IFERROR(_xlfn.RANK.EQ(Q2209,$Q$5:$Q$3000)+COUNTIF($Q$5:Q2209,Q2209)-1,"")</f>
        <v/>
      </c>
    </row>
    <row r="2210" spans="15:15" x14ac:dyDescent="0.25">
      <c r="O2210" s="31" t="str">
        <f>IFERROR(_xlfn.RANK.EQ(Q2210,$Q$5:$Q$3000)+COUNTIF($Q$5:Q2210,Q2210)-1,"")</f>
        <v/>
      </c>
    </row>
    <row r="2211" spans="15:15" x14ac:dyDescent="0.25">
      <c r="O2211" s="31" t="str">
        <f>IFERROR(_xlfn.RANK.EQ(Q2211,$Q$5:$Q$3000)+COUNTIF($Q$5:Q2211,Q2211)-1,"")</f>
        <v/>
      </c>
    </row>
    <row r="2212" spans="15:15" x14ac:dyDescent="0.25">
      <c r="O2212" s="31" t="str">
        <f>IFERROR(_xlfn.RANK.EQ(Q2212,$Q$5:$Q$3000)+COUNTIF($Q$5:Q2212,Q2212)-1,"")</f>
        <v/>
      </c>
    </row>
    <row r="2213" spans="15:15" x14ac:dyDescent="0.25">
      <c r="O2213" s="31" t="str">
        <f>IFERROR(_xlfn.RANK.EQ(Q2213,$Q$5:$Q$3000)+COUNTIF($Q$5:Q2213,Q2213)-1,"")</f>
        <v/>
      </c>
    </row>
    <row r="2214" spans="15:15" x14ac:dyDescent="0.25">
      <c r="O2214" s="31" t="str">
        <f>IFERROR(_xlfn.RANK.EQ(Q2214,$Q$5:$Q$3000)+COUNTIF($Q$5:Q2214,Q2214)-1,"")</f>
        <v/>
      </c>
    </row>
    <row r="2215" spans="15:15" x14ac:dyDescent="0.25">
      <c r="O2215" s="31" t="str">
        <f>IFERROR(_xlfn.RANK.EQ(Q2215,$Q$5:$Q$3000)+COUNTIF($Q$5:Q2215,Q2215)-1,"")</f>
        <v/>
      </c>
    </row>
    <row r="2216" spans="15:15" x14ac:dyDescent="0.25">
      <c r="O2216" s="31" t="str">
        <f>IFERROR(_xlfn.RANK.EQ(Q2216,$Q$5:$Q$3000)+COUNTIF($Q$5:Q2216,Q2216)-1,"")</f>
        <v/>
      </c>
    </row>
    <row r="2217" spans="15:15" x14ac:dyDescent="0.25">
      <c r="O2217" s="31" t="str">
        <f>IFERROR(_xlfn.RANK.EQ(Q2217,$Q$5:$Q$3000)+COUNTIF($Q$5:Q2217,Q2217)-1,"")</f>
        <v/>
      </c>
    </row>
    <row r="2218" spans="15:15" x14ac:dyDescent="0.25">
      <c r="O2218" s="31" t="str">
        <f>IFERROR(_xlfn.RANK.EQ(Q2218,$Q$5:$Q$3000)+COUNTIF($Q$5:Q2218,Q2218)-1,"")</f>
        <v/>
      </c>
    </row>
    <row r="2219" spans="15:15" x14ac:dyDescent="0.25">
      <c r="O2219" s="31" t="str">
        <f>IFERROR(_xlfn.RANK.EQ(Q2219,$Q$5:$Q$3000)+COUNTIF($Q$5:Q2219,Q2219)-1,"")</f>
        <v/>
      </c>
    </row>
    <row r="2220" spans="15:15" x14ac:dyDescent="0.25">
      <c r="O2220" s="31" t="str">
        <f>IFERROR(_xlfn.RANK.EQ(Q2220,$Q$5:$Q$3000)+COUNTIF($Q$5:Q2220,Q2220)-1,"")</f>
        <v/>
      </c>
    </row>
    <row r="2221" spans="15:15" x14ac:dyDescent="0.25">
      <c r="O2221" s="31" t="str">
        <f>IFERROR(_xlfn.RANK.EQ(Q2221,$Q$5:$Q$3000)+COUNTIF($Q$5:Q2221,Q2221)-1,"")</f>
        <v/>
      </c>
    </row>
    <row r="2222" spans="15:15" x14ac:dyDescent="0.25">
      <c r="O2222" s="31" t="str">
        <f>IFERROR(_xlfn.RANK.EQ(Q2222,$Q$5:$Q$3000)+COUNTIF($Q$5:Q2222,Q2222)-1,"")</f>
        <v/>
      </c>
    </row>
    <row r="2223" spans="15:15" x14ac:dyDescent="0.25">
      <c r="O2223" s="31" t="str">
        <f>IFERROR(_xlfn.RANK.EQ(Q2223,$Q$5:$Q$3000)+COUNTIF($Q$5:Q2223,Q2223)-1,"")</f>
        <v/>
      </c>
    </row>
    <row r="2224" spans="15:15" x14ac:dyDescent="0.25">
      <c r="O2224" s="31" t="str">
        <f>IFERROR(_xlfn.RANK.EQ(Q2224,$Q$5:$Q$3000)+COUNTIF($Q$5:Q2224,Q2224)-1,"")</f>
        <v/>
      </c>
    </row>
    <row r="2225" spans="15:15" x14ac:dyDescent="0.25">
      <c r="O2225" s="31" t="str">
        <f>IFERROR(_xlfn.RANK.EQ(Q2225,$Q$5:$Q$3000)+COUNTIF($Q$5:Q2225,Q2225)-1,"")</f>
        <v/>
      </c>
    </row>
    <row r="2226" spans="15:15" x14ac:dyDescent="0.25">
      <c r="O2226" s="31" t="str">
        <f>IFERROR(_xlfn.RANK.EQ(Q2226,$Q$5:$Q$3000)+COUNTIF($Q$5:Q2226,Q2226)-1,"")</f>
        <v/>
      </c>
    </row>
    <row r="2227" spans="15:15" x14ac:dyDescent="0.25">
      <c r="O2227" s="31" t="str">
        <f>IFERROR(_xlfn.RANK.EQ(Q2227,$Q$5:$Q$3000)+COUNTIF($Q$5:Q2227,Q2227)-1,"")</f>
        <v/>
      </c>
    </row>
    <row r="2228" spans="15:15" x14ac:dyDescent="0.25">
      <c r="O2228" s="31" t="str">
        <f>IFERROR(_xlfn.RANK.EQ(Q2228,$Q$5:$Q$3000)+COUNTIF($Q$5:Q2228,Q2228)-1,"")</f>
        <v/>
      </c>
    </row>
    <row r="2229" spans="15:15" x14ac:dyDescent="0.25">
      <c r="O2229" s="31" t="str">
        <f>IFERROR(_xlfn.RANK.EQ(Q2229,$Q$5:$Q$3000)+COUNTIF($Q$5:Q2229,Q2229)-1,"")</f>
        <v/>
      </c>
    </row>
    <row r="2230" spans="15:15" x14ac:dyDescent="0.25">
      <c r="O2230" s="31" t="str">
        <f>IFERROR(_xlfn.RANK.EQ(Q2230,$Q$5:$Q$3000)+COUNTIF($Q$5:Q2230,Q2230)-1,"")</f>
        <v/>
      </c>
    </row>
    <row r="2231" spans="15:15" x14ac:dyDescent="0.25">
      <c r="O2231" s="31" t="str">
        <f>IFERROR(_xlfn.RANK.EQ(Q2231,$Q$5:$Q$3000)+COUNTIF($Q$5:Q2231,Q2231)-1,"")</f>
        <v/>
      </c>
    </row>
    <row r="2232" spans="15:15" x14ac:dyDescent="0.25">
      <c r="O2232" s="31" t="str">
        <f>IFERROR(_xlfn.RANK.EQ(Q2232,$Q$5:$Q$3000)+COUNTIF($Q$5:Q2232,Q2232)-1,"")</f>
        <v/>
      </c>
    </row>
    <row r="2233" spans="15:15" x14ac:dyDescent="0.25">
      <c r="O2233" s="31" t="str">
        <f>IFERROR(_xlfn.RANK.EQ(Q2233,$Q$5:$Q$3000)+COUNTIF($Q$5:Q2233,Q2233)-1,"")</f>
        <v/>
      </c>
    </row>
    <row r="2234" spans="15:15" x14ac:dyDescent="0.25">
      <c r="O2234" s="31" t="str">
        <f>IFERROR(_xlfn.RANK.EQ(Q2234,$Q$5:$Q$3000)+COUNTIF($Q$5:Q2234,Q2234)-1,"")</f>
        <v/>
      </c>
    </row>
    <row r="2235" spans="15:15" x14ac:dyDescent="0.25">
      <c r="O2235" s="31" t="str">
        <f>IFERROR(_xlfn.RANK.EQ(Q2235,$Q$5:$Q$3000)+COUNTIF($Q$5:Q2235,Q2235)-1,"")</f>
        <v/>
      </c>
    </row>
    <row r="2236" spans="15:15" x14ac:dyDescent="0.25">
      <c r="O2236" s="31" t="str">
        <f>IFERROR(_xlfn.RANK.EQ(Q2236,$Q$5:$Q$3000)+COUNTIF($Q$5:Q2236,Q2236)-1,"")</f>
        <v/>
      </c>
    </row>
    <row r="2237" spans="15:15" x14ac:dyDescent="0.25">
      <c r="O2237" s="31" t="str">
        <f>IFERROR(_xlfn.RANK.EQ(Q2237,$Q$5:$Q$3000)+COUNTIF($Q$5:Q2237,Q2237)-1,"")</f>
        <v/>
      </c>
    </row>
    <row r="2238" spans="15:15" x14ac:dyDescent="0.25">
      <c r="O2238" s="31" t="str">
        <f>IFERROR(_xlfn.RANK.EQ(Q2238,$Q$5:$Q$3000)+COUNTIF($Q$5:Q2238,Q2238)-1,"")</f>
        <v/>
      </c>
    </row>
    <row r="2239" spans="15:15" x14ac:dyDescent="0.25">
      <c r="O2239" s="31" t="str">
        <f>IFERROR(_xlfn.RANK.EQ(Q2239,$Q$5:$Q$3000)+COUNTIF($Q$5:Q2239,Q2239)-1,"")</f>
        <v/>
      </c>
    </row>
    <row r="2240" spans="15:15" x14ac:dyDescent="0.25">
      <c r="O2240" s="31" t="str">
        <f>IFERROR(_xlfn.RANK.EQ(Q2240,$Q$5:$Q$3000)+COUNTIF($Q$5:Q2240,Q2240)-1,"")</f>
        <v/>
      </c>
    </row>
    <row r="2241" spans="15:15" x14ac:dyDescent="0.25">
      <c r="O2241" s="31" t="str">
        <f>IFERROR(_xlfn.RANK.EQ(Q2241,$Q$5:$Q$3000)+COUNTIF($Q$5:Q2241,Q2241)-1,"")</f>
        <v/>
      </c>
    </row>
    <row r="2242" spans="15:15" x14ac:dyDescent="0.25">
      <c r="O2242" s="31" t="str">
        <f>IFERROR(_xlfn.RANK.EQ(Q2242,$Q$5:$Q$3000)+COUNTIF($Q$5:Q2242,Q2242)-1,"")</f>
        <v/>
      </c>
    </row>
    <row r="2243" spans="15:15" x14ac:dyDescent="0.25">
      <c r="O2243" s="31" t="str">
        <f>IFERROR(_xlfn.RANK.EQ(Q2243,$Q$5:$Q$3000)+COUNTIF($Q$5:Q2243,Q2243)-1,"")</f>
        <v/>
      </c>
    </row>
    <row r="2244" spans="15:15" x14ac:dyDescent="0.25">
      <c r="O2244" s="31" t="str">
        <f>IFERROR(_xlfn.RANK.EQ(Q2244,$Q$5:$Q$3000)+COUNTIF($Q$5:Q2244,Q2244)-1,"")</f>
        <v/>
      </c>
    </row>
    <row r="2245" spans="15:15" x14ac:dyDescent="0.25">
      <c r="O2245" s="31" t="str">
        <f>IFERROR(_xlfn.RANK.EQ(Q2245,$Q$5:$Q$3000)+COUNTIF($Q$5:Q2245,Q2245)-1,"")</f>
        <v/>
      </c>
    </row>
    <row r="2246" spans="15:15" x14ac:dyDescent="0.25">
      <c r="O2246" s="31" t="str">
        <f>IFERROR(_xlfn.RANK.EQ(Q2246,$Q$5:$Q$3000)+COUNTIF($Q$5:Q2246,Q2246)-1,"")</f>
        <v/>
      </c>
    </row>
    <row r="2247" spans="15:15" x14ac:dyDescent="0.25">
      <c r="O2247" s="31" t="str">
        <f>IFERROR(_xlfn.RANK.EQ(Q2247,$Q$5:$Q$3000)+COUNTIF($Q$5:Q2247,Q2247)-1,"")</f>
        <v/>
      </c>
    </row>
    <row r="2248" spans="15:15" x14ac:dyDescent="0.25">
      <c r="O2248" s="31" t="str">
        <f>IFERROR(_xlfn.RANK.EQ(Q2248,$Q$5:$Q$3000)+COUNTIF($Q$5:Q2248,Q2248)-1,"")</f>
        <v/>
      </c>
    </row>
    <row r="2249" spans="15:15" x14ac:dyDescent="0.25">
      <c r="O2249" s="31" t="str">
        <f>IFERROR(_xlfn.RANK.EQ(Q2249,$Q$5:$Q$3000)+COUNTIF($Q$5:Q2249,Q2249)-1,"")</f>
        <v/>
      </c>
    </row>
    <row r="2250" spans="15:15" x14ac:dyDescent="0.25">
      <c r="O2250" s="31" t="str">
        <f>IFERROR(_xlfn.RANK.EQ(Q2250,$Q$5:$Q$3000)+COUNTIF($Q$5:Q2250,Q2250)-1,"")</f>
        <v/>
      </c>
    </row>
    <row r="2251" spans="15:15" x14ac:dyDescent="0.25">
      <c r="O2251" s="31" t="str">
        <f>IFERROR(_xlfn.RANK.EQ(Q2251,$Q$5:$Q$3000)+COUNTIF($Q$5:Q2251,Q2251)-1,"")</f>
        <v/>
      </c>
    </row>
    <row r="2252" spans="15:15" x14ac:dyDescent="0.25">
      <c r="O2252" s="31" t="str">
        <f>IFERROR(_xlfn.RANK.EQ(Q2252,$Q$5:$Q$3000)+COUNTIF($Q$5:Q2252,Q2252)-1,"")</f>
        <v/>
      </c>
    </row>
    <row r="2253" spans="15:15" x14ac:dyDescent="0.25">
      <c r="O2253" s="31" t="str">
        <f>IFERROR(_xlfn.RANK.EQ(Q2253,$Q$5:$Q$3000)+COUNTIF($Q$5:Q2253,Q2253)-1,"")</f>
        <v/>
      </c>
    </row>
    <row r="2254" spans="15:15" x14ac:dyDescent="0.25">
      <c r="O2254" s="31" t="str">
        <f>IFERROR(_xlfn.RANK.EQ(Q2254,$Q$5:$Q$3000)+COUNTIF($Q$5:Q2254,Q2254)-1,"")</f>
        <v/>
      </c>
    </row>
    <row r="2255" spans="15:15" x14ac:dyDescent="0.25">
      <c r="O2255" s="31" t="str">
        <f>IFERROR(_xlfn.RANK.EQ(Q2255,$Q$5:$Q$3000)+COUNTIF($Q$5:Q2255,Q2255)-1,"")</f>
        <v/>
      </c>
    </row>
    <row r="2256" spans="15:15" x14ac:dyDescent="0.25">
      <c r="O2256" s="31" t="str">
        <f>IFERROR(_xlfn.RANK.EQ(Q2256,$Q$5:$Q$3000)+COUNTIF($Q$5:Q2256,Q2256)-1,"")</f>
        <v/>
      </c>
    </row>
    <row r="2257" spans="15:15" x14ac:dyDescent="0.25">
      <c r="O2257" s="31" t="str">
        <f>IFERROR(_xlfn.RANK.EQ(Q2257,$Q$5:$Q$3000)+COUNTIF($Q$5:Q2257,Q2257)-1,"")</f>
        <v/>
      </c>
    </row>
    <row r="2258" spans="15:15" x14ac:dyDescent="0.25">
      <c r="O2258" s="31" t="str">
        <f>IFERROR(_xlfn.RANK.EQ(Q2258,$Q$5:$Q$3000)+COUNTIF($Q$5:Q2258,Q2258)-1,"")</f>
        <v/>
      </c>
    </row>
    <row r="2259" spans="15:15" x14ac:dyDescent="0.25">
      <c r="O2259" s="31" t="str">
        <f>IFERROR(_xlfn.RANK.EQ(Q2259,$Q$5:$Q$3000)+COUNTIF($Q$5:Q2259,Q2259)-1,"")</f>
        <v/>
      </c>
    </row>
    <row r="2260" spans="15:15" x14ac:dyDescent="0.25">
      <c r="O2260" s="31" t="str">
        <f>IFERROR(_xlfn.RANK.EQ(Q2260,$Q$5:$Q$3000)+COUNTIF($Q$5:Q2260,Q2260)-1,"")</f>
        <v/>
      </c>
    </row>
    <row r="2261" spans="15:15" x14ac:dyDescent="0.25">
      <c r="O2261" s="31" t="str">
        <f>IFERROR(_xlfn.RANK.EQ(Q2261,$Q$5:$Q$3000)+COUNTIF($Q$5:Q2261,Q2261)-1,"")</f>
        <v/>
      </c>
    </row>
    <row r="2262" spans="15:15" x14ac:dyDescent="0.25">
      <c r="O2262" s="31" t="str">
        <f>IFERROR(_xlfn.RANK.EQ(Q2262,$Q$5:$Q$3000)+COUNTIF($Q$5:Q2262,Q2262)-1,"")</f>
        <v/>
      </c>
    </row>
    <row r="2263" spans="15:15" x14ac:dyDescent="0.25">
      <c r="O2263" s="31" t="str">
        <f>IFERROR(_xlfn.RANK.EQ(Q2263,$Q$5:$Q$3000)+COUNTIF($Q$5:Q2263,Q2263)-1,"")</f>
        <v/>
      </c>
    </row>
    <row r="2264" spans="15:15" x14ac:dyDescent="0.25">
      <c r="O2264" s="31" t="str">
        <f>IFERROR(_xlfn.RANK.EQ(Q2264,$Q$5:$Q$3000)+COUNTIF($Q$5:Q2264,Q2264)-1,"")</f>
        <v/>
      </c>
    </row>
    <row r="2265" spans="15:15" x14ac:dyDescent="0.25">
      <c r="O2265" s="31" t="str">
        <f>IFERROR(_xlfn.RANK.EQ(Q2265,$Q$5:$Q$3000)+COUNTIF($Q$5:Q2265,Q2265)-1,"")</f>
        <v/>
      </c>
    </row>
    <row r="2266" spans="15:15" x14ac:dyDescent="0.25">
      <c r="O2266" s="31" t="str">
        <f>IFERROR(_xlfn.RANK.EQ(Q2266,$Q$5:$Q$3000)+COUNTIF($Q$5:Q2266,Q2266)-1,"")</f>
        <v/>
      </c>
    </row>
    <row r="2267" spans="15:15" x14ac:dyDescent="0.25">
      <c r="O2267" s="31" t="str">
        <f>IFERROR(_xlfn.RANK.EQ(Q2267,$Q$5:$Q$3000)+COUNTIF($Q$5:Q2267,Q2267)-1,"")</f>
        <v/>
      </c>
    </row>
    <row r="2268" spans="15:15" x14ac:dyDescent="0.25">
      <c r="O2268" s="31" t="str">
        <f>IFERROR(_xlfn.RANK.EQ(Q2268,$Q$5:$Q$3000)+COUNTIF($Q$5:Q2268,Q2268)-1,"")</f>
        <v/>
      </c>
    </row>
    <row r="2269" spans="15:15" x14ac:dyDescent="0.25">
      <c r="O2269" s="31" t="str">
        <f>IFERROR(_xlfn.RANK.EQ(Q2269,$Q$5:$Q$3000)+COUNTIF($Q$5:Q2269,Q2269)-1,"")</f>
        <v/>
      </c>
    </row>
    <row r="2270" spans="15:15" x14ac:dyDescent="0.25">
      <c r="O2270" s="31" t="str">
        <f>IFERROR(_xlfn.RANK.EQ(Q2270,$Q$5:$Q$3000)+COUNTIF($Q$5:Q2270,Q2270)-1,"")</f>
        <v/>
      </c>
    </row>
    <row r="2271" spans="15:15" x14ac:dyDescent="0.25">
      <c r="O2271" s="31" t="str">
        <f>IFERROR(_xlfn.RANK.EQ(Q2271,$Q$5:$Q$3000)+COUNTIF($Q$5:Q2271,Q2271)-1,"")</f>
        <v/>
      </c>
    </row>
    <row r="2272" spans="15:15" x14ac:dyDescent="0.25">
      <c r="O2272" s="31" t="str">
        <f>IFERROR(_xlfn.RANK.EQ(Q2272,$Q$5:$Q$3000)+COUNTIF($Q$5:Q2272,Q2272)-1,"")</f>
        <v/>
      </c>
    </row>
    <row r="2273" spans="15:15" x14ac:dyDescent="0.25">
      <c r="O2273" s="31" t="str">
        <f>IFERROR(_xlfn.RANK.EQ(Q2273,$Q$5:$Q$3000)+COUNTIF($Q$5:Q2273,Q2273)-1,"")</f>
        <v/>
      </c>
    </row>
    <row r="2274" spans="15:15" x14ac:dyDescent="0.25">
      <c r="O2274" s="31" t="str">
        <f>IFERROR(_xlfn.RANK.EQ(Q2274,$Q$5:$Q$3000)+COUNTIF($Q$5:Q2274,Q2274)-1,"")</f>
        <v/>
      </c>
    </row>
    <row r="2275" spans="15:15" x14ac:dyDescent="0.25">
      <c r="O2275" s="31" t="str">
        <f>IFERROR(_xlfn.RANK.EQ(Q2275,$Q$5:$Q$3000)+COUNTIF($Q$5:Q2275,Q2275)-1,"")</f>
        <v/>
      </c>
    </row>
    <row r="2276" spans="15:15" x14ac:dyDescent="0.25">
      <c r="O2276" s="31" t="str">
        <f>IFERROR(_xlfn.RANK.EQ(Q2276,$Q$5:$Q$3000)+COUNTIF($Q$5:Q2276,Q2276)-1,"")</f>
        <v/>
      </c>
    </row>
    <row r="2277" spans="15:15" x14ac:dyDescent="0.25">
      <c r="O2277" s="31" t="str">
        <f>IFERROR(_xlfn.RANK.EQ(Q2277,$Q$5:$Q$3000)+COUNTIF($Q$5:Q2277,Q2277)-1,"")</f>
        <v/>
      </c>
    </row>
    <row r="2278" spans="15:15" x14ac:dyDescent="0.25">
      <c r="O2278" s="31" t="str">
        <f>IFERROR(_xlfn.RANK.EQ(Q2278,$Q$5:$Q$3000)+COUNTIF($Q$5:Q2278,Q2278)-1,"")</f>
        <v/>
      </c>
    </row>
    <row r="2279" spans="15:15" x14ac:dyDescent="0.25">
      <c r="O2279" s="31" t="str">
        <f>IFERROR(_xlfn.RANK.EQ(Q2279,$Q$5:$Q$3000)+COUNTIF($Q$5:Q2279,Q2279)-1,"")</f>
        <v/>
      </c>
    </row>
    <row r="2280" spans="15:15" x14ac:dyDescent="0.25">
      <c r="O2280" s="31" t="str">
        <f>IFERROR(_xlfn.RANK.EQ(Q2280,$Q$5:$Q$3000)+COUNTIF($Q$5:Q2280,Q2280)-1,"")</f>
        <v/>
      </c>
    </row>
    <row r="2281" spans="15:15" x14ac:dyDescent="0.25">
      <c r="O2281" s="31" t="str">
        <f>IFERROR(_xlfn.RANK.EQ(Q2281,$Q$5:$Q$3000)+COUNTIF($Q$5:Q2281,Q2281)-1,"")</f>
        <v/>
      </c>
    </row>
    <row r="2282" spans="15:15" x14ac:dyDescent="0.25">
      <c r="O2282" s="31" t="str">
        <f>IFERROR(_xlfn.RANK.EQ(Q2282,$Q$5:$Q$3000)+COUNTIF($Q$5:Q2282,Q2282)-1,"")</f>
        <v/>
      </c>
    </row>
    <row r="2283" spans="15:15" x14ac:dyDescent="0.25">
      <c r="O2283" s="31" t="str">
        <f>IFERROR(_xlfn.RANK.EQ(Q2283,$Q$5:$Q$3000)+COUNTIF($Q$5:Q2283,Q2283)-1,"")</f>
        <v/>
      </c>
    </row>
    <row r="2284" spans="15:15" x14ac:dyDescent="0.25">
      <c r="O2284" s="31" t="str">
        <f>IFERROR(_xlfn.RANK.EQ(Q2284,$Q$5:$Q$3000)+COUNTIF($Q$5:Q2284,Q2284)-1,"")</f>
        <v/>
      </c>
    </row>
    <row r="2285" spans="15:15" x14ac:dyDescent="0.25">
      <c r="O2285" s="31" t="str">
        <f>IFERROR(_xlfn.RANK.EQ(Q2285,$Q$5:$Q$3000)+COUNTIF($Q$5:Q2285,Q2285)-1,"")</f>
        <v/>
      </c>
    </row>
    <row r="2286" spans="15:15" x14ac:dyDescent="0.25">
      <c r="O2286" s="31" t="str">
        <f>IFERROR(_xlfn.RANK.EQ(Q2286,$Q$5:$Q$3000)+COUNTIF($Q$5:Q2286,Q2286)-1,"")</f>
        <v/>
      </c>
    </row>
    <row r="2287" spans="15:15" x14ac:dyDescent="0.25">
      <c r="O2287" s="31" t="str">
        <f>IFERROR(_xlfn.RANK.EQ(Q2287,$Q$5:$Q$3000)+COUNTIF($Q$5:Q2287,Q2287)-1,"")</f>
        <v/>
      </c>
    </row>
    <row r="2288" spans="15:15" x14ac:dyDescent="0.25">
      <c r="O2288" s="31" t="str">
        <f>IFERROR(_xlfn.RANK.EQ(Q2288,$Q$5:$Q$3000)+COUNTIF($Q$5:Q2288,Q2288)-1,"")</f>
        <v/>
      </c>
    </row>
    <row r="2289" spans="15:15" x14ac:dyDescent="0.25">
      <c r="O2289" s="31" t="str">
        <f>IFERROR(_xlfn.RANK.EQ(Q2289,$Q$5:$Q$3000)+COUNTIF($Q$5:Q2289,Q2289)-1,"")</f>
        <v/>
      </c>
    </row>
    <row r="2290" spans="15:15" x14ac:dyDescent="0.25">
      <c r="O2290" s="31" t="str">
        <f>IFERROR(_xlfn.RANK.EQ(Q2290,$Q$5:$Q$3000)+COUNTIF($Q$5:Q2290,Q2290)-1,"")</f>
        <v/>
      </c>
    </row>
    <row r="2291" spans="15:15" x14ac:dyDescent="0.25">
      <c r="O2291" s="31" t="str">
        <f>IFERROR(_xlfn.RANK.EQ(Q2291,$Q$5:$Q$3000)+COUNTIF($Q$5:Q2291,Q2291)-1,"")</f>
        <v/>
      </c>
    </row>
    <row r="2292" spans="15:15" x14ac:dyDescent="0.25">
      <c r="O2292" s="31" t="str">
        <f>IFERROR(_xlfn.RANK.EQ(Q2292,$Q$5:$Q$3000)+COUNTIF($Q$5:Q2292,Q2292)-1,"")</f>
        <v/>
      </c>
    </row>
    <row r="2293" spans="15:15" x14ac:dyDescent="0.25">
      <c r="O2293" s="31" t="str">
        <f>IFERROR(_xlfn.RANK.EQ(Q2293,$Q$5:$Q$3000)+COUNTIF($Q$5:Q2293,Q2293)-1,"")</f>
        <v/>
      </c>
    </row>
    <row r="2294" spans="15:15" x14ac:dyDescent="0.25">
      <c r="O2294" s="31" t="str">
        <f>IFERROR(_xlfn.RANK.EQ(Q2294,$Q$5:$Q$3000)+COUNTIF($Q$5:Q2294,Q2294)-1,"")</f>
        <v/>
      </c>
    </row>
    <row r="2295" spans="15:15" x14ac:dyDescent="0.25">
      <c r="O2295" s="31" t="str">
        <f>IFERROR(_xlfn.RANK.EQ(Q2295,$Q$5:$Q$3000)+COUNTIF($Q$5:Q2295,Q2295)-1,"")</f>
        <v/>
      </c>
    </row>
    <row r="2296" spans="15:15" x14ac:dyDescent="0.25">
      <c r="O2296" s="31" t="str">
        <f>IFERROR(_xlfn.RANK.EQ(Q2296,$Q$5:$Q$3000)+COUNTIF($Q$5:Q2296,Q2296)-1,"")</f>
        <v/>
      </c>
    </row>
    <row r="2297" spans="15:15" x14ac:dyDescent="0.25">
      <c r="O2297" s="31" t="str">
        <f>IFERROR(_xlfn.RANK.EQ(Q2297,$Q$5:$Q$3000)+COUNTIF($Q$5:Q2297,Q2297)-1,"")</f>
        <v/>
      </c>
    </row>
    <row r="2298" spans="15:15" x14ac:dyDescent="0.25">
      <c r="O2298" s="31" t="str">
        <f>IFERROR(_xlfn.RANK.EQ(Q2298,$Q$5:$Q$3000)+COUNTIF($Q$5:Q2298,Q2298)-1,"")</f>
        <v/>
      </c>
    </row>
    <row r="2299" spans="15:15" x14ac:dyDescent="0.25">
      <c r="O2299" s="31" t="str">
        <f>IFERROR(_xlfn.RANK.EQ(Q2299,$Q$5:$Q$3000)+COUNTIF($Q$5:Q2299,Q2299)-1,"")</f>
        <v/>
      </c>
    </row>
    <row r="2300" spans="15:15" x14ac:dyDescent="0.25">
      <c r="O2300" s="31" t="str">
        <f>IFERROR(_xlfn.RANK.EQ(Q2300,$Q$5:$Q$3000)+COUNTIF($Q$5:Q2300,Q2300)-1,"")</f>
        <v/>
      </c>
    </row>
    <row r="2301" spans="15:15" x14ac:dyDescent="0.25">
      <c r="O2301" s="31" t="str">
        <f>IFERROR(_xlfn.RANK.EQ(Q2301,$Q$5:$Q$3000)+COUNTIF($Q$5:Q2301,Q2301)-1,"")</f>
        <v/>
      </c>
    </row>
    <row r="2302" spans="15:15" x14ac:dyDescent="0.25">
      <c r="O2302" s="31" t="str">
        <f>IFERROR(_xlfn.RANK.EQ(Q2302,$Q$5:$Q$3000)+COUNTIF($Q$5:Q2302,Q2302)-1,"")</f>
        <v/>
      </c>
    </row>
    <row r="2303" spans="15:15" x14ac:dyDescent="0.25">
      <c r="O2303" s="31" t="str">
        <f>IFERROR(_xlfn.RANK.EQ(Q2303,$Q$5:$Q$3000)+COUNTIF($Q$5:Q2303,Q2303)-1,"")</f>
        <v/>
      </c>
    </row>
    <row r="2304" spans="15:15" x14ac:dyDescent="0.25">
      <c r="O2304" s="31" t="str">
        <f>IFERROR(_xlfn.RANK.EQ(Q2304,$Q$5:$Q$3000)+COUNTIF($Q$5:Q2304,Q2304)-1,"")</f>
        <v/>
      </c>
    </row>
    <row r="2305" spans="15:15" x14ac:dyDescent="0.25">
      <c r="O2305" s="31" t="str">
        <f>IFERROR(_xlfn.RANK.EQ(Q2305,$Q$5:$Q$3000)+COUNTIF($Q$5:Q2305,Q2305)-1,"")</f>
        <v/>
      </c>
    </row>
    <row r="2306" spans="15:15" x14ac:dyDescent="0.25">
      <c r="O2306" s="31" t="str">
        <f>IFERROR(_xlfn.RANK.EQ(Q2306,$Q$5:$Q$3000)+COUNTIF($Q$5:Q2306,Q2306)-1,"")</f>
        <v/>
      </c>
    </row>
    <row r="2307" spans="15:15" x14ac:dyDescent="0.25">
      <c r="O2307" s="31" t="str">
        <f>IFERROR(_xlfn.RANK.EQ(Q2307,$Q$5:$Q$3000)+COUNTIF($Q$5:Q2307,Q2307)-1,"")</f>
        <v/>
      </c>
    </row>
    <row r="2308" spans="15:15" x14ac:dyDescent="0.25">
      <c r="O2308" s="31" t="str">
        <f>IFERROR(_xlfn.RANK.EQ(Q2308,$Q$5:$Q$3000)+COUNTIF($Q$5:Q2308,Q2308)-1,"")</f>
        <v/>
      </c>
    </row>
    <row r="2309" spans="15:15" x14ac:dyDescent="0.25">
      <c r="O2309" s="31" t="str">
        <f>IFERROR(_xlfn.RANK.EQ(Q2309,$Q$5:$Q$3000)+COUNTIF($Q$5:Q2309,Q2309)-1,"")</f>
        <v/>
      </c>
    </row>
    <row r="2310" spans="15:15" x14ac:dyDescent="0.25">
      <c r="O2310" s="31" t="str">
        <f>IFERROR(_xlfn.RANK.EQ(Q2310,$Q$5:$Q$3000)+COUNTIF($Q$5:Q2310,Q2310)-1,"")</f>
        <v/>
      </c>
    </row>
    <row r="2311" spans="15:15" x14ac:dyDescent="0.25">
      <c r="O2311" s="31" t="str">
        <f>IFERROR(_xlfn.RANK.EQ(Q2311,$Q$5:$Q$3000)+COUNTIF($Q$5:Q2311,Q2311)-1,"")</f>
        <v/>
      </c>
    </row>
    <row r="2312" spans="15:15" x14ac:dyDescent="0.25">
      <c r="O2312" s="31" t="str">
        <f>IFERROR(_xlfn.RANK.EQ(Q2312,$Q$5:$Q$3000)+COUNTIF($Q$5:Q2312,Q2312)-1,"")</f>
        <v/>
      </c>
    </row>
    <row r="2313" spans="15:15" x14ac:dyDescent="0.25">
      <c r="O2313" s="31" t="str">
        <f>IFERROR(_xlfn.RANK.EQ(Q2313,$Q$5:$Q$3000)+COUNTIF($Q$5:Q2313,Q2313)-1,"")</f>
        <v/>
      </c>
    </row>
    <row r="2314" spans="15:15" x14ac:dyDescent="0.25">
      <c r="O2314" s="31" t="str">
        <f>IFERROR(_xlfn.RANK.EQ(Q2314,$Q$5:$Q$3000)+COUNTIF($Q$5:Q2314,Q2314)-1,"")</f>
        <v/>
      </c>
    </row>
    <row r="2315" spans="15:15" x14ac:dyDescent="0.25">
      <c r="O2315" s="31" t="str">
        <f>IFERROR(_xlfn.RANK.EQ(Q2315,$Q$5:$Q$3000)+COUNTIF($Q$5:Q2315,Q2315)-1,"")</f>
        <v/>
      </c>
    </row>
    <row r="2316" spans="15:15" x14ac:dyDescent="0.25">
      <c r="O2316" s="31" t="str">
        <f>IFERROR(_xlfn.RANK.EQ(Q2316,$Q$5:$Q$3000)+COUNTIF($Q$5:Q2316,Q2316)-1,"")</f>
        <v/>
      </c>
    </row>
    <row r="2317" spans="15:15" x14ac:dyDescent="0.25">
      <c r="O2317" s="31" t="str">
        <f>IFERROR(_xlfn.RANK.EQ(Q2317,$Q$5:$Q$3000)+COUNTIF($Q$5:Q2317,Q2317)-1,"")</f>
        <v/>
      </c>
    </row>
    <row r="2318" spans="15:15" x14ac:dyDescent="0.25">
      <c r="O2318" s="31" t="str">
        <f>IFERROR(_xlfn.RANK.EQ(Q2318,$Q$5:$Q$3000)+COUNTIF($Q$5:Q2318,Q2318)-1,"")</f>
        <v/>
      </c>
    </row>
    <row r="2319" spans="15:15" x14ac:dyDescent="0.25">
      <c r="O2319" s="31" t="str">
        <f>IFERROR(_xlfn.RANK.EQ(Q2319,$Q$5:$Q$3000)+COUNTIF($Q$5:Q2319,Q2319)-1,"")</f>
        <v/>
      </c>
    </row>
    <row r="2320" spans="15:15" x14ac:dyDescent="0.25">
      <c r="O2320" s="31" t="str">
        <f>IFERROR(_xlfn.RANK.EQ(Q2320,$Q$5:$Q$3000)+COUNTIF($Q$5:Q2320,Q2320)-1,"")</f>
        <v/>
      </c>
    </row>
    <row r="2321" spans="15:15" x14ac:dyDescent="0.25">
      <c r="O2321" s="31" t="str">
        <f>IFERROR(_xlfn.RANK.EQ(Q2321,$Q$5:$Q$3000)+COUNTIF($Q$5:Q2321,Q2321)-1,"")</f>
        <v/>
      </c>
    </row>
    <row r="2322" spans="15:15" x14ac:dyDescent="0.25">
      <c r="O2322" s="31" t="str">
        <f>IFERROR(_xlfn.RANK.EQ(Q2322,$Q$5:$Q$3000)+COUNTIF($Q$5:Q2322,Q2322)-1,"")</f>
        <v/>
      </c>
    </row>
    <row r="2323" spans="15:15" x14ac:dyDescent="0.25">
      <c r="O2323" s="31" t="str">
        <f>IFERROR(_xlfn.RANK.EQ(Q2323,$Q$5:$Q$3000)+COUNTIF($Q$5:Q2323,Q2323)-1,"")</f>
        <v/>
      </c>
    </row>
    <row r="2324" spans="15:15" x14ac:dyDescent="0.25">
      <c r="O2324" s="31" t="str">
        <f>IFERROR(_xlfn.RANK.EQ(Q2324,$Q$5:$Q$3000)+COUNTIF($Q$5:Q2324,Q2324)-1,"")</f>
        <v/>
      </c>
    </row>
    <row r="2325" spans="15:15" x14ac:dyDescent="0.25">
      <c r="O2325" s="31" t="str">
        <f>IFERROR(_xlfn.RANK.EQ(Q2325,$Q$5:$Q$3000)+COUNTIF($Q$5:Q2325,Q2325)-1,"")</f>
        <v/>
      </c>
    </row>
    <row r="2326" spans="15:15" x14ac:dyDescent="0.25">
      <c r="O2326" s="31" t="str">
        <f>IFERROR(_xlfn.RANK.EQ(Q2326,$Q$5:$Q$3000)+COUNTIF($Q$5:Q2326,Q2326)-1,"")</f>
        <v/>
      </c>
    </row>
    <row r="2327" spans="15:15" x14ac:dyDescent="0.25">
      <c r="O2327" s="31" t="str">
        <f>IFERROR(_xlfn.RANK.EQ(Q2327,$Q$5:$Q$3000)+COUNTIF($Q$5:Q2327,Q2327)-1,"")</f>
        <v/>
      </c>
    </row>
    <row r="2328" spans="15:15" x14ac:dyDescent="0.25">
      <c r="O2328" s="31" t="str">
        <f>IFERROR(_xlfn.RANK.EQ(Q2328,$Q$5:$Q$3000)+COUNTIF($Q$5:Q2328,Q2328)-1,"")</f>
        <v/>
      </c>
    </row>
    <row r="2329" spans="15:15" x14ac:dyDescent="0.25">
      <c r="O2329" s="31" t="str">
        <f>IFERROR(_xlfn.RANK.EQ(Q2329,$Q$5:$Q$3000)+COUNTIF($Q$5:Q2329,Q2329)-1,"")</f>
        <v/>
      </c>
    </row>
    <row r="2330" spans="15:15" x14ac:dyDescent="0.25">
      <c r="O2330" s="31" t="str">
        <f>IFERROR(_xlfn.RANK.EQ(Q2330,$Q$5:$Q$3000)+COUNTIF($Q$5:Q2330,Q2330)-1,"")</f>
        <v/>
      </c>
    </row>
    <row r="2331" spans="15:15" x14ac:dyDescent="0.25">
      <c r="O2331" s="31" t="str">
        <f>IFERROR(_xlfn.RANK.EQ(Q2331,$Q$5:$Q$3000)+COUNTIF($Q$5:Q2331,Q2331)-1,"")</f>
        <v/>
      </c>
    </row>
    <row r="2332" spans="15:15" x14ac:dyDescent="0.25">
      <c r="O2332" s="31" t="str">
        <f>IFERROR(_xlfn.RANK.EQ(Q2332,$Q$5:$Q$3000)+COUNTIF($Q$5:Q2332,Q2332)-1,"")</f>
        <v/>
      </c>
    </row>
    <row r="2333" spans="15:15" x14ac:dyDescent="0.25">
      <c r="O2333" s="31" t="str">
        <f>IFERROR(_xlfn.RANK.EQ(Q2333,$Q$5:$Q$3000)+COUNTIF($Q$5:Q2333,Q2333)-1,"")</f>
        <v/>
      </c>
    </row>
    <row r="2334" spans="15:15" x14ac:dyDescent="0.25">
      <c r="O2334" s="31" t="str">
        <f>IFERROR(_xlfn.RANK.EQ(Q2334,$Q$5:$Q$3000)+COUNTIF($Q$5:Q2334,Q2334)-1,"")</f>
        <v/>
      </c>
    </row>
    <row r="2335" spans="15:15" x14ac:dyDescent="0.25">
      <c r="O2335" s="31" t="str">
        <f>IFERROR(_xlfn.RANK.EQ(Q2335,$Q$5:$Q$3000)+COUNTIF($Q$5:Q2335,Q2335)-1,"")</f>
        <v/>
      </c>
    </row>
    <row r="2336" spans="15:15" x14ac:dyDescent="0.25">
      <c r="O2336" s="31" t="str">
        <f>IFERROR(_xlfn.RANK.EQ(Q2336,$Q$5:$Q$3000)+COUNTIF($Q$5:Q2336,Q2336)-1,"")</f>
        <v/>
      </c>
    </row>
    <row r="2337" spans="15:15" x14ac:dyDescent="0.25">
      <c r="O2337" s="31" t="str">
        <f>IFERROR(_xlfn.RANK.EQ(Q2337,$Q$5:$Q$3000)+COUNTIF($Q$5:Q2337,Q2337)-1,"")</f>
        <v/>
      </c>
    </row>
    <row r="2338" spans="15:15" x14ac:dyDescent="0.25">
      <c r="O2338" s="31" t="str">
        <f>IFERROR(_xlfn.RANK.EQ(Q2338,$Q$5:$Q$3000)+COUNTIF($Q$5:Q2338,Q2338)-1,"")</f>
        <v/>
      </c>
    </row>
    <row r="2339" spans="15:15" x14ac:dyDescent="0.25">
      <c r="O2339" s="31" t="str">
        <f>IFERROR(_xlfn.RANK.EQ(Q2339,$Q$5:$Q$3000)+COUNTIF($Q$5:Q2339,Q2339)-1,"")</f>
        <v/>
      </c>
    </row>
    <row r="2340" spans="15:15" x14ac:dyDescent="0.25">
      <c r="O2340" s="31" t="str">
        <f>IFERROR(_xlfn.RANK.EQ(Q2340,$Q$5:$Q$3000)+COUNTIF($Q$5:Q2340,Q2340)-1,"")</f>
        <v/>
      </c>
    </row>
    <row r="2341" spans="15:15" x14ac:dyDescent="0.25">
      <c r="O2341" s="31" t="str">
        <f>IFERROR(_xlfn.RANK.EQ(Q2341,$Q$5:$Q$3000)+COUNTIF($Q$5:Q2341,Q2341)-1,"")</f>
        <v/>
      </c>
    </row>
    <row r="2342" spans="15:15" x14ac:dyDescent="0.25">
      <c r="O2342" s="31" t="str">
        <f>IFERROR(_xlfn.RANK.EQ(Q2342,$Q$5:$Q$3000)+COUNTIF($Q$5:Q2342,Q2342)-1,"")</f>
        <v/>
      </c>
    </row>
    <row r="2343" spans="15:15" x14ac:dyDescent="0.25">
      <c r="O2343" s="31" t="str">
        <f>IFERROR(_xlfn.RANK.EQ(Q2343,$Q$5:$Q$3000)+COUNTIF($Q$5:Q2343,Q2343)-1,"")</f>
        <v/>
      </c>
    </row>
    <row r="2344" spans="15:15" x14ac:dyDescent="0.25">
      <c r="O2344" s="31" t="str">
        <f>IFERROR(_xlfn.RANK.EQ(Q2344,$Q$5:$Q$3000)+COUNTIF($Q$5:Q2344,Q2344)-1,"")</f>
        <v/>
      </c>
    </row>
    <row r="2345" spans="15:15" x14ac:dyDescent="0.25">
      <c r="O2345" s="31" t="str">
        <f>IFERROR(_xlfn.RANK.EQ(Q2345,$Q$5:$Q$3000)+COUNTIF($Q$5:Q2345,Q2345)-1,"")</f>
        <v/>
      </c>
    </row>
    <row r="2346" spans="15:15" x14ac:dyDescent="0.25">
      <c r="O2346" s="31" t="str">
        <f>IFERROR(_xlfn.RANK.EQ(Q2346,$Q$5:$Q$3000)+COUNTIF($Q$5:Q2346,Q2346)-1,"")</f>
        <v/>
      </c>
    </row>
    <row r="2347" spans="15:15" x14ac:dyDescent="0.25">
      <c r="O2347" s="31" t="str">
        <f>IFERROR(_xlfn.RANK.EQ(Q2347,$Q$5:$Q$3000)+COUNTIF($Q$5:Q2347,Q2347)-1,"")</f>
        <v/>
      </c>
    </row>
    <row r="2348" spans="15:15" x14ac:dyDescent="0.25">
      <c r="O2348" s="31" t="str">
        <f>IFERROR(_xlfn.RANK.EQ(Q2348,$Q$5:$Q$3000)+COUNTIF($Q$5:Q2348,Q2348)-1,"")</f>
        <v/>
      </c>
    </row>
    <row r="2349" spans="15:15" x14ac:dyDescent="0.25">
      <c r="O2349" s="31" t="str">
        <f>IFERROR(_xlfn.RANK.EQ(Q2349,$Q$5:$Q$3000)+COUNTIF($Q$5:Q2349,Q2349)-1,"")</f>
        <v/>
      </c>
    </row>
    <row r="2350" spans="15:15" x14ac:dyDescent="0.25">
      <c r="O2350" s="31" t="str">
        <f>IFERROR(_xlfn.RANK.EQ(Q2350,$Q$5:$Q$3000)+COUNTIF($Q$5:Q2350,Q2350)-1,"")</f>
        <v/>
      </c>
    </row>
    <row r="2351" spans="15:15" x14ac:dyDescent="0.25">
      <c r="O2351" s="31" t="str">
        <f>IFERROR(_xlfn.RANK.EQ(Q2351,$Q$5:$Q$3000)+COUNTIF($Q$5:Q2351,Q2351)-1,"")</f>
        <v/>
      </c>
    </row>
    <row r="2352" spans="15:15" x14ac:dyDescent="0.25">
      <c r="O2352" s="31" t="str">
        <f>IFERROR(_xlfn.RANK.EQ(Q2352,$Q$5:$Q$3000)+COUNTIF($Q$5:Q2352,Q2352)-1,"")</f>
        <v/>
      </c>
    </row>
    <row r="2353" spans="15:15" x14ac:dyDescent="0.25">
      <c r="O2353" s="31" t="str">
        <f>IFERROR(_xlfn.RANK.EQ(Q2353,$Q$5:$Q$3000)+COUNTIF($Q$5:Q2353,Q2353)-1,"")</f>
        <v/>
      </c>
    </row>
    <row r="2354" spans="15:15" x14ac:dyDescent="0.25">
      <c r="O2354" s="31" t="str">
        <f>IFERROR(_xlfn.RANK.EQ(Q2354,$Q$5:$Q$3000)+COUNTIF($Q$5:Q2354,Q2354)-1,"")</f>
        <v/>
      </c>
    </row>
    <row r="2355" spans="15:15" x14ac:dyDescent="0.25">
      <c r="O2355" s="31" t="str">
        <f>IFERROR(_xlfn.RANK.EQ(Q2355,$Q$5:$Q$3000)+COUNTIF($Q$5:Q2355,Q2355)-1,"")</f>
        <v/>
      </c>
    </row>
    <row r="2356" spans="15:15" x14ac:dyDescent="0.25">
      <c r="O2356" s="31" t="str">
        <f>IFERROR(_xlfn.RANK.EQ(Q2356,$Q$5:$Q$3000)+COUNTIF($Q$5:Q2356,Q2356)-1,"")</f>
        <v/>
      </c>
    </row>
    <row r="2357" spans="15:15" x14ac:dyDescent="0.25">
      <c r="O2357" s="31" t="str">
        <f>IFERROR(_xlfn.RANK.EQ(Q2357,$Q$5:$Q$3000)+COUNTIF($Q$5:Q2357,Q2357)-1,"")</f>
        <v/>
      </c>
    </row>
    <row r="2358" spans="15:15" x14ac:dyDescent="0.25">
      <c r="O2358" s="31" t="str">
        <f>IFERROR(_xlfn.RANK.EQ(Q2358,$Q$5:$Q$3000)+COUNTIF($Q$5:Q2358,Q2358)-1,"")</f>
        <v/>
      </c>
    </row>
    <row r="2359" spans="15:15" x14ac:dyDescent="0.25">
      <c r="O2359" s="31" t="str">
        <f>IFERROR(_xlfn.RANK.EQ(Q2359,$Q$5:$Q$3000)+COUNTIF($Q$5:Q2359,Q2359)-1,"")</f>
        <v/>
      </c>
    </row>
    <row r="2360" spans="15:15" x14ac:dyDescent="0.25">
      <c r="O2360" s="31" t="str">
        <f>IFERROR(_xlfn.RANK.EQ(Q2360,$Q$5:$Q$3000)+COUNTIF($Q$5:Q2360,Q2360)-1,"")</f>
        <v/>
      </c>
    </row>
    <row r="2361" spans="15:15" x14ac:dyDescent="0.25">
      <c r="O2361" s="31" t="str">
        <f>IFERROR(_xlfn.RANK.EQ(Q2361,$Q$5:$Q$3000)+COUNTIF($Q$5:Q2361,Q2361)-1,"")</f>
        <v/>
      </c>
    </row>
    <row r="2362" spans="15:15" x14ac:dyDescent="0.25">
      <c r="O2362" s="31" t="str">
        <f>IFERROR(_xlfn.RANK.EQ(Q2362,$Q$5:$Q$3000)+COUNTIF($Q$5:Q2362,Q2362)-1,"")</f>
        <v/>
      </c>
    </row>
    <row r="2363" spans="15:15" x14ac:dyDescent="0.25">
      <c r="O2363" s="31" t="str">
        <f>IFERROR(_xlfn.RANK.EQ(Q2363,$Q$5:$Q$3000)+COUNTIF($Q$5:Q2363,Q2363)-1,"")</f>
        <v/>
      </c>
    </row>
    <row r="2364" spans="15:15" x14ac:dyDescent="0.25">
      <c r="O2364" s="31" t="str">
        <f>IFERROR(_xlfn.RANK.EQ(Q2364,$Q$5:$Q$3000)+COUNTIF($Q$5:Q2364,Q2364)-1,"")</f>
        <v/>
      </c>
    </row>
    <row r="2365" spans="15:15" x14ac:dyDescent="0.25">
      <c r="O2365" s="31" t="str">
        <f>IFERROR(_xlfn.RANK.EQ(Q2365,$Q$5:$Q$3000)+COUNTIF($Q$5:Q2365,Q2365)-1,"")</f>
        <v/>
      </c>
    </row>
    <row r="2366" spans="15:15" x14ac:dyDescent="0.25">
      <c r="O2366" s="31" t="str">
        <f>IFERROR(_xlfn.RANK.EQ(Q2366,$Q$5:$Q$3000)+COUNTIF($Q$5:Q2366,Q2366)-1,"")</f>
        <v/>
      </c>
    </row>
    <row r="2367" spans="15:15" x14ac:dyDescent="0.25">
      <c r="O2367" s="31" t="str">
        <f>IFERROR(_xlfn.RANK.EQ(Q2367,$Q$5:$Q$3000)+COUNTIF($Q$5:Q2367,Q2367)-1,"")</f>
        <v/>
      </c>
    </row>
    <row r="2368" spans="15:15" x14ac:dyDescent="0.25">
      <c r="O2368" s="31" t="str">
        <f>IFERROR(_xlfn.RANK.EQ(Q2368,$Q$5:$Q$3000)+COUNTIF($Q$5:Q2368,Q2368)-1,"")</f>
        <v/>
      </c>
    </row>
    <row r="2369" spans="15:15" x14ac:dyDescent="0.25">
      <c r="O2369" s="31" t="str">
        <f>IFERROR(_xlfn.RANK.EQ(Q2369,$Q$5:$Q$3000)+COUNTIF($Q$5:Q2369,Q2369)-1,"")</f>
        <v/>
      </c>
    </row>
    <row r="2370" spans="15:15" x14ac:dyDescent="0.25">
      <c r="O2370" s="31" t="str">
        <f>IFERROR(_xlfn.RANK.EQ(Q2370,$Q$5:$Q$3000)+COUNTIF($Q$5:Q2370,Q2370)-1,"")</f>
        <v/>
      </c>
    </row>
    <row r="2371" spans="15:15" x14ac:dyDescent="0.25">
      <c r="O2371" s="31" t="str">
        <f>IFERROR(_xlfn.RANK.EQ(Q2371,$Q$5:$Q$3000)+COUNTIF($Q$5:Q2371,Q2371)-1,"")</f>
        <v/>
      </c>
    </row>
    <row r="2372" spans="15:15" x14ac:dyDescent="0.25">
      <c r="O2372" s="31" t="str">
        <f>IFERROR(_xlfn.RANK.EQ(Q2372,$Q$5:$Q$3000)+COUNTIF($Q$5:Q2372,Q2372)-1,"")</f>
        <v/>
      </c>
    </row>
    <row r="2373" spans="15:15" x14ac:dyDescent="0.25">
      <c r="O2373" s="31" t="str">
        <f>IFERROR(_xlfn.RANK.EQ(Q2373,$Q$5:$Q$3000)+COUNTIF($Q$5:Q2373,Q2373)-1,"")</f>
        <v/>
      </c>
    </row>
    <row r="2374" spans="15:15" x14ac:dyDescent="0.25">
      <c r="O2374" s="31" t="str">
        <f>IFERROR(_xlfn.RANK.EQ(Q2374,$Q$5:$Q$3000)+COUNTIF($Q$5:Q2374,Q2374)-1,"")</f>
        <v/>
      </c>
    </row>
    <row r="2375" spans="15:15" x14ac:dyDescent="0.25">
      <c r="O2375" s="31" t="str">
        <f>IFERROR(_xlfn.RANK.EQ(Q2375,$Q$5:$Q$3000)+COUNTIF($Q$5:Q2375,Q2375)-1,"")</f>
        <v/>
      </c>
    </row>
    <row r="2376" spans="15:15" x14ac:dyDescent="0.25">
      <c r="O2376" s="31" t="str">
        <f>IFERROR(_xlfn.RANK.EQ(Q2376,$Q$5:$Q$3000)+COUNTIF($Q$5:Q2376,Q2376)-1,"")</f>
        <v/>
      </c>
    </row>
    <row r="2377" spans="15:15" x14ac:dyDescent="0.25">
      <c r="O2377" s="31" t="str">
        <f>IFERROR(_xlfn.RANK.EQ(Q2377,$Q$5:$Q$3000)+COUNTIF($Q$5:Q2377,Q2377)-1,"")</f>
        <v/>
      </c>
    </row>
    <row r="2378" spans="15:15" x14ac:dyDescent="0.25">
      <c r="O2378" s="31" t="str">
        <f>IFERROR(_xlfn.RANK.EQ(Q2378,$Q$5:$Q$3000)+COUNTIF($Q$5:Q2378,Q2378)-1,"")</f>
        <v/>
      </c>
    </row>
    <row r="2379" spans="15:15" x14ac:dyDescent="0.25">
      <c r="O2379" s="31" t="str">
        <f>IFERROR(_xlfn.RANK.EQ(Q2379,$Q$5:$Q$3000)+COUNTIF($Q$5:Q2379,Q2379)-1,"")</f>
        <v/>
      </c>
    </row>
    <row r="2380" spans="15:15" x14ac:dyDescent="0.25">
      <c r="O2380" s="31" t="str">
        <f>IFERROR(_xlfn.RANK.EQ(Q2380,$Q$5:$Q$3000)+COUNTIF($Q$5:Q2380,Q2380)-1,"")</f>
        <v/>
      </c>
    </row>
    <row r="2381" spans="15:15" x14ac:dyDescent="0.25">
      <c r="O2381" s="31" t="str">
        <f>IFERROR(_xlfn.RANK.EQ(Q2381,$Q$5:$Q$3000)+COUNTIF($Q$5:Q2381,Q2381)-1,"")</f>
        <v/>
      </c>
    </row>
    <row r="2382" spans="15:15" x14ac:dyDescent="0.25">
      <c r="O2382" s="31" t="str">
        <f>IFERROR(_xlfn.RANK.EQ(Q2382,$Q$5:$Q$3000)+COUNTIF($Q$5:Q2382,Q2382)-1,"")</f>
        <v/>
      </c>
    </row>
    <row r="2383" spans="15:15" x14ac:dyDescent="0.25">
      <c r="O2383" s="31" t="str">
        <f>IFERROR(_xlfn.RANK.EQ(Q2383,$Q$5:$Q$3000)+COUNTIF($Q$5:Q2383,Q2383)-1,"")</f>
        <v/>
      </c>
    </row>
    <row r="2384" spans="15:15" x14ac:dyDescent="0.25">
      <c r="O2384" s="31" t="str">
        <f>IFERROR(_xlfn.RANK.EQ(Q2384,$Q$5:$Q$3000)+COUNTIF($Q$5:Q2384,Q2384)-1,"")</f>
        <v/>
      </c>
    </row>
    <row r="2385" spans="15:15" x14ac:dyDescent="0.25">
      <c r="O2385" s="31" t="str">
        <f>IFERROR(_xlfn.RANK.EQ(Q2385,$Q$5:$Q$3000)+COUNTIF($Q$5:Q2385,Q2385)-1,"")</f>
        <v/>
      </c>
    </row>
    <row r="2386" spans="15:15" x14ac:dyDescent="0.25">
      <c r="O2386" s="31" t="str">
        <f>IFERROR(_xlfn.RANK.EQ(Q2386,$Q$5:$Q$3000)+COUNTIF($Q$5:Q2386,Q2386)-1,"")</f>
        <v/>
      </c>
    </row>
    <row r="2387" spans="15:15" x14ac:dyDescent="0.25">
      <c r="O2387" s="31" t="str">
        <f>IFERROR(_xlfn.RANK.EQ(Q2387,$Q$5:$Q$3000)+COUNTIF($Q$5:Q2387,Q2387)-1,"")</f>
        <v/>
      </c>
    </row>
    <row r="2388" spans="15:15" x14ac:dyDescent="0.25">
      <c r="O2388" s="31" t="str">
        <f>IFERROR(_xlfn.RANK.EQ(Q2388,$Q$5:$Q$3000)+COUNTIF($Q$5:Q2388,Q2388)-1,"")</f>
        <v/>
      </c>
    </row>
    <row r="2389" spans="15:15" x14ac:dyDescent="0.25">
      <c r="O2389" s="31" t="str">
        <f>IFERROR(_xlfn.RANK.EQ(Q2389,$Q$5:$Q$3000)+COUNTIF($Q$5:Q2389,Q2389)-1,"")</f>
        <v/>
      </c>
    </row>
    <row r="2390" spans="15:15" x14ac:dyDescent="0.25">
      <c r="O2390" s="31" t="str">
        <f>IFERROR(_xlfn.RANK.EQ(Q2390,$Q$5:$Q$3000)+COUNTIF($Q$5:Q2390,Q2390)-1,"")</f>
        <v/>
      </c>
    </row>
    <row r="2391" spans="15:15" x14ac:dyDescent="0.25">
      <c r="O2391" s="31" t="str">
        <f>IFERROR(_xlfn.RANK.EQ(Q2391,$Q$5:$Q$3000)+COUNTIF($Q$5:Q2391,Q2391)-1,"")</f>
        <v/>
      </c>
    </row>
    <row r="2392" spans="15:15" x14ac:dyDescent="0.25">
      <c r="O2392" s="31" t="str">
        <f>IFERROR(_xlfn.RANK.EQ(Q2392,$Q$5:$Q$3000)+COUNTIF($Q$5:Q2392,Q2392)-1,"")</f>
        <v/>
      </c>
    </row>
    <row r="2393" spans="15:15" x14ac:dyDescent="0.25">
      <c r="O2393" s="31" t="str">
        <f>IFERROR(_xlfn.RANK.EQ(Q2393,$Q$5:$Q$3000)+COUNTIF($Q$5:Q2393,Q2393)-1,"")</f>
        <v/>
      </c>
    </row>
    <row r="2394" spans="15:15" x14ac:dyDescent="0.25">
      <c r="O2394" s="31" t="str">
        <f>IFERROR(_xlfn.RANK.EQ(Q2394,$Q$5:$Q$3000)+COUNTIF($Q$5:Q2394,Q2394)-1,"")</f>
        <v/>
      </c>
    </row>
    <row r="2395" spans="15:15" x14ac:dyDescent="0.25">
      <c r="O2395" s="31" t="str">
        <f>IFERROR(_xlfn.RANK.EQ(Q2395,$Q$5:$Q$3000)+COUNTIF($Q$5:Q2395,Q2395)-1,"")</f>
        <v/>
      </c>
    </row>
    <row r="2396" spans="15:15" x14ac:dyDescent="0.25">
      <c r="O2396" s="31" t="str">
        <f>IFERROR(_xlfn.RANK.EQ(Q2396,$Q$5:$Q$3000)+COUNTIF($Q$5:Q2396,Q2396)-1,"")</f>
        <v/>
      </c>
    </row>
    <row r="2397" spans="15:15" x14ac:dyDescent="0.25">
      <c r="O2397" s="31" t="str">
        <f>IFERROR(_xlfn.RANK.EQ(Q2397,$Q$5:$Q$3000)+COUNTIF($Q$5:Q2397,Q2397)-1,"")</f>
        <v/>
      </c>
    </row>
    <row r="2398" spans="15:15" x14ac:dyDescent="0.25">
      <c r="O2398" s="31" t="str">
        <f>IFERROR(_xlfn.RANK.EQ(Q2398,$Q$5:$Q$3000)+COUNTIF($Q$5:Q2398,Q2398)-1,"")</f>
        <v/>
      </c>
    </row>
    <row r="2399" spans="15:15" x14ac:dyDescent="0.25">
      <c r="O2399" s="31" t="str">
        <f>IFERROR(_xlfn.RANK.EQ(Q2399,$Q$5:$Q$3000)+COUNTIF($Q$5:Q2399,Q2399)-1,"")</f>
        <v/>
      </c>
    </row>
    <row r="2400" spans="15:15" x14ac:dyDescent="0.25">
      <c r="O2400" s="31" t="str">
        <f>IFERROR(_xlfn.RANK.EQ(Q2400,$Q$5:$Q$3000)+COUNTIF($Q$5:Q2400,Q2400)-1,"")</f>
        <v/>
      </c>
    </row>
    <row r="2401" spans="15:15" x14ac:dyDescent="0.25">
      <c r="O2401" s="31" t="str">
        <f>IFERROR(_xlfn.RANK.EQ(Q2401,$Q$5:$Q$3000)+COUNTIF($Q$5:Q2401,Q2401)-1,"")</f>
        <v/>
      </c>
    </row>
    <row r="2402" spans="15:15" x14ac:dyDescent="0.25">
      <c r="O2402" s="31" t="str">
        <f>IFERROR(_xlfn.RANK.EQ(Q2402,$Q$5:$Q$3000)+COUNTIF($Q$5:Q2402,Q2402)-1,"")</f>
        <v/>
      </c>
    </row>
    <row r="2403" spans="15:15" x14ac:dyDescent="0.25">
      <c r="O2403" s="31" t="str">
        <f>IFERROR(_xlfn.RANK.EQ(Q2403,$Q$5:$Q$3000)+COUNTIF($Q$5:Q2403,Q2403)-1,"")</f>
        <v/>
      </c>
    </row>
    <row r="2404" spans="15:15" x14ac:dyDescent="0.25">
      <c r="O2404" s="31" t="str">
        <f>IFERROR(_xlfn.RANK.EQ(Q2404,$Q$5:$Q$3000)+COUNTIF($Q$5:Q2404,Q2404)-1,"")</f>
        <v/>
      </c>
    </row>
    <row r="2405" spans="15:15" x14ac:dyDescent="0.25">
      <c r="O2405" s="31" t="str">
        <f>IFERROR(_xlfn.RANK.EQ(Q2405,$Q$5:$Q$3000)+COUNTIF($Q$5:Q2405,Q2405)-1,"")</f>
        <v/>
      </c>
    </row>
    <row r="2406" spans="15:15" x14ac:dyDescent="0.25">
      <c r="O2406" s="31" t="str">
        <f>IFERROR(_xlfn.RANK.EQ(Q2406,$Q$5:$Q$3000)+COUNTIF($Q$5:Q2406,Q2406)-1,"")</f>
        <v/>
      </c>
    </row>
    <row r="2407" spans="15:15" x14ac:dyDescent="0.25">
      <c r="O2407" s="31" t="str">
        <f>IFERROR(_xlfn.RANK.EQ(Q2407,$Q$5:$Q$3000)+COUNTIF($Q$5:Q2407,Q2407)-1,"")</f>
        <v/>
      </c>
    </row>
    <row r="2408" spans="15:15" x14ac:dyDescent="0.25">
      <c r="O2408" s="31" t="str">
        <f>IFERROR(_xlfn.RANK.EQ(Q2408,$Q$5:$Q$3000)+COUNTIF($Q$5:Q2408,Q2408)-1,"")</f>
        <v/>
      </c>
    </row>
    <row r="2409" spans="15:15" x14ac:dyDescent="0.25">
      <c r="O2409" s="31" t="str">
        <f>IFERROR(_xlfn.RANK.EQ(Q2409,$Q$5:$Q$3000)+COUNTIF($Q$5:Q2409,Q2409)-1,"")</f>
        <v/>
      </c>
    </row>
    <row r="2410" spans="15:15" x14ac:dyDescent="0.25">
      <c r="O2410" s="31" t="str">
        <f>IFERROR(_xlfn.RANK.EQ(Q2410,$Q$5:$Q$3000)+COUNTIF($Q$5:Q2410,Q2410)-1,"")</f>
        <v/>
      </c>
    </row>
    <row r="2411" spans="15:15" x14ac:dyDescent="0.25">
      <c r="O2411" s="31" t="str">
        <f>IFERROR(_xlfn.RANK.EQ(Q2411,$Q$5:$Q$3000)+COUNTIF($Q$5:Q2411,Q2411)-1,"")</f>
        <v/>
      </c>
    </row>
    <row r="2412" spans="15:15" x14ac:dyDescent="0.25">
      <c r="O2412" s="31" t="str">
        <f>IFERROR(_xlfn.RANK.EQ(Q2412,$Q$5:$Q$3000)+COUNTIF($Q$5:Q2412,Q2412)-1,"")</f>
        <v/>
      </c>
    </row>
    <row r="2413" spans="15:15" x14ac:dyDescent="0.25">
      <c r="O2413" s="31" t="str">
        <f>IFERROR(_xlfn.RANK.EQ(Q2413,$Q$5:$Q$3000)+COUNTIF($Q$5:Q2413,Q2413)-1,"")</f>
        <v/>
      </c>
    </row>
    <row r="2414" spans="15:15" x14ac:dyDescent="0.25">
      <c r="O2414" s="31" t="str">
        <f>IFERROR(_xlfn.RANK.EQ(Q2414,$Q$5:$Q$3000)+COUNTIF($Q$5:Q2414,Q2414)-1,"")</f>
        <v/>
      </c>
    </row>
    <row r="2415" spans="15:15" x14ac:dyDescent="0.25">
      <c r="O2415" s="31" t="str">
        <f>IFERROR(_xlfn.RANK.EQ(Q2415,$Q$5:$Q$3000)+COUNTIF($Q$5:Q2415,Q2415)-1,"")</f>
        <v/>
      </c>
    </row>
    <row r="2416" spans="15:15" x14ac:dyDescent="0.25">
      <c r="O2416" s="31" t="str">
        <f>IFERROR(_xlfn.RANK.EQ(Q2416,$Q$5:$Q$3000)+COUNTIF($Q$5:Q2416,Q2416)-1,"")</f>
        <v/>
      </c>
    </row>
    <row r="2417" spans="15:15" x14ac:dyDescent="0.25">
      <c r="O2417" s="31" t="str">
        <f>IFERROR(_xlfn.RANK.EQ(Q2417,$Q$5:$Q$3000)+COUNTIF($Q$5:Q2417,Q2417)-1,"")</f>
        <v/>
      </c>
    </row>
    <row r="2418" spans="15:15" x14ac:dyDescent="0.25">
      <c r="O2418" s="31" t="str">
        <f>IFERROR(_xlfn.RANK.EQ(Q2418,$Q$5:$Q$3000)+COUNTIF($Q$5:Q2418,Q2418)-1,"")</f>
        <v/>
      </c>
    </row>
    <row r="2419" spans="15:15" x14ac:dyDescent="0.25">
      <c r="O2419" s="31" t="str">
        <f>IFERROR(_xlfn.RANK.EQ(Q2419,$Q$5:$Q$3000)+COUNTIF($Q$5:Q2419,Q2419)-1,"")</f>
        <v/>
      </c>
    </row>
    <row r="2420" spans="15:15" x14ac:dyDescent="0.25">
      <c r="O2420" s="31" t="str">
        <f>IFERROR(_xlfn.RANK.EQ(Q2420,$Q$5:$Q$3000)+COUNTIF($Q$5:Q2420,Q2420)-1,"")</f>
        <v/>
      </c>
    </row>
    <row r="2421" spans="15:15" x14ac:dyDescent="0.25">
      <c r="O2421" s="31" t="str">
        <f>IFERROR(_xlfn.RANK.EQ(Q2421,$Q$5:$Q$3000)+COUNTIF($Q$5:Q2421,Q2421)-1,"")</f>
        <v/>
      </c>
    </row>
    <row r="2422" spans="15:15" x14ac:dyDescent="0.25">
      <c r="O2422" s="31" t="str">
        <f>IFERROR(_xlfn.RANK.EQ(Q2422,$Q$5:$Q$3000)+COUNTIF($Q$5:Q2422,Q2422)-1,"")</f>
        <v/>
      </c>
    </row>
    <row r="2423" spans="15:15" x14ac:dyDescent="0.25">
      <c r="O2423" s="31" t="str">
        <f>IFERROR(_xlfn.RANK.EQ(Q2423,$Q$5:$Q$3000)+COUNTIF($Q$5:Q2423,Q2423)-1,"")</f>
        <v/>
      </c>
    </row>
    <row r="2424" spans="15:15" x14ac:dyDescent="0.25">
      <c r="O2424" s="31" t="str">
        <f>IFERROR(_xlfn.RANK.EQ(Q2424,$Q$5:$Q$3000)+COUNTIF($Q$5:Q2424,Q2424)-1,"")</f>
        <v/>
      </c>
    </row>
    <row r="2425" spans="15:15" x14ac:dyDescent="0.25">
      <c r="O2425" s="31" t="str">
        <f>IFERROR(_xlfn.RANK.EQ(Q2425,$Q$5:$Q$3000)+COUNTIF($Q$5:Q2425,Q2425)-1,"")</f>
        <v/>
      </c>
    </row>
    <row r="2426" spans="15:15" x14ac:dyDescent="0.25">
      <c r="O2426" s="31" t="str">
        <f>IFERROR(_xlfn.RANK.EQ(Q2426,$Q$5:$Q$3000)+COUNTIF($Q$5:Q2426,Q2426)-1,"")</f>
        <v/>
      </c>
    </row>
    <row r="2427" spans="15:15" x14ac:dyDescent="0.25">
      <c r="O2427" s="31" t="str">
        <f>IFERROR(_xlfn.RANK.EQ(Q2427,$Q$5:$Q$3000)+COUNTIF($Q$5:Q2427,Q2427)-1,"")</f>
        <v/>
      </c>
    </row>
    <row r="2428" spans="15:15" x14ac:dyDescent="0.25">
      <c r="O2428" s="31" t="str">
        <f>IFERROR(_xlfn.RANK.EQ(Q2428,$Q$5:$Q$3000)+COUNTIF($Q$5:Q2428,Q2428)-1,"")</f>
        <v/>
      </c>
    </row>
    <row r="2429" spans="15:15" x14ac:dyDescent="0.25">
      <c r="O2429" s="31" t="str">
        <f>IFERROR(_xlfn.RANK.EQ(Q2429,$Q$5:$Q$3000)+COUNTIF($Q$5:Q2429,Q2429)-1,"")</f>
        <v/>
      </c>
    </row>
    <row r="2430" spans="15:15" x14ac:dyDescent="0.25">
      <c r="O2430" s="31" t="str">
        <f>IFERROR(_xlfn.RANK.EQ(Q2430,$Q$5:$Q$3000)+COUNTIF($Q$5:Q2430,Q2430)-1,"")</f>
        <v/>
      </c>
    </row>
    <row r="2431" spans="15:15" x14ac:dyDescent="0.25">
      <c r="O2431" s="31" t="str">
        <f>IFERROR(_xlfn.RANK.EQ(Q2431,$Q$5:$Q$3000)+COUNTIF($Q$5:Q2431,Q2431)-1,"")</f>
        <v/>
      </c>
    </row>
    <row r="2432" spans="15:15" x14ac:dyDescent="0.25">
      <c r="O2432" s="31" t="str">
        <f>IFERROR(_xlfn.RANK.EQ(Q2432,$Q$5:$Q$3000)+COUNTIF($Q$5:Q2432,Q2432)-1,"")</f>
        <v/>
      </c>
    </row>
    <row r="2433" spans="15:15" x14ac:dyDescent="0.25">
      <c r="O2433" s="31" t="str">
        <f>IFERROR(_xlfn.RANK.EQ(Q2433,$Q$5:$Q$3000)+COUNTIF($Q$5:Q2433,Q2433)-1,"")</f>
        <v/>
      </c>
    </row>
    <row r="2434" spans="15:15" x14ac:dyDescent="0.25">
      <c r="O2434" s="31" t="str">
        <f>IFERROR(_xlfn.RANK.EQ(Q2434,$Q$5:$Q$3000)+COUNTIF($Q$5:Q2434,Q2434)-1,"")</f>
        <v/>
      </c>
    </row>
    <row r="2435" spans="15:15" x14ac:dyDescent="0.25">
      <c r="O2435" s="31" t="str">
        <f>IFERROR(_xlfn.RANK.EQ(Q2435,$Q$5:$Q$3000)+COUNTIF($Q$5:Q2435,Q2435)-1,"")</f>
        <v/>
      </c>
    </row>
    <row r="2436" spans="15:15" x14ac:dyDescent="0.25">
      <c r="O2436" s="31" t="str">
        <f>IFERROR(_xlfn.RANK.EQ(Q2436,$Q$5:$Q$3000)+COUNTIF($Q$5:Q2436,Q2436)-1,"")</f>
        <v/>
      </c>
    </row>
    <row r="2437" spans="15:15" x14ac:dyDescent="0.25">
      <c r="O2437" s="31" t="str">
        <f>IFERROR(_xlfn.RANK.EQ(Q2437,$Q$5:$Q$3000)+COUNTIF($Q$5:Q2437,Q2437)-1,"")</f>
        <v/>
      </c>
    </row>
    <row r="2438" spans="15:15" x14ac:dyDescent="0.25">
      <c r="O2438" s="31" t="str">
        <f>IFERROR(_xlfn.RANK.EQ(Q2438,$Q$5:$Q$3000)+COUNTIF($Q$5:Q2438,Q2438)-1,"")</f>
        <v/>
      </c>
    </row>
    <row r="2439" spans="15:15" x14ac:dyDescent="0.25">
      <c r="O2439" s="31" t="str">
        <f>IFERROR(_xlfn.RANK.EQ(Q2439,$Q$5:$Q$3000)+COUNTIF($Q$5:Q2439,Q2439)-1,"")</f>
        <v/>
      </c>
    </row>
    <row r="2440" spans="15:15" x14ac:dyDescent="0.25">
      <c r="O2440" s="31" t="str">
        <f>IFERROR(_xlfn.RANK.EQ(Q2440,$Q$5:$Q$3000)+COUNTIF($Q$5:Q2440,Q2440)-1,"")</f>
        <v/>
      </c>
    </row>
    <row r="2441" spans="15:15" x14ac:dyDescent="0.25">
      <c r="O2441" s="31" t="str">
        <f>IFERROR(_xlfn.RANK.EQ(Q2441,$Q$5:$Q$3000)+COUNTIF($Q$5:Q2441,Q2441)-1,"")</f>
        <v/>
      </c>
    </row>
    <row r="2442" spans="15:15" x14ac:dyDescent="0.25">
      <c r="O2442" s="31" t="str">
        <f>IFERROR(_xlfn.RANK.EQ(Q2442,$Q$5:$Q$3000)+COUNTIF($Q$5:Q2442,Q2442)-1,"")</f>
        <v/>
      </c>
    </row>
    <row r="2443" spans="15:15" x14ac:dyDescent="0.25">
      <c r="O2443" s="31" t="str">
        <f>IFERROR(_xlfn.RANK.EQ(Q2443,$Q$5:$Q$3000)+COUNTIF($Q$5:Q2443,Q2443)-1,"")</f>
        <v/>
      </c>
    </row>
    <row r="2444" spans="15:15" x14ac:dyDescent="0.25">
      <c r="O2444" s="31" t="str">
        <f>IFERROR(_xlfn.RANK.EQ(Q2444,$Q$5:$Q$3000)+COUNTIF($Q$5:Q2444,Q2444)-1,"")</f>
        <v/>
      </c>
    </row>
    <row r="2445" spans="15:15" x14ac:dyDescent="0.25">
      <c r="O2445" s="31" t="str">
        <f>IFERROR(_xlfn.RANK.EQ(Q2445,$Q$5:$Q$3000)+COUNTIF($Q$5:Q2445,Q2445)-1,"")</f>
        <v/>
      </c>
    </row>
    <row r="2446" spans="15:15" x14ac:dyDescent="0.25">
      <c r="O2446" s="31" t="str">
        <f>IFERROR(_xlfn.RANK.EQ(Q2446,$Q$5:$Q$3000)+COUNTIF($Q$5:Q2446,Q2446)-1,"")</f>
        <v/>
      </c>
    </row>
    <row r="2447" spans="15:15" x14ac:dyDescent="0.25">
      <c r="O2447" s="31" t="str">
        <f>IFERROR(_xlfn.RANK.EQ(Q2447,$Q$5:$Q$3000)+COUNTIF($Q$5:Q2447,Q2447)-1,"")</f>
        <v/>
      </c>
    </row>
    <row r="2448" spans="15:15" x14ac:dyDescent="0.25">
      <c r="O2448" s="31" t="str">
        <f>IFERROR(_xlfn.RANK.EQ(Q2448,$Q$5:$Q$3000)+COUNTIF($Q$5:Q2448,Q2448)-1,"")</f>
        <v/>
      </c>
    </row>
    <row r="2449" spans="15:15" x14ac:dyDescent="0.25">
      <c r="O2449" s="31" t="str">
        <f>IFERROR(_xlfn.RANK.EQ(Q2449,$Q$5:$Q$3000)+COUNTIF($Q$5:Q2449,Q2449)-1,"")</f>
        <v/>
      </c>
    </row>
    <row r="2450" spans="15:15" x14ac:dyDescent="0.25">
      <c r="O2450" s="31" t="str">
        <f>IFERROR(_xlfn.RANK.EQ(Q2450,$Q$5:$Q$3000)+COUNTIF($Q$5:Q2450,Q2450)-1,"")</f>
        <v/>
      </c>
    </row>
    <row r="2451" spans="15:15" x14ac:dyDescent="0.25">
      <c r="O2451" s="31" t="str">
        <f>IFERROR(_xlfn.RANK.EQ(Q2451,$Q$5:$Q$3000)+COUNTIF($Q$5:Q2451,Q2451)-1,"")</f>
        <v/>
      </c>
    </row>
    <row r="2452" spans="15:15" x14ac:dyDescent="0.25">
      <c r="O2452" s="31" t="str">
        <f>IFERROR(_xlfn.RANK.EQ(Q2452,$Q$5:$Q$3000)+COUNTIF($Q$5:Q2452,Q2452)-1,"")</f>
        <v/>
      </c>
    </row>
    <row r="2453" spans="15:15" x14ac:dyDescent="0.25">
      <c r="O2453" s="31" t="str">
        <f>IFERROR(_xlfn.RANK.EQ(Q2453,$Q$5:$Q$3000)+COUNTIF($Q$5:Q2453,Q2453)-1,"")</f>
        <v/>
      </c>
    </row>
    <row r="2454" spans="15:15" x14ac:dyDescent="0.25">
      <c r="O2454" s="31" t="str">
        <f>IFERROR(_xlfn.RANK.EQ(Q2454,$Q$5:$Q$3000)+COUNTIF($Q$5:Q2454,Q2454)-1,"")</f>
        <v/>
      </c>
    </row>
    <row r="2455" spans="15:15" x14ac:dyDescent="0.25">
      <c r="O2455" s="31" t="str">
        <f>IFERROR(_xlfn.RANK.EQ(Q2455,$Q$5:$Q$3000)+COUNTIF($Q$5:Q2455,Q2455)-1,"")</f>
        <v/>
      </c>
    </row>
    <row r="2456" spans="15:15" x14ac:dyDescent="0.25">
      <c r="O2456" s="31" t="str">
        <f>IFERROR(_xlfn.RANK.EQ(Q2456,$Q$5:$Q$3000)+COUNTIF($Q$5:Q2456,Q2456)-1,"")</f>
        <v/>
      </c>
    </row>
    <row r="2457" spans="15:15" x14ac:dyDescent="0.25">
      <c r="O2457" s="31" t="str">
        <f>IFERROR(_xlfn.RANK.EQ(Q2457,$Q$5:$Q$3000)+COUNTIF($Q$5:Q2457,Q2457)-1,"")</f>
        <v/>
      </c>
    </row>
    <row r="2458" spans="15:15" x14ac:dyDescent="0.25">
      <c r="O2458" s="31" t="str">
        <f>IFERROR(_xlfn.RANK.EQ(Q2458,$Q$5:$Q$3000)+COUNTIF($Q$5:Q2458,Q2458)-1,"")</f>
        <v/>
      </c>
    </row>
    <row r="2459" spans="15:15" x14ac:dyDescent="0.25">
      <c r="O2459" s="31" t="str">
        <f>IFERROR(_xlfn.RANK.EQ(Q2459,$Q$5:$Q$3000)+COUNTIF($Q$5:Q2459,Q2459)-1,"")</f>
        <v/>
      </c>
    </row>
    <row r="2460" spans="15:15" x14ac:dyDescent="0.25">
      <c r="O2460" s="31" t="str">
        <f>IFERROR(_xlfn.RANK.EQ(Q2460,$Q$5:$Q$3000)+COUNTIF($Q$5:Q2460,Q2460)-1,"")</f>
        <v/>
      </c>
    </row>
    <row r="2461" spans="15:15" x14ac:dyDescent="0.25">
      <c r="O2461" s="31" t="str">
        <f>IFERROR(_xlfn.RANK.EQ(Q2461,$Q$5:$Q$3000)+COUNTIF($Q$5:Q2461,Q2461)-1,"")</f>
        <v/>
      </c>
    </row>
    <row r="2462" spans="15:15" x14ac:dyDescent="0.25">
      <c r="O2462" s="31" t="str">
        <f>IFERROR(_xlfn.RANK.EQ(Q2462,$Q$5:$Q$3000)+COUNTIF($Q$5:Q2462,Q2462)-1,"")</f>
        <v/>
      </c>
    </row>
    <row r="2463" spans="15:15" x14ac:dyDescent="0.25">
      <c r="O2463" s="31" t="str">
        <f>IFERROR(_xlfn.RANK.EQ(Q2463,$Q$5:$Q$3000)+COUNTIF($Q$5:Q2463,Q2463)-1,"")</f>
        <v/>
      </c>
    </row>
    <row r="2464" spans="15:15" x14ac:dyDescent="0.25">
      <c r="O2464" s="31" t="str">
        <f>IFERROR(_xlfn.RANK.EQ(Q2464,$Q$5:$Q$3000)+COUNTIF($Q$5:Q2464,Q2464)-1,"")</f>
        <v/>
      </c>
    </row>
    <row r="2465" spans="15:15" x14ac:dyDescent="0.25">
      <c r="O2465" s="31" t="str">
        <f>IFERROR(_xlfn.RANK.EQ(Q2465,$Q$5:$Q$3000)+COUNTIF($Q$5:Q2465,Q2465)-1,"")</f>
        <v/>
      </c>
    </row>
    <row r="2466" spans="15:15" x14ac:dyDescent="0.25">
      <c r="O2466" s="31" t="str">
        <f>IFERROR(_xlfn.RANK.EQ(Q2466,$Q$5:$Q$3000)+COUNTIF($Q$5:Q2466,Q2466)-1,"")</f>
        <v/>
      </c>
    </row>
    <row r="2467" spans="15:15" x14ac:dyDescent="0.25">
      <c r="O2467" s="31" t="str">
        <f>IFERROR(_xlfn.RANK.EQ(Q2467,$Q$5:$Q$3000)+COUNTIF($Q$5:Q2467,Q2467)-1,"")</f>
        <v/>
      </c>
    </row>
    <row r="2468" spans="15:15" x14ac:dyDescent="0.25">
      <c r="O2468" s="31" t="str">
        <f>IFERROR(_xlfn.RANK.EQ(Q2468,$Q$5:$Q$3000)+COUNTIF($Q$5:Q2468,Q2468)-1,"")</f>
        <v/>
      </c>
    </row>
    <row r="2469" spans="15:15" x14ac:dyDescent="0.25">
      <c r="O2469" s="31" t="str">
        <f>IFERROR(_xlfn.RANK.EQ(Q2469,$Q$5:$Q$3000)+COUNTIF($Q$5:Q2469,Q2469)-1,"")</f>
        <v/>
      </c>
    </row>
    <row r="2470" spans="15:15" x14ac:dyDescent="0.25">
      <c r="O2470" s="31" t="str">
        <f>IFERROR(_xlfn.RANK.EQ(Q2470,$Q$5:$Q$3000)+COUNTIF($Q$5:Q2470,Q2470)-1,"")</f>
        <v/>
      </c>
    </row>
    <row r="2471" spans="15:15" x14ac:dyDescent="0.25">
      <c r="O2471" s="31" t="str">
        <f>IFERROR(_xlfn.RANK.EQ(Q2471,$Q$5:$Q$3000)+COUNTIF($Q$5:Q2471,Q2471)-1,"")</f>
        <v/>
      </c>
    </row>
    <row r="2472" spans="15:15" x14ac:dyDescent="0.25">
      <c r="O2472" s="31" t="str">
        <f>IFERROR(_xlfn.RANK.EQ(Q2472,$Q$5:$Q$3000)+COUNTIF($Q$5:Q2472,Q2472)-1,"")</f>
        <v/>
      </c>
    </row>
    <row r="2473" spans="15:15" x14ac:dyDescent="0.25">
      <c r="O2473" s="31" t="str">
        <f>IFERROR(_xlfn.RANK.EQ(Q2473,$Q$5:$Q$3000)+COUNTIF($Q$5:Q2473,Q2473)-1,"")</f>
        <v/>
      </c>
    </row>
    <row r="2474" spans="15:15" x14ac:dyDescent="0.25">
      <c r="O2474" s="31" t="str">
        <f>IFERROR(_xlfn.RANK.EQ(Q2474,$Q$5:$Q$3000)+COUNTIF($Q$5:Q2474,Q2474)-1,"")</f>
        <v/>
      </c>
    </row>
    <row r="2475" spans="15:15" x14ac:dyDescent="0.25">
      <c r="O2475" s="31" t="str">
        <f>IFERROR(_xlfn.RANK.EQ(Q2475,$Q$5:$Q$3000)+COUNTIF($Q$5:Q2475,Q2475)-1,"")</f>
        <v/>
      </c>
    </row>
    <row r="2476" spans="15:15" x14ac:dyDescent="0.25">
      <c r="O2476" s="31" t="str">
        <f>IFERROR(_xlfn.RANK.EQ(Q2476,$Q$5:$Q$3000)+COUNTIF($Q$5:Q2476,Q2476)-1,"")</f>
        <v/>
      </c>
    </row>
    <row r="2477" spans="15:15" x14ac:dyDescent="0.25">
      <c r="O2477" s="31" t="str">
        <f>IFERROR(_xlfn.RANK.EQ(Q2477,$Q$5:$Q$3000)+COUNTIF($Q$5:Q2477,Q2477)-1,"")</f>
        <v/>
      </c>
    </row>
    <row r="2478" spans="15:15" x14ac:dyDescent="0.25">
      <c r="O2478" s="31" t="str">
        <f>IFERROR(_xlfn.RANK.EQ(Q2478,$Q$5:$Q$3000)+COUNTIF($Q$5:Q2478,Q2478)-1,"")</f>
        <v/>
      </c>
    </row>
    <row r="2479" spans="15:15" x14ac:dyDescent="0.25">
      <c r="O2479" s="31" t="str">
        <f>IFERROR(_xlfn.RANK.EQ(Q2479,$Q$5:$Q$3000)+COUNTIF($Q$5:Q2479,Q2479)-1,"")</f>
        <v/>
      </c>
    </row>
    <row r="2480" spans="15:15" x14ac:dyDescent="0.25">
      <c r="O2480" s="31" t="str">
        <f>IFERROR(_xlfn.RANK.EQ(Q2480,$Q$5:$Q$3000)+COUNTIF($Q$5:Q2480,Q2480)-1,"")</f>
        <v/>
      </c>
    </row>
    <row r="2481" spans="15:15" x14ac:dyDescent="0.25">
      <c r="O2481" s="31" t="str">
        <f>IFERROR(_xlfn.RANK.EQ(Q2481,$Q$5:$Q$3000)+COUNTIF($Q$5:Q2481,Q2481)-1,"")</f>
        <v/>
      </c>
    </row>
    <row r="2482" spans="15:15" x14ac:dyDescent="0.25">
      <c r="O2482" s="31" t="str">
        <f>IFERROR(_xlfn.RANK.EQ(Q2482,$Q$5:$Q$3000)+COUNTIF($Q$5:Q2482,Q2482)-1,"")</f>
        <v/>
      </c>
    </row>
    <row r="2483" spans="15:15" x14ac:dyDescent="0.25">
      <c r="O2483" s="31" t="str">
        <f>IFERROR(_xlfn.RANK.EQ(Q2483,$Q$5:$Q$3000)+COUNTIF($Q$5:Q2483,Q2483)-1,"")</f>
        <v/>
      </c>
    </row>
    <row r="2484" spans="15:15" x14ac:dyDescent="0.25">
      <c r="O2484" s="31" t="str">
        <f>IFERROR(_xlfn.RANK.EQ(Q2484,$Q$5:$Q$3000)+COUNTIF($Q$5:Q2484,Q2484)-1,"")</f>
        <v/>
      </c>
    </row>
    <row r="2485" spans="15:15" x14ac:dyDescent="0.25">
      <c r="O2485" s="31" t="str">
        <f>IFERROR(_xlfn.RANK.EQ(Q2485,$Q$5:$Q$3000)+COUNTIF($Q$5:Q2485,Q2485)-1,"")</f>
        <v/>
      </c>
    </row>
    <row r="2486" spans="15:15" x14ac:dyDescent="0.25">
      <c r="O2486" s="31" t="str">
        <f>IFERROR(_xlfn.RANK.EQ(Q2486,$Q$5:$Q$3000)+COUNTIF($Q$5:Q2486,Q2486)-1,"")</f>
        <v/>
      </c>
    </row>
    <row r="2487" spans="15:15" x14ac:dyDescent="0.25">
      <c r="O2487" s="31" t="str">
        <f>IFERROR(_xlfn.RANK.EQ(Q2487,$Q$5:$Q$3000)+COUNTIF($Q$5:Q2487,Q2487)-1,"")</f>
        <v/>
      </c>
    </row>
    <row r="2488" spans="15:15" x14ac:dyDescent="0.25">
      <c r="O2488" s="31" t="str">
        <f>IFERROR(_xlfn.RANK.EQ(Q2488,$Q$5:$Q$3000)+COUNTIF($Q$5:Q2488,Q2488)-1,"")</f>
        <v/>
      </c>
    </row>
    <row r="2489" spans="15:15" x14ac:dyDescent="0.25">
      <c r="O2489" s="31" t="str">
        <f>IFERROR(_xlfn.RANK.EQ(Q2489,$Q$5:$Q$3000)+COUNTIF($Q$5:Q2489,Q2489)-1,"")</f>
        <v/>
      </c>
    </row>
    <row r="2490" spans="15:15" x14ac:dyDescent="0.25">
      <c r="O2490" s="31" t="str">
        <f>IFERROR(_xlfn.RANK.EQ(Q2490,$Q$5:$Q$3000)+COUNTIF($Q$5:Q2490,Q2490)-1,"")</f>
        <v/>
      </c>
    </row>
    <row r="2491" spans="15:15" x14ac:dyDescent="0.25">
      <c r="O2491" s="31" t="str">
        <f>IFERROR(_xlfn.RANK.EQ(Q2491,$Q$5:$Q$3000)+COUNTIF($Q$5:Q2491,Q2491)-1,"")</f>
        <v/>
      </c>
    </row>
    <row r="2492" spans="15:15" x14ac:dyDescent="0.25">
      <c r="O2492" s="31" t="str">
        <f>IFERROR(_xlfn.RANK.EQ(Q2492,$Q$5:$Q$3000)+COUNTIF($Q$5:Q2492,Q2492)-1,"")</f>
        <v/>
      </c>
    </row>
    <row r="2493" spans="15:15" x14ac:dyDescent="0.25">
      <c r="O2493" s="31" t="str">
        <f>IFERROR(_xlfn.RANK.EQ(Q2493,$Q$5:$Q$3000)+COUNTIF($Q$5:Q2493,Q2493)-1,"")</f>
        <v/>
      </c>
    </row>
    <row r="2494" spans="15:15" x14ac:dyDescent="0.25">
      <c r="O2494" s="31" t="str">
        <f>IFERROR(_xlfn.RANK.EQ(Q2494,$Q$5:$Q$3000)+COUNTIF($Q$5:Q2494,Q2494)-1,"")</f>
        <v/>
      </c>
    </row>
    <row r="2495" spans="15:15" x14ac:dyDescent="0.25">
      <c r="O2495" s="31" t="str">
        <f>IFERROR(_xlfn.RANK.EQ(Q2495,$Q$5:$Q$3000)+COUNTIF($Q$5:Q2495,Q2495)-1,"")</f>
        <v/>
      </c>
    </row>
    <row r="2496" spans="15:15" x14ac:dyDescent="0.25">
      <c r="O2496" s="31" t="str">
        <f>IFERROR(_xlfn.RANK.EQ(Q2496,$Q$5:$Q$3000)+COUNTIF($Q$5:Q2496,Q2496)-1,"")</f>
        <v/>
      </c>
    </row>
    <row r="2497" spans="15:15" x14ac:dyDescent="0.25">
      <c r="O2497" s="31" t="str">
        <f>IFERROR(_xlfn.RANK.EQ(Q2497,$Q$5:$Q$3000)+COUNTIF($Q$5:Q2497,Q2497)-1,"")</f>
        <v/>
      </c>
    </row>
    <row r="2498" spans="15:15" x14ac:dyDescent="0.25">
      <c r="O2498" s="31" t="str">
        <f>IFERROR(_xlfn.RANK.EQ(Q2498,$Q$5:$Q$3000)+COUNTIF($Q$5:Q2498,Q2498)-1,"")</f>
        <v/>
      </c>
    </row>
    <row r="2499" spans="15:15" x14ac:dyDescent="0.25">
      <c r="O2499" s="31" t="str">
        <f>IFERROR(_xlfn.RANK.EQ(Q2499,$Q$5:$Q$3000)+COUNTIF($Q$5:Q2499,Q2499)-1,"")</f>
        <v/>
      </c>
    </row>
    <row r="2500" spans="15:15" x14ac:dyDescent="0.25">
      <c r="O2500" s="31" t="str">
        <f>IFERROR(_xlfn.RANK.EQ(Q2500,$Q$5:$Q$3000)+COUNTIF($Q$5:Q2500,Q2500)-1,"")</f>
        <v/>
      </c>
    </row>
    <row r="2501" spans="15:15" x14ac:dyDescent="0.25">
      <c r="O2501" s="31" t="str">
        <f>IFERROR(_xlfn.RANK.EQ(Q2501,$Q$5:$Q$3000)+COUNTIF($Q$5:Q2501,Q2501)-1,"")</f>
        <v/>
      </c>
    </row>
    <row r="2502" spans="15:15" x14ac:dyDescent="0.25">
      <c r="O2502" s="31" t="str">
        <f>IFERROR(_xlfn.RANK.EQ(Q2502,$Q$5:$Q$3000)+COUNTIF($Q$5:Q2502,Q2502)-1,"")</f>
        <v/>
      </c>
    </row>
    <row r="2503" spans="15:15" x14ac:dyDescent="0.25">
      <c r="O2503" s="31" t="str">
        <f>IFERROR(_xlfn.RANK.EQ(Q2503,$Q$5:$Q$3000)+COUNTIF($Q$5:Q2503,Q2503)-1,"")</f>
        <v/>
      </c>
    </row>
    <row r="2504" spans="15:15" x14ac:dyDescent="0.25">
      <c r="O2504" s="31" t="str">
        <f>IFERROR(_xlfn.RANK.EQ(Q2504,$Q$5:$Q$3000)+COUNTIF($Q$5:Q2504,Q2504)-1,"")</f>
        <v/>
      </c>
    </row>
    <row r="2505" spans="15:15" x14ac:dyDescent="0.25">
      <c r="O2505" s="31" t="str">
        <f>IFERROR(_xlfn.RANK.EQ(Q2505,$Q$5:$Q$3000)+COUNTIF($Q$5:Q2505,Q2505)-1,"")</f>
        <v/>
      </c>
    </row>
    <row r="2506" spans="15:15" x14ac:dyDescent="0.25">
      <c r="O2506" s="31" t="str">
        <f>IFERROR(_xlfn.RANK.EQ(Q2506,$Q$5:$Q$3000)+COUNTIF($Q$5:Q2506,Q2506)-1,"")</f>
        <v/>
      </c>
    </row>
    <row r="2507" spans="15:15" x14ac:dyDescent="0.25">
      <c r="O2507" s="31" t="str">
        <f>IFERROR(_xlfn.RANK.EQ(Q2507,$Q$5:$Q$3000)+COUNTIF($Q$5:Q2507,Q2507)-1,"")</f>
        <v/>
      </c>
    </row>
    <row r="2508" spans="15:15" x14ac:dyDescent="0.25">
      <c r="O2508" s="31" t="str">
        <f>IFERROR(_xlfn.RANK.EQ(Q2508,$Q$5:$Q$3000)+COUNTIF($Q$5:Q2508,Q2508)-1,"")</f>
        <v/>
      </c>
    </row>
    <row r="2509" spans="15:15" x14ac:dyDescent="0.25">
      <c r="O2509" s="31" t="str">
        <f>IFERROR(_xlfn.RANK.EQ(Q2509,$Q$5:$Q$3000)+COUNTIF($Q$5:Q2509,Q2509)-1,"")</f>
        <v/>
      </c>
    </row>
    <row r="2510" spans="15:15" x14ac:dyDescent="0.25">
      <c r="O2510" s="31" t="str">
        <f>IFERROR(_xlfn.RANK.EQ(Q2510,$Q$5:$Q$3000)+COUNTIF($Q$5:Q2510,Q2510)-1,"")</f>
        <v/>
      </c>
    </row>
    <row r="2511" spans="15:15" x14ac:dyDescent="0.25">
      <c r="O2511" s="31" t="str">
        <f>IFERROR(_xlfn.RANK.EQ(Q2511,$Q$5:$Q$3000)+COUNTIF($Q$5:Q2511,Q2511)-1,"")</f>
        <v/>
      </c>
    </row>
    <row r="2512" spans="15:15" x14ac:dyDescent="0.25">
      <c r="O2512" s="31" t="str">
        <f>IFERROR(_xlfn.RANK.EQ(Q2512,$Q$5:$Q$3000)+COUNTIF($Q$5:Q2512,Q2512)-1,"")</f>
        <v/>
      </c>
    </row>
    <row r="2513" spans="15:15" x14ac:dyDescent="0.25">
      <c r="O2513" s="31" t="str">
        <f>IFERROR(_xlfn.RANK.EQ(Q2513,$Q$5:$Q$3000)+COUNTIF($Q$5:Q2513,Q2513)-1,"")</f>
        <v/>
      </c>
    </row>
    <row r="2514" spans="15:15" x14ac:dyDescent="0.25">
      <c r="O2514" s="31" t="str">
        <f>IFERROR(_xlfn.RANK.EQ(Q2514,$Q$5:$Q$3000)+COUNTIF($Q$5:Q2514,Q2514)-1,"")</f>
        <v/>
      </c>
    </row>
    <row r="2515" spans="15:15" x14ac:dyDescent="0.25">
      <c r="O2515" s="31" t="str">
        <f>IFERROR(_xlfn.RANK.EQ(Q2515,$Q$5:$Q$3000)+COUNTIF($Q$5:Q2515,Q2515)-1,"")</f>
        <v/>
      </c>
    </row>
    <row r="2516" spans="15:15" x14ac:dyDescent="0.25">
      <c r="O2516" s="31" t="str">
        <f>IFERROR(_xlfn.RANK.EQ(Q2516,$Q$5:$Q$3000)+COUNTIF($Q$5:Q2516,Q2516)-1,"")</f>
        <v/>
      </c>
    </row>
    <row r="2517" spans="15:15" x14ac:dyDescent="0.25">
      <c r="O2517" s="31" t="str">
        <f>IFERROR(_xlfn.RANK.EQ(Q2517,$Q$5:$Q$3000)+COUNTIF($Q$5:Q2517,Q2517)-1,"")</f>
        <v/>
      </c>
    </row>
    <row r="2518" spans="15:15" x14ac:dyDescent="0.25">
      <c r="O2518" s="31" t="str">
        <f>IFERROR(_xlfn.RANK.EQ(Q2518,$Q$5:$Q$3000)+COUNTIF($Q$5:Q2518,Q2518)-1,"")</f>
        <v/>
      </c>
    </row>
    <row r="2519" spans="15:15" x14ac:dyDescent="0.25">
      <c r="O2519" s="31" t="str">
        <f>IFERROR(_xlfn.RANK.EQ(Q2519,$Q$5:$Q$3000)+COUNTIF($Q$5:Q2519,Q2519)-1,"")</f>
        <v/>
      </c>
    </row>
    <row r="2520" spans="15:15" x14ac:dyDescent="0.25">
      <c r="O2520" s="31" t="str">
        <f>IFERROR(_xlfn.RANK.EQ(Q2520,$Q$5:$Q$3000)+COUNTIF($Q$5:Q2520,Q2520)-1,"")</f>
        <v/>
      </c>
    </row>
    <row r="2521" spans="15:15" x14ac:dyDescent="0.25">
      <c r="O2521" s="31" t="str">
        <f>IFERROR(_xlfn.RANK.EQ(Q2521,$Q$5:$Q$3000)+COUNTIF($Q$5:Q2521,Q2521)-1,"")</f>
        <v/>
      </c>
    </row>
    <row r="2522" spans="15:15" x14ac:dyDescent="0.25">
      <c r="O2522" s="31" t="str">
        <f>IFERROR(_xlfn.RANK.EQ(Q2522,$Q$5:$Q$3000)+COUNTIF($Q$5:Q2522,Q2522)-1,"")</f>
        <v/>
      </c>
    </row>
    <row r="2523" spans="15:15" x14ac:dyDescent="0.25">
      <c r="O2523" s="31" t="str">
        <f>IFERROR(_xlfn.RANK.EQ(Q2523,$Q$5:$Q$3000)+COUNTIF($Q$5:Q2523,Q2523)-1,"")</f>
        <v/>
      </c>
    </row>
    <row r="2524" spans="15:15" x14ac:dyDescent="0.25">
      <c r="O2524" s="31" t="str">
        <f>IFERROR(_xlfn.RANK.EQ(Q2524,$Q$5:$Q$3000)+COUNTIF($Q$5:Q2524,Q2524)-1,"")</f>
        <v/>
      </c>
    </row>
    <row r="2525" spans="15:15" x14ac:dyDescent="0.25">
      <c r="O2525" s="31" t="str">
        <f>IFERROR(_xlfn.RANK.EQ(Q2525,$Q$5:$Q$3000)+COUNTIF($Q$5:Q2525,Q2525)-1,"")</f>
        <v/>
      </c>
    </row>
    <row r="2526" spans="15:15" x14ac:dyDescent="0.25">
      <c r="O2526" s="31" t="str">
        <f>IFERROR(_xlfn.RANK.EQ(Q2526,$Q$5:$Q$3000)+COUNTIF($Q$5:Q2526,Q2526)-1,"")</f>
        <v/>
      </c>
    </row>
    <row r="2527" spans="15:15" x14ac:dyDescent="0.25">
      <c r="O2527" s="31" t="str">
        <f>IFERROR(_xlfn.RANK.EQ(Q2527,$Q$5:$Q$3000)+COUNTIF($Q$5:Q2527,Q2527)-1,"")</f>
        <v/>
      </c>
    </row>
    <row r="2528" spans="15:15" x14ac:dyDescent="0.25">
      <c r="O2528" s="31" t="str">
        <f>IFERROR(_xlfn.RANK.EQ(Q2528,$Q$5:$Q$3000)+COUNTIF($Q$5:Q2528,Q2528)-1,"")</f>
        <v/>
      </c>
    </row>
    <row r="2529" spans="15:15" x14ac:dyDescent="0.25">
      <c r="O2529" s="31" t="str">
        <f>IFERROR(_xlfn.RANK.EQ(Q2529,$Q$5:$Q$3000)+COUNTIF($Q$5:Q2529,Q2529)-1,"")</f>
        <v/>
      </c>
    </row>
    <row r="2530" spans="15:15" x14ac:dyDescent="0.25">
      <c r="O2530" s="31" t="str">
        <f>IFERROR(_xlfn.RANK.EQ(Q2530,$Q$5:$Q$3000)+COUNTIF($Q$5:Q2530,Q2530)-1,"")</f>
        <v/>
      </c>
    </row>
    <row r="2531" spans="15:15" x14ac:dyDescent="0.25">
      <c r="O2531" s="31" t="str">
        <f>IFERROR(_xlfn.RANK.EQ(Q2531,$Q$5:$Q$3000)+COUNTIF($Q$5:Q2531,Q2531)-1,"")</f>
        <v/>
      </c>
    </row>
    <row r="2532" spans="15:15" x14ac:dyDescent="0.25">
      <c r="O2532" s="31" t="str">
        <f>IFERROR(_xlfn.RANK.EQ(Q2532,$Q$5:$Q$3000)+COUNTIF($Q$5:Q2532,Q2532)-1,"")</f>
        <v/>
      </c>
    </row>
    <row r="2533" spans="15:15" x14ac:dyDescent="0.25">
      <c r="O2533" s="31" t="str">
        <f>IFERROR(_xlfn.RANK.EQ(Q2533,$Q$5:$Q$3000)+COUNTIF($Q$5:Q2533,Q2533)-1,"")</f>
        <v/>
      </c>
    </row>
    <row r="2534" spans="15:15" x14ac:dyDescent="0.25">
      <c r="O2534" s="31" t="str">
        <f>IFERROR(_xlfn.RANK.EQ(Q2534,$Q$5:$Q$3000)+COUNTIF($Q$5:Q2534,Q2534)-1,"")</f>
        <v/>
      </c>
    </row>
    <row r="2535" spans="15:15" x14ac:dyDescent="0.25">
      <c r="O2535" s="31" t="str">
        <f>IFERROR(_xlfn.RANK.EQ(Q2535,$Q$5:$Q$3000)+COUNTIF($Q$5:Q2535,Q2535)-1,"")</f>
        <v/>
      </c>
    </row>
    <row r="2536" spans="15:15" x14ac:dyDescent="0.25">
      <c r="O2536" s="31" t="str">
        <f>IFERROR(_xlfn.RANK.EQ(Q2536,$Q$5:$Q$3000)+COUNTIF($Q$5:Q2536,Q2536)-1,"")</f>
        <v/>
      </c>
    </row>
    <row r="2537" spans="15:15" x14ac:dyDescent="0.25">
      <c r="O2537" s="31" t="str">
        <f>IFERROR(_xlfn.RANK.EQ(Q2537,$Q$5:$Q$3000)+COUNTIF($Q$5:Q2537,Q2537)-1,"")</f>
        <v/>
      </c>
    </row>
    <row r="2538" spans="15:15" x14ac:dyDescent="0.25">
      <c r="O2538" s="31" t="str">
        <f>IFERROR(_xlfn.RANK.EQ(Q2538,$Q$5:$Q$3000)+COUNTIF($Q$5:Q2538,Q2538)-1,"")</f>
        <v/>
      </c>
    </row>
    <row r="2539" spans="15:15" x14ac:dyDescent="0.25">
      <c r="O2539" s="31" t="str">
        <f>IFERROR(_xlfn.RANK.EQ(Q2539,$Q$5:$Q$3000)+COUNTIF($Q$5:Q2539,Q2539)-1,"")</f>
        <v/>
      </c>
    </row>
    <row r="2540" spans="15:15" x14ac:dyDescent="0.25">
      <c r="O2540" s="31" t="str">
        <f>IFERROR(_xlfn.RANK.EQ(Q2540,$Q$5:$Q$3000)+COUNTIF($Q$5:Q2540,Q2540)-1,"")</f>
        <v/>
      </c>
    </row>
    <row r="2541" spans="15:15" x14ac:dyDescent="0.25">
      <c r="O2541" s="31" t="str">
        <f>IFERROR(_xlfn.RANK.EQ(Q2541,$Q$5:$Q$3000)+COUNTIF($Q$5:Q2541,Q2541)-1,"")</f>
        <v/>
      </c>
    </row>
    <row r="2542" spans="15:15" x14ac:dyDescent="0.25">
      <c r="O2542" s="31" t="str">
        <f>IFERROR(_xlfn.RANK.EQ(Q2542,$Q$5:$Q$3000)+COUNTIF($Q$5:Q2542,Q2542)-1,"")</f>
        <v/>
      </c>
    </row>
    <row r="2543" spans="15:15" x14ac:dyDescent="0.25">
      <c r="O2543" s="31" t="str">
        <f>IFERROR(_xlfn.RANK.EQ(Q2543,$Q$5:$Q$3000)+COUNTIF($Q$5:Q2543,Q2543)-1,"")</f>
        <v/>
      </c>
    </row>
    <row r="2544" spans="15:15" x14ac:dyDescent="0.25">
      <c r="O2544" s="31" t="str">
        <f>IFERROR(_xlfn.RANK.EQ(Q2544,$Q$5:$Q$3000)+COUNTIF($Q$5:Q2544,Q2544)-1,"")</f>
        <v/>
      </c>
    </row>
    <row r="2545" spans="15:15" x14ac:dyDescent="0.25">
      <c r="O2545" s="31" t="str">
        <f>IFERROR(_xlfn.RANK.EQ(Q2545,$Q$5:$Q$3000)+COUNTIF($Q$5:Q2545,Q2545)-1,"")</f>
        <v/>
      </c>
    </row>
    <row r="2546" spans="15:15" x14ac:dyDescent="0.25">
      <c r="O2546" s="31" t="str">
        <f>IFERROR(_xlfn.RANK.EQ(Q2546,$Q$5:$Q$3000)+COUNTIF($Q$5:Q2546,Q2546)-1,"")</f>
        <v/>
      </c>
    </row>
    <row r="2547" spans="15:15" x14ac:dyDescent="0.25">
      <c r="O2547" s="31" t="str">
        <f>IFERROR(_xlfn.RANK.EQ(Q2547,$Q$5:$Q$3000)+COUNTIF($Q$5:Q2547,Q2547)-1,"")</f>
        <v/>
      </c>
    </row>
    <row r="2548" spans="15:15" x14ac:dyDescent="0.25">
      <c r="O2548" s="31" t="str">
        <f>IFERROR(_xlfn.RANK.EQ(Q2548,$Q$5:$Q$3000)+COUNTIF($Q$5:Q2548,Q2548)-1,"")</f>
        <v/>
      </c>
    </row>
    <row r="2549" spans="15:15" x14ac:dyDescent="0.25">
      <c r="O2549" s="31" t="str">
        <f>IFERROR(_xlfn.RANK.EQ(Q2549,$Q$5:$Q$3000)+COUNTIF($Q$5:Q2549,Q2549)-1,"")</f>
        <v/>
      </c>
    </row>
    <row r="2550" spans="15:15" x14ac:dyDescent="0.25">
      <c r="O2550" s="31" t="str">
        <f>IFERROR(_xlfn.RANK.EQ(Q2550,$Q$5:$Q$3000)+COUNTIF($Q$5:Q2550,Q2550)-1,"")</f>
        <v/>
      </c>
    </row>
    <row r="2551" spans="15:15" x14ac:dyDescent="0.25">
      <c r="O2551" s="31" t="str">
        <f>IFERROR(_xlfn.RANK.EQ(Q2551,$Q$5:$Q$3000)+COUNTIF($Q$5:Q2551,Q2551)-1,"")</f>
        <v/>
      </c>
    </row>
    <row r="2552" spans="15:15" x14ac:dyDescent="0.25">
      <c r="O2552" s="31" t="str">
        <f>IFERROR(_xlfn.RANK.EQ(Q2552,$Q$5:$Q$3000)+COUNTIF($Q$5:Q2552,Q2552)-1,"")</f>
        <v/>
      </c>
    </row>
    <row r="2553" spans="15:15" x14ac:dyDescent="0.25">
      <c r="O2553" s="31" t="str">
        <f>IFERROR(_xlfn.RANK.EQ(Q2553,$Q$5:$Q$3000)+COUNTIF($Q$5:Q2553,Q2553)-1,"")</f>
        <v/>
      </c>
    </row>
    <row r="2554" spans="15:15" x14ac:dyDescent="0.25">
      <c r="O2554" s="31" t="str">
        <f>IFERROR(_xlfn.RANK.EQ(Q2554,$Q$5:$Q$3000)+COUNTIF($Q$5:Q2554,Q2554)-1,"")</f>
        <v/>
      </c>
    </row>
    <row r="2555" spans="15:15" x14ac:dyDescent="0.25">
      <c r="O2555" s="31" t="str">
        <f>IFERROR(_xlfn.RANK.EQ(Q2555,$Q$5:$Q$3000)+COUNTIF($Q$5:Q2555,Q2555)-1,"")</f>
        <v/>
      </c>
    </row>
    <row r="2556" spans="15:15" x14ac:dyDescent="0.25">
      <c r="O2556" s="31" t="str">
        <f>IFERROR(_xlfn.RANK.EQ(Q2556,$Q$5:$Q$3000)+COUNTIF($Q$5:Q2556,Q2556)-1,"")</f>
        <v/>
      </c>
    </row>
    <row r="2557" spans="15:15" x14ac:dyDescent="0.25">
      <c r="O2557" s="31" t="str">
        <f>IFERROR(_xlfn.RANK.EQ(Q2557,$Q$5:$Q$3000)+COUNTIF($Q$5:Q2557,Q2557)-1,"")</f>
        <v/>
      </c>
    </row>
    <row r="2558" spans="15:15" x14ac:dyDescent="0.25">
      <c r="O2558" s="31" t="str">
        <f>IFERROR(_xlfn.RANK.EQ(Q2558,$Q$5:$Q$3000)+COUNTIF($Q$5:Q2558,Q2558)-1,"")</f>
        <v/>
      </c>
    </row>
    <row r="2559" spans="15:15" x14ac:dyDescent="0.25">
      <c r="O2559" s="31" t="str">
        <f>IFERROR(_xlfn.RANK.EQ(Q2559,$Q$5:$Q$3000)+COUNTIF($Q$5:Q2559,Q2559)-1,"")</f>
        <v/>
      </c>
    </row>
    <row r="2560" spans="15:15" x14ac:dyDescent="0.25">
      <c r="O2560" s="31" t="str">
        <f>IFERROR(_xlfn.RANK.EQ(Q2560,$Q$5:$Q$3000)+COUNTIF($Q$5:Q2560,Q2560)-1,"")</f>
        <v/>
      </c>
    </row>
    <row r="2561" spans="15:15" x14ac:dyDescent="0.25">
      <c r="O2561" s="31" t="str">
        <f>IFERROR(_xlfn.RANK.EQ(Q2561,$Q$5:$Q$3000)+COUNTIF($Q$5:Q2561,Q2561)-1,"")</f>
        <v/>
      </c>
    </row>
    <row r="2562" spans="15:15" x14ac:dyDescent="0.25">
      <c r="O2562" s="31" t="str">
        <f>IFERROR(_xlfn.RANK.EQ(Q2562,$Q$5:$Q$3000)+COUNTIF($Q$5:Q2562,Q2562)-1,"")</f>
        <v/>
      </c>
    </row>
    <row r="2563" spans="15:15" x14ac:dyDescent="0.25">
      <c r="O2563" s="31" t="str">
        <f>IFERROR(_xlfn.RANK.EQ(Q2563,$Q$5:$Q$3000)+COUNTIF($Q$5:Q2563,Q2563)-1,"")</f>
        <v/>
      </c>
    </row>
    <row r="2564" spans="15:15" x14ac:dyDescent="0.25">
      <c r="O2564" s="31" t="str">
        <f>IFERROR(_xlfn.RANK.EQ(Q2564,$Q$5:$Q$3000)+COUNTIF($Q$5:Q2564,Q2564)-1,"")</f>
        <v/>
      </c>
    </row>
    <row r="2565" spans="15:15" x14ac:dyDescent="0.25">
      <c r="O2565" s="31" t="str">
        <f>IFERROR(_xlfn.RANK.EQ(Q2565,$Q$5:$Q$3000)+COUNTIF($Q$5:Q2565,Q2565)-1,"")</f>
        <v/>
      </c>
    </row>
    <row r="2566" spans="15:15" x14ac:dyDescent="0.25">
      <c r="O2566" s="31" t="str">
        <f>IFERROR(_xlfn.RANK.EQ(Q2566,$Q$5:$Q$3000)+COUNTIF($Q$5:Q2566,Q2566)-1,"")</f>
        <v/>
      </c>
    </row>
    <row r="2567" spans="15:15" x14ac:dyDescent="0.25">
      <c r="O2567" s="31" t="str">
        <f>IFERROR(_xlfn.RANK.EQ(Q2567,$Q$5:$Q$3000)+COUNTIF($Q$5:Q2567,Q2567)-1,"")</f>
        <v/>
      </c>
    </row>
    <row r="2568" spans="15:15" x14ac:dyDescent="0.25">
      <c r="O2568" s="31" t="str">
        <f>IFERROR(_xlfn.RANK.EQ(Q2568,$Q$5:$Q$3000)+COUNTIF($Q$5:Q2568,Q2568)-1,"")</f>
        <v/>
      </c>
    </row>
    <row r="2569" spans="15:15" x14ac:dyDescent="0.25">
      <c r="O2569" s="31" t="str">
        <f>IFERROR(_xlfn.RANK.EQ(Q2569,$Q$5:$Q$3000)+COUNTIF($Q$5:Q2569,Q2569)-1,"")</f>
        <v/>
      </c>
    </row>
    <row r="2570" spans="15:15" x14ac:dyDescent="0.25">
      <c r="O2570" s="31" t="str">
        <f>IFERROR(_xlfn.RANK.EQ(Q2570,$Q$5:$Q$3000)+COUNTIF($Q$5:Q2570,Q2570)-1,"")</f>
        <v/>
      </c>
    </row>
    <row r="2571" spans="15:15" x14ac:dyDescent="0.25">
      <c r="O2571" s="31" t="str">
        <f>IFERROR(_xlfn.RANK.EQ(Q2571,$Q$5:$Q$3000)+COUNTIF($Q$5:Q2571,Q2571)-1,"")</f>
        <v/>
      </c>
    </row>
    <row r="2572" spans="15:15" x14ac:dyDescent="0.25">
      <c r="O2572" s="31" t="str">
        <f>IFERROR(_xlfn.RANK.EQ(Q2572,$Q$5:$Q$3000)+COUNTIF($Q$5:Q2572,Q2572)-1,"")</f>
        <v/>
      </c>
    </row>
    <row r="2573" spans="15:15" x14ac:dyDescent="0.25">
      <c r="O2573" s="31" t="str">
        <f>IFERROR(_xlfn.RANK.EQ(Q2573,$Q$5:$Q$3000)+COUNTIF($Q$5:Q2573,Q2573)-1,"")</f>
        <v/>
      </c>
    </row>
    <row r="2574" spans="15:15" x14ac:dyDescent="0.25">
      <c r="O2574" s="31" t="str">
        <f>IFERROR(_xlfn.RANK.EQ(Q2574,$Q$5:$Q$3000)+COUNTIF($Q$5:Q2574,Q2574)-1,"")</f>
        <v/>
      </c>
    </row>
    <row r="2575" spans="15:15" x14ac:dyDescent="0.25">
      <c r="O2575" s="31" t="str">
        <f>IFERROR(_xlfn.RANK.EQ(Q2575,$Q$5:$Q$3000)+COUNTIF($Q$5:Q2575,Q2575)-1,"")</f>
        <v/>
      </c>
    </row>
    <row r="2576" spans="15:15" x14ac:dyDescent="0.25">
      <c r="O2576" s="31" t="str">
        <f>IFERROR(_xlfn.RANK.EQ(Q2576,$Q$5:$Q$3000)+COUNTIF($Q$5:Q2576,Q2576)-1,"")</f>
        <v/>
      </c>
    </row>
    <row r="2577" spans="15:15" x14ac:dyDescent="0.25">
      <c r="O2577" s="31" t="str">
        <f>IFERROR(_xlfn.RANK.EQ(Q2577,$Q$5:$Q$3000)+COUNTIF($Q$5:Q2577,Q2577)-1,"")</f>
        <v/>
      </c>
    </row>
    <row r="2578" spans="15:15" x14ac:dyDescent="0.25">
      <c r="O2578" s="31" t="str">
        <f>IFERROR(_xlfn.RANK.EQ(Q2578,$Q$5:$Q$3000)+COUNTIF($Q$5:Q2578,Q2578)-1,"")</f>
        <v/>
      </c>
    </row>
    <row r="2579" spans="15:15" x14ac:dyDescent="0.25">
      <c r="O2579" s="31" t="str">
        <f>IFERROR(_xlfn.RANK.EQ(Q2579,$Q$5:$Q$3000)+COUNTIF($Q$5:Q2579,Q2579)-1,"")</f>
        <v/>
      </c>
    </row>
    <row r="2580" spans="15:15" x14ac:dyDescent="0.25">
      <c r="O2580" s="31" t="str">
        <f>IFERROR(_xlfn.RANK.EQ(Q2580,$Q$5:$Q$3000)+COUNTIF($Q$5:Q2580,Q2580)-1,"")</f>
        <v/>
      </c>
    </row>
    <row r="2581" spans="15:15" x14ac:dyDescent="0.25">
      <c r="O2581" s="31" t="str">
        <f>IFERROR(_xlfn.RANK.EQ(Q2581,$Q$5:$Q$3000)+COUNTIF($Q$5:Q2581,Q2581)-1,"")</f>
        <v/>
      </c>
    </row>
    <row r="2582" spans="15:15" x14ac:dyDescent="0.25">
      <c r="O2582" s="31" t="str">
        <f>IFERROR(_xlfn.RANK.EQ(Q2582,$Q$5:$Q$3000)+COUNTIF($Q$5:Q2582,Q2582)-1,"")</f>
        <v/>
      </c>
    </row>
    <row r="2583" spans="15:15" x14ac:dyDescent="0.25">
      <c r="O2583" s="31" t="str">
        <f>IFERROR(_xlfn.RANK.EQ(Q2583,$Q$5:$Q$3000)+COUNTIF($Q$5:Q2583,Q2583)-1,"")</f>
        <v/>
      </c>
    </row>
    <row r="2584" spans="15:15" x14ac:dyDescent="0.25">
      <c r="O2584" s="31" t="str">
        <f>IFERROR(_xlfn.RANK.EQ(Q2584,$Q$5:$Q$3000)+COUNTIF($Q$5:Q2584,Q2584)-1,"")</f>
        <v/>
      </c>
    </row>
    <row r="2585" spans="15:15" x14ac:dyDescent="0.25">
      <c r="O2585" s="31" t="str">
        <f>IFERROR(_xlfn.RANK.EQ(Q2585,$Q$5:$Q$3000)+COUNTIF($Q$5:Q2585,Q2585)-1,"")</f>
        <v/>
      </c>
    </row>
    <row r="2586" spans="15:15" x14ac:dyDescent="0.25">
      <c r="O2586" s="31" t="str">
        <f>IFERROR(_xlfn.RANK.EQ(Q2586,$Q$5:$Q$3000)+COUNTIF($Q$5:Q2586,Q2586)-1,"")</f>
        <v/>
      </c>
    </row>
    <row r="2587" spans="15:15" x14ac:dyDescent="0.25">
      <c r="O2587" s="31" t="str">
        <f>IFERROR(_xlfn.RANK.EQ(Q2587,$Q$5:$Q$3000)+COUNTIF($Q$5:Q2587,Q2587)-1,"")</f>
        <v/>
      </c>
    </row>
    <row r="2588" spans="15:15" x14ac:dyDescent="0.25">
      <c r="O2588" s="31" t="str">
        <f>IFERROR(_xlfn.RANK.EQ(Q2588,$Q$5:$Q$3000)+COUNTIF($Q$5:Q2588,Q2588)-1,"")</f>
        <v/>
      </c>
    </row>
    <row r="2589" spans="15:15" x14ac:dyDescent="0.25">
      <c r="O2589" s="31" t="str">
        <f>IFERROR(_xlfn.RANK.EQ(Q2589,$Q$5:$Q$3000)+COUNTIF($Q$5:Q2589,Q2589)-1,"")</f>
        <v/>
      </c>
    </row>
    <row r="2590" spans="15:15" x14ac:dyDescent="0.25">
      <c r="O2590" s="31" t="str">
        <f>IFERROR(_xlfn.RANK.EQ(Q2590,$Q$5:$Q$3000)+COUNTIF($Q$5:Q2590,Q2590)-1,"")</f>
        <v/>
      </c>
    </row>
    <row r="2591" spans="15:15" x14ac:dyDescent="0.25">
      <c r="O2591" s="31" t="str">
        <f>IFERROR(_xlfn.RANK.EQ(Q2591,$Q$5:$Q$3000)+COUNTIF($Q$5:Q2591,Q2591)-1,"")</f>
        <v/>
      </c>
    </row>
    <row r="2592" spans="15:15" x14ac:dyDescent="0.25">
      <c r="O2592" s="31" t="str">
        <f>IFERROR(_xlfn.RANK.EQ(Q2592,$Q$5:$Q$3000)+COUNTIF($Q$5:Q2592,Q2592)-1,"")</f>
        <v/>
      </c>
    </row>
    <row r="2593" spans="15:15" x14ac:dyDescent="0.25">
      <c r="O2593" s="31" t="str">
        <f>IFERROR(_xlfn.RANK.EQ(Q2593,$Q$5:$Q$3000)+COUNTIF($Q$5:Q2593,Q2593)-1,"")</f>
        <v/>
      </c>
    </row>
    <row r="2594" spans="15:15" x14ac:dyDescent="0.25">
      <c r="O2594" s="31" t="str">
        <f>IFERROR(_xlfn.RANK.EQ(Q2594,$Q$5:$Q$3000)+COUNTIF($Q$5:Q2594,Q2594)-1,"")</f>
        <v/>
      </c>
    </row>
    <row r="2595" spans="15:15" x14ac:dyDescent="0.25">
      <c r="O2595" s="31" t="str">
        <f>IFERROR(_xlfn.RANK.EQ(Q2595,$Q$5:$Q$3000)+COUNTIF($Q$5:Q2595,Q2595)-1,"")</f>
        <v/>
      </c>
    </row>
    <row r="2596" spans="15:15" x14ac:dyDescent="0.25">
      <c r="O2596" s="31" t="str">
        <f>IFERROR(_xlfn.RANK.EQ(Q2596,$Q$5:$Q$3000)+COUNTIF($Q$5:Q2596,Q2596)-1,"")</f>
        <v/>
      </c>
    </row>
    <row r="2597" spans="15:15" x14ac:dyDescent="0.25">
      <c r="O2597" s="31" t="str">
        <f>IFERROR(_xlfn.RANK.EQ(Q2597,$Q$5:$Q$3000)+COUNTIF($Q$5:Q2597,Q2597)-1,"")</f>
        <v/>
      </c>
    </row>
    <row r="2598" spans="15:15" x14ac:dyDescent="0.25">
      <c r="O2598" s="31" t="str">
        <f>IFERROR(_xlfn.RANK.EQ(Q2598,$Q$5:$Q$3000)+COUNTIF($Q$5:Q2598,Q2598)-1,"")</f>
        <v/>
      </c>
    </row>
    <row r="2599" spans="15:15" x14ac:dyDescent="0.25">
      <c r="O2599" s="31" t="str">
        <f>IFERROR(_xlfn.RANK.EQ(Q2599,$Q$5:$Q$3000)+COUNTIF($Q$5:Q2599,Q2599)-1,"")</f>
        <v/>
      </c>
    </row>
    <row r="2600" spans="15:15" x14ac:dyDescent="0.25">
      <c r="O2600" s="31" t="str">
        <f>IFERROR(_xlfn.RANK.EQ(Q2600,$Q$5:$Q$3000)+COUNTIF($Q$5:Q2600,Q2600)-1,"")</f>
        <v/>
      </c>
    </row>
    <row r="2601" spans="15:15" x14ac:dyDescent="0.25">
      <c r="O2601" s="31" t="str">
        <f>IFERROR(_xlfn.RANK.EQ(Q2601,$Q$5:$Q$3000)+COUNTIF($Q$5:Q2601,Q2601)-1,"")</f>
        <v/>
      </c>
    </row>
    <row r="2602" spans="15:15" x14ac:dyDescent="0.25">
      <c r="O2602" s="31" t="str">
        <f>IFERROR(_xlfn.RANK.EQ(Q2602,$Q$5:$Q$3000)+COUNTIF($Q$5:Q2602,Q2602)-1,"")</f>
        <v/>
      </c>
    </row>
    <row r="2603" spans="15:15" x14ac:dyDescent="0.25">
      <c r="O2603" s="31" t="str">
        <f>IFERROR(_xlfn.RANK.EQ(Q2603,$Q$5:$Q$3000)+COUNTIF($Q$5:Q2603,Q2603)-1,"")</f>
        <v/>
      </c>
    </row>
    <row r="2604" spans="15:15" x14ac:dyDescent="0.25">
      <c r="O2604" s="31" t="str">
        <f>IFERROR(_xlfn.RANK.EQ(Q2604,$Q$5:$Q$3000)+COUNTIF($Q$5:Q2604,Q2604)-1,"")</f>
        <v/>
      </c>
    </row>
    <row r="2605" spans="15:15" x14ac:dyDescent="0.25">
      <c r="O2605" s="31" t="str">
        <f>IFERROR(_xlfn.RANK.EQ(Q2605,$Q$5:$Q$3000)+COUNTIF($Q$5:Q2605,Q2605)-1,"")</f>
        <v/>
      </c>
    </row>
    <row r="2606" spans="15:15" x14ac:dyDescent="0.25">
      <c r="O2606" s="31" t="str">
        <f>IFERROR(_xlfn.RANK.EQ(Q2606,$Q$5:$Q$3000)+COUNTIF($Q$5:Q2606,Q2606)-1,"")</f>
        <v/>
      </c>
    </row>
    <row r="2607" spans="15:15" x14ac:dyDescent="0.25">
      <c r="O2607" s="31" t="str">
        <f>IFERROR(_xlfn.RANK.EQ(Q2607,$Q$5:$Q$3000)+COUNTIF($Q$5:Q2607,Q2607)-1,"")</f>
        <v/>
      </c>
    </row>
    <row r="2608" spans="15:15" x14ac:dyDescent="0.25">
      <c r="O2608" s="31" t="str">
        <f>IFERROR(_xlfn.RANK.EQ(Q2608,$Q$5:$Q$3000)+COUNTIF($Q$5:Q2608,Q2608)-1,"")</f>
        <v/>
      </c>
    </row>
    <row r="2609" spans="15:15" x14ac:dyDescent="0.25">
      <c r="O2609" s="31" t="str">
        <f>IFERROR(_xlfn.RANK.EQ(Q2609,$Q$5:$Q$3000)+COUNTIF($Q$5:Q2609,Q2609)-1,"")</f>
        <v/>
      </c>
    </row>
    <row r="2610" spans="15:15" x14ac:dyDescent="0.25">
      <c r="O2610" s="31" t="str">
        <f>IFERROR(_xlfn.RANK.EQ(Q2610,$Q$5:$Q$3000)+COUNTIF($Q$5:Q2610,Q2610)-1,"")</f>
        <v/>
      </c>
    </row>
    <row r="2611" spans="15:15" x14ac:dyDescent="0.25">
      <c r="O2611" s="31" t="str">
        <f>IFERROR(_xlfn.RANK.EQ(Q2611,$Q$5:$Q$3000)+COUNTIF($Q$5:Q2611,Q2611)-1,"")</f>
        <v/>
      </c>
    </row>
    <row r="2612" spans="15:15" x14ac:dyDescent="0.25">
      <c r="O2612" s="31" t="str">
        <f>IFERROR(_xlfn.RANK.EQ(Q2612,$Q$5:$Q$3000)+COUNTIF($Q$5:Q2612,Q2612)-1,"")</f>
        <v/>
      </c>
    </row>
    <row r="2613" spans="15:15" x14ac:dyDescent="0.25">
      <c r="O2613" s="31" t="str">
        <f>IFERROR(_xlfn.RANK.EQ(Q2613,$Q$5:$Q$3000)+COUNTIF($Q$5:Q2613,Q2613)-1,"")</f>
        <v/>
      </c>
    </row>
    <row r="2614" spans="15:15" x14ac:dyDescent="0.25">
      <c r="O2614" s="31" t="str">
        <f>IFERROR(_xlfn.RANK.EQ(Q2614,$Q$5:$Q$3000)+COUNTIF($Q$5:Q2614,Q2614)-1,"")</f>
        <v/>
      </c>
    </row>
    <row r="2615" spans="15:15" x14ac:dyDescent="0.25">
      <c r="O2615" s="31" t="str">
        <f>IFERROR(_xlfn.RANK.EQ(Q2615,$Q$5:$Q$3000)+COUNTIF($Q$5:Q2615,Q2615)-1,"")</f>
        <v/>
      </c>
    </row>
    <row r="2616" spans="15:15" x14ac:dyDescent="0.25">
      <c r="O2616" s="31" t="str">
        <f>IFERROR(_xlfn.RANK.EQ(Q2616,$Q$5:$Q$3000)+COUNTIF($Q$5:Q2616,Q2616)-1,"")</f>
        <v/>
      </c>
    </row>
    <row r="2617" spans="15:15" x14ac:dyDescent="0.25">
      <c r="O2617" s="31" t="str">
        <f>IFERROR(_xlfn.RANK.EQ(Q2617,$Q$5:$Q$3000)+COUNTIF($Q$5:Q2617,Q2617)-1,"")</f>
        <v/>
      </c>
    </row>
    <row r="2618" spans="15:15" x14ac:dyDescent="0.25">
      <c r="O2618" s="31" t="str">
        <f>IFERROR(_xlfn.RANK.EQ(Q2618,$Q$5:$Q$3000)+COUNTIF($Q$5:Q2618,Q2618)-1,"")</f>
        <v/>
      </c>
    </row>
    <row r="2619" spans="15:15" x14ac:dyDescent="0.25">
      <c r="O2619" s="31" t="str">
        <f>IFERROR(_xlfn.RANK.EQ(Q2619,$Q$5:$Q$3000)+COUNTIF($Q$5:Q2619,Q2619)-1,"")</f>
        <v/>
      </c>
    </row>
    <row r="2620" spans="15:15" x14ac:dyDescent="0.25">
      <c r="O2620" s="31" t="str">
        <f>IFERROR(_xlfn.RANK.EQ(Q2620,$Q$5:$Q$3000)+COUNTIF($Q$5:Q2620,Q2620)-1,"")</f>
        <v/>
      </c>
    </row>
    <row r="2621" spans="15:15" x14ac:dyDescent="0.25">
      <c r="O2621" s="31" t="str">
        <f>IFERROR(_xlfn.RANK.EQ(Q2621,$Q$5:$Q$3000)+COUNTIF($Q$5:Q2621,Q2621)-1,"")</f>
        <v/>
      </c>
    </row>
    <row r="2622" spans="15:15" x14ac:dyDescent="0.25">
      <c r="O2622" s="31" t="str">
        <f>IFERROR(_xlfn.RANK.EQ(Q2622,$Q$5:$Q$3000)+COUNTIF($Q$5:Q2622,Q2622)-1,"")</f>
        <v/>
      </c>
    </row>
    <row r="2623" spans="15:15" x14ac:dyDescent="0.25">
      <c r="O2623" s="31" t="str">
        <f>IFERROR(_xlfn.RANK.EQ(Q2623,$Q$5:$Q$3000)+COUNTIF($Q$5:Q2623,Q2623)-1,"")</f>
        <v/>
      </c>
    </row>
    <row r="2624" spans="15:15" x14ac:dyDescent="0.25">
      <c r="O2624" s="31" t="str">
        <f>IFERROR(_xlfn.RANK.EQ(Q2624,$Q$5:$Q$3000)+COUNTIF($Q$5:Q2624,Q2624)-1,"")</f>
        <v/>
      </c>
    </row>
    <row r="2625" spans="15:15" x14ac:dyDescent="0.25">
      <c r="O2625" s="31" t="str">
        <f>IFERROR(_xlfn.RANK.EQ(Q2625,$Q$5:$Q$3000)+COUNTIF($Q$5:Q2625,Q2625)-1,"")</f>
        <v/>
      </c>
    </row>
    <row r="2626" spans="15:15" x14ac:dyDescent="0.25">
      <c r="O2626" s="31" t="str">
        <f>IFERROR(_xlfn.RANK.EQ(Q2626,$Q$5:$Q$3000)+COUNTIF($Q$5:Q2626,Q2626)-1,"")</f>
        <v/>
      </c>
    </row>
    <row r="2627" spans="15:15" x14ac:dyDescent="0.25">
      <c r="O2627" s="31" t="str">
        <f>IFERROR(_xlfn.RANK.EQ(Q2627,$Q$5:$Q$3000)+COUNTIF($Q$5:Q2627,Q2627)-1,"")</f>
        <v/>
      </c>
    </row>
    <row r="2628" spans="15:15" x14ac:dyDescent="0.25">
      <c r="O2628" s="31" t="str">
        <f>IFERROR(_xlfn.RANK.EQ(Q2628,$Q$5:$Q$3000)+COUNTIF($Q$5:Q2628,Q2628)-1,"")</f>
        <v/>
      </c>
    </row>
    <row r="2629" spans="15:15" x14ac:dyDescent="0.25">
      <c r="O2629" s="31" t="str">
        <f>IFERROR(_xlfn.RANK.EQ(Q2629,$Q$5:$Q$3000)+COUNTIF($Q$5:Q2629,Q2629)-1,"")</f>
        <v/>
      </c>
    </row>
    <row r="2630" spans="15:15" x14ac:dyDescent="0.25">
      <c r="O2630" s="31" t="str">
        <f>IFERROR(_xlfn.RANK.EQ(Q2630,$Q$5:$Q$3000)+COUNTIF($Q$5:Q2630,Q2630)-1,"")</f>
        <v/>
      </c>
    </row>
    <row r="2631" spans="15:15" x14ac:dyDescent="0.25">
      <c r="O2631" s="31" t="str">
        <f>IFERROR(_xlfn.RANK.EQ(Q2631,$Q$5:$Q$3000)+COUNTIF($Q$5:Q2631,Q2631)-1,"")</f>
        <v/>
      </c>
    </row>
    <row r="2632" spans="15:15" x14ac:dyDescent="0.25">
      <c r="O2632" s="31" t="str">
        <f>IFERROR(_xlfn.RANK.EQ(Q2632,$Q$5:$Q$3000)+COUNTIF($Q$5:Q2632,Q2632)-1,"")</f>
        <v/>
      </c>
    </row>
    <row r="2633" spans="15:15" x14ac:dyDescent="0.25">
      <c r="O2633" s="31" t="str">
        <f>IFERROR(_xlfn.RANK.EQ(Q2633,$Q$5:$Q$3000)+COUNTIF($Q$5:Q2633,Q2633)-1,"")</f>
        <v/>
      </c>
    </row>
    <row r="2634" spans="15:15" x14ac:dyDescent="0.25">
      <c r="O2634" s="31" t="str">
        <f>IFERROR(_xlfn.RANK.EQ(Q2634,$Q$5:$Q$3000)+COUNTIF($Q$5:Q2634,Q2634)-1,"")</f>
        <v/>
      </c>
    </row>
    <row r="2635" spans="15:15" x14ac:dyDescent="0.25">
      <c r="O2635" s="31" t="str">
        <f>IFERROR(_xlfn.RANK.EQ(Q2635,$Q$5:$Q$3000)+COUNTIF($Q$5:Q2635,Q2635)-1,"")</f>
        <v/>
      </c>
    </row>
    <row r="2636" spans="15:15" x14ac:dyDescent="0.25">
      <c r="O2636" s="31" t="str">
        <f>IFERROR(_xlfn.RANK.EQ(Q2636,$Q$5:$Q$3000)+COUNTIF($Q$5:Q2636,Q2636)-1,"")</f>
        <v/>
      </c>
    </row>
    <row r="2637" spans="15:15" x14ac:dyDescent="0.25">
      <c r="O2637" s="31" t="str">
        <f>IFERROR(_xlfn.RANK.EQ(Q2637,$Q$5:$Q$3000)+COUNTIF($Q$5:Q2637,Q2637)-1,"")</f>
        <v/>
      </c>
    </row>
    <row r="2638" spans="15:15" x14ac:dyDescent="0.25">
      <c r="O2638" s="31" t="str">
        <f>IFERROR(_xlfn.RANK.EQ(Q2638,$Q$5:$Q$3000)+COUNTIF($Q$5:Q2638,Q2638)-1,"")</f>
        <v/>
      </c>
    </row>
    <row r="2639" spans="15:15" x14ac:dyDescent="0.25">
      <c r="O2639" s="31" t="str">
        <f>IFERROR(_xlfn.RANK.EQ(Q2639,$Q$5:$Q$3000)+COUNTIF($Q$5:Q2639,Q2639)-1,"")</f>
        <v/>
      </c>
    </row>
    <row r="2640" spans="15:15" x14ac:dyDescent="0.25">
      <c r="O2640" s="31" t="str">
        <f>IFERROR(_xlfn.RANK.EQ(Q2640,$Q$5:$Q$3000)+COUNTIF($Q$5:Q2640,Q2640)-1,"")</f>
        <v/>
      </c>
    </row>
    <row r="2641" spans="15:15" x14ac:dyDescent="0.25">
      <c r="O2641" s="31" t="str">
        <f>IFERROR(_xlfn.RANK.EQ(Q2641,$Q$5:$Q$3000)+COUNTIF($Q$5:Q2641,Q2641)-1,"")</f>
        <v/>
      </c>
    </row>
    <row r="2642" spans="15:15" x14ac:dyDescent="0.25">
      <c r="O2642" s="31" t="str">
        <f>IFERROR(_xlfn.RANK.EQ(Q2642,$Q$5:$Q$3000)+COUNTIF($Q$5:Q2642,Q2642)-1,"")</f>
        <v/>
      </c>
    </row>
    <row r="2643" spans="15:15" x14ac:dyDescent="0.25">
      <c r="O2643" s="31" t="str">
        <f>IFERROR(_xlfn.RANK.EQ(Q2643,$Q$5:$Q$3000)+COUNTIF($Q$5:Q2643,Q2643)-1,"")</f>
        <v/>
      </c>
    </row>
    <row r="2644" spans="15:15" x14ac:dyDescent="0.25">
      <c r="O2644" s="31" t="str">
        <f>IFERROR(_xlfn.RANK.EQ(Q2644,$Q$5:$Q$3000)+COUNTIF($Q$5:Q2644,Q2644)-1,"")</f>
        <v/>
      </c>
    </row>
    <row r="2645" spans="15:15" x14ac:dyDescent="0.25">
      <c r="O2645" s="31" t="str">
        <f>IFERROR(_xlfn.RANK.EQ(Q2645,$Q$5:$Q$3000)+COUNTIF($Q$5:Q2645,Q2645)-1,"")</f>
        <v/>
      </c>
    </row>
    <row r="2646" spans="15:15" x14ac:dyDescent="0.25">
      <c r="O2646" s="31" t="str">
        <f>IFERROR(_xlfn.RANK.EQ(Q2646,$Q$5:$Q$3000)+COUNTIF($Q$5:Q2646,Q2646)-1,"")</f>
        <v/>
      </c>
    </row>
    <row r="2647" spans="15:15" x14ac:dyDescent="0.25">
      <c r="O2647" s="31" t="str">
        <f>IFERROR(_xlfn.RANK.EQ(Q2647,$Q$5:$Q$3000)+COUNTIF($Q$5:Q2647,Q2647)-1,"")</f>
        <v/>
      </c>
    </row>
    <row r="2648" spans="15:15" x14ac:dyDescent="0.25">
      <c r="O2648" s="31" t="str">
        <f>IFERROR(_xlfn.RANK.EQ(Q2648,$Q$5:$Q$3000)+COUNTIF($Q$5:Q2648,Q2648)-1,"")</f>
        <v/>
      </c>
    </row>
    <row r="2649" spans="15:15" x14ac:dyDescent="0.25">
      <c r="O2649" s="31" t="str">
        <f>IFERROR(_xlfn.RANK.EQ(Q2649,$Q$5:$Q$3000)+COUNTIF($Q$5:Q2649,Q2649)-1,"")</f>
        <v/>
      </c>
    </row>
    <row r="2650" spans="15:15" x14ac:dyDescent="0.25">
      <c r="O2650" s="31" t="str">
        <f>IFERROR(_xlfn.RANK.EQ(Q2650,$Q$5:$Q$3000)+COUNTIF($Q$5:Q2650,Q2650)-1,"")</f>
        <v/>
      </c>
    </row>
    <row r="2651" spans="15:15" x14ac:dyDescent="0.25">
      <c r="O2651" s="31" t="str">
        <f>IFERROR(_xlfn.RANK.EQ(Q2651,$Q$5:$Q$3000)+COUNTIF($Q$5:Q2651,Q2651)-1,"")</f>
        <v/>
      </c>
    </row>
    <row r="2652" spans="15:15" x14ac:dyDescent="0.25">
      <c r="O2652" s="31" t="str">
        <f>IFERROR(_xlfn.RANK.EQ(Q2652,$Q$5:$Q$3000)+COUNTIF($Q$5:Q2652,Q2652)-1,"")</f>
        <v/>
      </c>
    </row>
    <row r="2653" spans="15:15" x14ac:dyDescent="0.25">
      <c r="O2653" s="31" t="str">
        <f>IFERROR(_xlfn.RANK.EQ(Q2653,$Q$5:$Q$3000)+COUNTIF($Q$5:Q2653,Q2653)-1,"")</f>
        <v/>
      </c>
    </row>
    <row r="2654" spans="15:15" x14ac:dyDescent="0.25">
      <c r="O2654" s="31" t="str">
        <f>IFERROR(_xlfn.RANK.EQ(Q2654,$Q$5:$Q$3000)+COUNTIF($Q$5:Q2654,Q2654)-1,"")</f>
        <v/>
      </c>
    </row>
    <row r="2655" spans="15:15" x14ac:dyDescent="0.25">
      <c r="O2655" s="31" t="str">
        <f>IFERROR(_xlfn.RANK.EQ(Q2655,$Q$5:$Q$3000)+COUNTIF($Q$5:Q2655,Q2655)-1,"")</f>
        <v/>
      </c>
    </row>
    <row r="2656" spans="15:15" x14ac:dyDescent="0.25">
      <c r="O2656" s="31" t="str">
        <f>IFERROR(_xlfn.RANK.EQ(Q2656,$Q$5:$Q$3000)+COUNTIF($Q$5:Q2656,Q2656)-1,"")</f>
        <v/>
      </c>
    </row>
    <row r="2657" spans="15:15" x14ac:dyDescent="0.25">
      <c r="O2657" s="31" t="str">
        <f>IFERROR(_xlfn.RANK.EQ(Q2657,$Q$5:$Q$3000)+COUNTIF($Q$5:Q2657,Q2657)-1,"")</f>
        <v/>
      </c>
    </row>
    <row r="2658" spans="15:15" x14ac:dyDescent="0.25">
      <c r="O2658" s="31" t="str">
        <f>IFERROR(_xlfn.RANK.EQ(Q2658,$Q$5:$Q$3000)+COUNTIF($Q$5:Q2658,Q2658)-1,"")</f>
        <v/>
      </c>
    </row>
    <row r="2659" spans="15:15" x14ac:dyDescent="0.25">
      <c r="O2659" s="31" t="str">
        <f>IFERROR(_xlfn.RANK.EQ(Q2659,$Q$5:$Q$3000)+COUNTIF($Q$5:Q2659,Q2659)-1,"")</f>
        <v/>
      </c>
    </row>
    <row r="2660" spans="15:15" x14ac:dyDescent="0.25">
      <c r="O2660" s="31" t="str">
        <f>IFERROR(_xlfn.RANK.EQ(Q2660,$Q$5:$Q$3000)+COUNTIF($Q$5:Q2660,Q2660)-1,"")</f>
        <v/>
      </c>
    </row>
    <row r="2661" spans="15:15" x14ac:dyDescent="0.25">
      <c r="O2661" s="31" t="str">
        <f>IFERROR(_xlfn.RANK.EQ(Q2661,$Q$5:$Q$3000)+COUNTIF($Q$5:Q2661,Q2661)-1,"")</f>
        <v/>
      </c>
    </row>
    <row r="2662" spans="15:15" x14ac:dyDescent="0.25">
      <c r="O2662" s="31" t="str">
        <f>IFERROR(_xlfn.RANK.EQ(Q2662,$Q$5:$Q$3000)+COUNTIF($Q$5:Q2662,Q2662)-1,"")</f>
        <v/>
      </c>
    </row>
    <row r="2663" spans="15:15" x14ac:dyDescent="0.25">
      <c r="O2663" s="31" t="str">
        <f>IFERROR(_xlfn.RANK.EQ(Q2663,$Q$5:$Q$3000)+COUNTIF($Q$5:Q2663,Q2663)-1,"")</f>
        <v/>
      </c>
    </row>
    <row r="2664" spans="15:15" x14ac:dyDescent="0.25">
      <c r="O2664" s="31" t="str">
        <f>IFERROR(_xlfn.RANK.EQ(Q2664,$Q$5:$Q$3000)+COUNTIF($Q$5:Q2664,Q2664)-1,"")</f>
        <v/>
      </c>
    </row>
    <row r="2665" spans="15:15" x14ac:dyDescent="0.25">
      <c r="O2665" s="31" t="str">
        <f>IFERROR(_xlfn.RANK.EQ(Q2665,$Q$5:$Q$3000)+COUNTIF($Q$5:Q2665,Q2665)-1,"")</f>
        <v/>
      </c>
    </row>
    <row r="2666" spans="15:15" x14ac:dyDescent="0.25">
      <c r="O2666" s="31" t="str">
        <f>IFERROR(_xlfn.RANK.EQ(Q2666,$Q$5:$Q$3000)+COUNTIF($Q$5:Q2666,Q2666)-1,"")</f>
        <v/>
      </c>
    </row>
    <row r="2667" spans="15:15" x14ac:dyDescent="0.25">
      <c r="O2667" s="31" t="str">
        <f>IFERROR(_xlfn.RANK.EQ(Q2667,$Q$5:$Q$3000)+COUNTIF($Q$5:Q2667,Q2667)-1,"")</f>
        <v/>
      </c>
    </row>
    <row r="2668" spans="15:15" x14ac:dyDescent="0.25">
      <c r="O2668" s="31" t="str">
        <f>IFERROR(_xlfn.RANK.EQ(Q2668,$Q$5:$Q$3000)+COUNTIF($Q$5:Q2668,Q2668)-1,"")</f>
        <v/>
      </c>
    </row>
    <row r="2669" spans="15:15" x14ac:dyDescent="0.25">
      <c r="O2669" s="31" t="str">
        <f>IFERROR(_xlfn.RANK.EQ(Q2669,$Q$5:$Q$3000)+COUNTIF($Q$5:Q2669,Q2669)-1,"")</f>
        <v/>
      </c>
    </row>
    <row r="2670" spans="15:15" x14ac:dyDescent="0.25">
      <c r="O2670" s="31" t="str">
        <f>IFERROR(_xlfn.RANK.EQ(Q2670,$Q$5:$Q$3000)+COUNTIF($Q$5:Q2670,Q2670)-1,"")</f>
        <v/>
      </c>
    </row>
    <row r="2671" spans="15:15" x14ac:dyDescent="0.25">
      <c r="O2671" s="31" t="str">
        <f>IFERROR(_xlfn.RANK.EQ(Q2671,$Q$5:$Q$3000)+COUNTIF($Q$5:Q2671,Q2671)-1,"")</f>
        <v/>
      </c>
    </row>
    <row r="2672" spans="15:15" x14ac:dyDescent="0.25">
      <c r="O2672" s="31" t="str">
        <f>IFERROR(_xlfn.RANK.EQ(Q2672,$Q$5:$Q$3000)+COUNTIF($Q$5:Q2672,Q2672)-1,"")</f>
        <v/>
      </c>
    </row>
    <row r="2673" spans="15:15" x14ac:dyDescent="0.25">
      <c r="O2673" s="31" t="str">
        <f>IFERROR(_xlfn.RANK.EQ(Q2673,$Q$5:$Q$3000)+COUNTIF($Q$5:Q2673,Q2673)-1,"")</f>
        <v/>
      </c>
    </row>
    <row r="2674" spans="15:15" x14ac:dyDescent="0.25">
      <c r="O2674" s="31" t="str">
        <f>IFERROR(_xlfn.RANK.EQ(Q2674,$Q$5:$Q$3000)+COUNTIF($Q$5:Q2674,Q2674)-1,"")</f>
        <v/>
      </c>
    </row>
    <row r="2675" spans="15:15" x14ac:dyDescent="0.25">
      <c r="O2675" s="31" t="str">
        <f>IFERROR(_xlfn.RANK.EQ(Q2675,$Q$5:$Q$3000)+COUNTIF($Q$5:Q2675,Q2675)-1,"")</f>
        <v/>
      </c>
    </row>
    <row r="2676" spans="15:15" x14ac:dyDescent="0.25">
      <c r="O2676" s="31" t="str">
        <f>IFERROR(_xlfn.RANK.EQ(Q2676,$Q$5:$Q$3000)+COUNTIF($Q$5:Q2676,Q2676)-1,"")</f>
        <v/>
      </c>
    </row>
    <row r="2677" spans="15:15" x14ac:dyDescent="0.25">
      <c r="O2677" s="31" t="str">
        <f>IFERROR(_xlfn.RANK.EQ(Q2677,$Q$5:$Q$3000)+COUNTIF($Q$5:Q2677,Q2677)-1,"")</f>
        <v/>
      </c>
    </row>
    <row r="2678" spans="15:15" x14ac:dyDescent="0.25">
      <c r="O2678" s="31" t="str">
        <f>IFERROR(_xlfn.RANK.EQ(Q2678,$Q$5:$Q$3000)+COUNTIF($Q$5:Q2678,Q2678)-1,"")</f>
        <v/>
      </c>
    </row>
    <row r="2679" spans="15:15" x14ac:dyDescent="0.25">
      <c r="O2679" s="31" t="str">
        <f>IFERROR(_xlfn.RANK.EQ(Q2679,$Q$5:$Q$3000)+COUNTIF($Q$5:Q2679,Q2679)-1,"")</f>
        <v/>
      </c>
    </row>
    <row r="2680" spans="15:15" x14ac:dyDescent="0.25">
      <c r="O2680" s="31" t="str">
        <f>IFERROR(_xlfn.RANK.EQ(Q2680,$Q$5:$Q$3000)+COUNTIF($Q$5:Q2680,Q2680)-1,"")</f>
        <v/>
      </c>
    </row>
    <row r="2681" spans="15:15" x14ac:dyDescent="0.25">
      <c r="O2681" s="31" t="str">
        <f>IFERROR(_xlfn.RANK.EQ(Q2681,$Q$5:$Q$3000)+COUNTIF($Q$5:Q2681,Q2681)-1,"")</f>
        <v/>
      </c>
    </row>
    <row r="2682" spans="15:15" x14ac:dyDescent="0.25">
      <c r="O2682" s="31" t="str">
        <f>IFERROR(_xlfn.RANK.EQ(Q2682,$Q$5:$Q$3000)+COUNTIF($Q$5:Q2682,Q2682)-1,"")</f>
        <v/>
      </c>
    </row>
    <row r="2683" spans="15:15" x14ac:dyDescent="0.25">
      <c r="O2683" s="31" t="str">
        <f>IFERROR(_xlfn.RANK.EQ(Q2683,$Q$5:$Q$3000)+COUNTIF($Q$5:Q2683,Q2683)-1,"")</f>
        <v/>
      </c>
    </row>
    <row r="2684" spans="15:15" x14ac:dyDescent="0.25">
      <c r="O2684" s="31" t="str">
        <f>IFERROR(_xlfn.RANK.EQ(Q2684,$Q$5:$Q$3000)+COUNTIF($Q$5:Q2684,Q2684)-1,"")</f>
        <v/>
      </c>
    </row>
    <row r="2685" spans="15:15" x14ac:dyDescent="0.25">
      <c r="O2685" s="31" t="str">
        <f>IFERROR(_xlfn.RANK.EQ(Q2685,$Q$5:$Q$3000)+COUNTIF($Q$5:Q2685,Q2685)-1,"")</f>
        <v/>
      </c>
    </row>
    <row r="2686" spans="15:15" x14ac:dyDescent="0.25">
      <c r="O2686" s="31" t="str">
        <f>IFERROR(_xlfn.RANK.EQ(Q2686,$Q$5:$Q$3000)+COUNTIF($Q$5:Q2686,Q2686)-1,"")</f>
        <v/>
      </c>
    </row>
    <row r="2687" spans="15:15" x14ac:dyDescent="0.25">
      <c r="O2687" s="31" t="str">
        <f>IFERROR(_xlfn.RANK.EQ(Q2687,$Q$5:$Q$3000)+COUNTIF($Q$5:Q2687,Q2687)-1,"")</f>
        <v/>
      </c>
    </row>
    <row r="2688" spans="15:15" x14ac:dyDescent="0.25">
      <c r="O2688" s="31" t="str">
        <f>IFERROR(_xlfn.RANK.EQ(Q2688,$Q$5:$Q$3000)+COUNTIF($Q$5:Q2688,Q2688)-1,"")</f>
        <v/>
      </c>
    </row>
    <row r="2689" spans="15:15" x14ac:dyDescent="0.25">
      <c r="O2689" s="31" t="str">
        <f>IFERROR(_xlfn.RANK.EQ(Q2689,$Q$5:$Q$3000)+COUNTIF($Q$5:Q2689,Q2689)-1,"")</f>
        <v/>
      </c>
    </row>
    <row r="2690" spans="15:15" x14ac:dyDescent="0.25">
      <c r="O2690" s="31" t="str">
        <f>IFERROR(_xlfn.RANK.EQ(Q2690,$Q$5:$Q$3000)+COUNTIF($Q$5:Q2690,Q2690)-1,"")</f>
        <v/>
      </c>
    </row>
    <row r="2691" spans="15:15" x14ac:dyDescent="0.25">
      <c r="O2691" s="31" t="str">
        <f>IFERROR(_xlfn.RANK.EQ(Q2691,$Q$5:$Q$3000)+COUNTIF($Q$5:Q2691,Q2691)-1,"")</f>
        <v/>
      </c>
    </row>
    <row r="2692" spans="15:15" x14ac:dyDescent="0.25">
      <c r="O2692" s="31" t="str">
        <f>IFERROR(_xlfn.RANK.EQ(Q2692,$Q$5:$Q$3000)+COUNTIF($Q$5:Q2692,Q2692)-1,"")</f>
        <v/>
      </c>
    </row>
    <row r="2693" spans="15:15" x14ac:dyDescent="0.25">
      <c r="O2693" s="31" t="str">
        <f>IFERROR(_xlfn.RANK.EQ(Q2693,$Q$5:$Q$3000)+COUNTIF($Q$5:Q2693,Q2693)-1,"")</f>
        <v/>
      </c>
    </row>
    <row r="2694" spans="15:15" x14ac:dyDescent="0.25">
      <c r="O2694" s="31" t="str">
        <f>IFERROR(_xlfn.RANK.EQ(Q2694,$Q$5:$Q$3000)+COUNTIF($Q$5:Q2694,Q2694)-1,"")</f>
        <v/>
      </c>
    </row>
    <row r="2695" spans="15:15" x14ac:dyDescent="0.25">
      <c r="O2695" s="31" t="str">
        <f>IFERROR(_xlfn.RANK.EQ(Q2695,$Q$5:$Q$3000)+COUNTIF($Q$5:Q2695,Q2695)-1,"")</f>
        <v/>
      </c>
    </row>
    <row r="2696" spans="15:15" x14ac:dyDescent="0.25">
      <c r="O2696" s="31" t="str">
        <f>IFERROR(_xlfn.RANK.EQ(Q2696,$Q$5:$Q$3000)+COUNTIF($Q$5:Q2696,Q2696)-1,"")</f>
        <v/>
      </c>
    </row>
    <row r="2697" spans="15:15" x14ac:dyDescent="0.25">
      <c r="O2697" s="31" t="str">
        <f>IFERROR(_xlfn.RANK.EQ(Q2697,$Q$5:$Q$3000)+COUNTIF($Q$5:Q2697,Q2697)-1,"")</f>
        <v/>
      </c>
    </row>
    <row r="2698" spans="15:15" x14ac:dyDescent="0.25">
      <c r="O2698" s="31" t="str">
        <f>IFERROR(_xlfn.RANK.EQ(Q2698,$Q$5:$Q$3000)+COUNTIF($Q$5:Q2698,Q2698)-1,"")</f>
        <v/>
      </c>
    </row>
    <row r="2699" spans="15:15" x14ac:dyDescent="0.25">
      <c r="O2699" s="31" t="str">
        <f>IFERROR(_xlfn.RANK.EQ(Q2699,$Q$5:$Q$3000)+COUNTIF($Q$5:Q2699,Q2699)-1,"")</f>
        <v/>
      </c>
    </row>
    <row r="2700" spans="15:15" x14ac:dyDescent="0.25">
      <c r="O2700" s="31" t="str">
        <f>IFERROR(_xlfn.RANK.EQ(Q2700,$Q$5:$Q$3000)+COUNTIF($Q$5:Q2700,Q2700)-1,"")</f>
        <v/>
      </c>
    </row>
    <row r="2701" spans="15:15" x14ac:dyDescent="0.25">
      <c r="O2701" s="31" t="str">
        <f>IFERROR(_xlfn.RANK.EQ(Q2701,$Q$5:$Q$3000)+COUNTIF($Q$5:Q2701,Q2701)-1,"")</f>
        <v/>
      </c>
    </row>
    <row r="2702" spans="15:15" x14ac:dyDescent="0.25">
      <c r="O2702" s="31" t="str">
        <f>IFERROR(_xlfn.RANK.EQ(Q2702,$Q$5:$Q$3000)+COUNTIF($Q$5:Q2702,Q2702)-1,"")</f>
        <v/>
      </c>
    </row>
    <row r="2703" spans="15:15" x14ac:dyDescent="0.25">
      <c r="O2703" s="31" t="str">
        <f>IFERROR(_xlfn.RANK.EQ(Q2703,$Q$5:$Q$3000)+COUNTIF($Q$5:Q2703,Q2703)-1,"")</f>
        <v/>
      </c>
    </row>
    <row r="2704" spans="15:15" x14ac:dyDescent="0.25">
      <c r="O2704" s="31" t="str">
        <f>IFERROR(_xlfn.RANK.EQ(Q2704,$Q$5:$Q$3000)+COUNTIF($Q$5:Q2704,Q2704)-1,"")</f>
        <v/>
      </c>
    </row>
    <row r="2705" spans="15:15" x14ac:dyDescent="0.25">
      <c r="O2705" s="31" t="str">
        <f>IFERROR(_xlfn.RANK.EQ(Q2705,$Q$5:$Q$3000)+COUNTIF($Q$5:Q2705,Q2705)-1,"")</f>
        <v/>
      </c>
    </row>
    <row r="2706" spans="15:15" x14ac:dyDescent="0.25">
      <c r="O2706" s="31" t="str">
        <f>IFERROR(_xlfn.RANK.EQ(Q2706,$Q$5:$Q$3000)+COUNTIF($Q$5:Q2706,Q2706)-1,"")</f>
        <v/>
      </c>
    </row>
    <row r="2707" spans="15:15" x14ac:dyDescent="0.25">
      <c r="O2707" s="31" t="str">
        <f>IFERROR(_xlfn.RANK.EQ(Q2707,$Q$5:$Q$3000)+COUNTIF($Q$5:Q2707,Q2707)-1,"")</f>
        <v/>
      </c>
    </row>
    <row r="2708" spans="15:15" x14ac:dyDescent="0.25">
      <c r="O2708" s="31" t="str">
        <f>IFERROR(_xlfn.RANK.EQ(Q2708,$Q$5:$Q$3000)+COUNTIF($Q$5:Q2708,Q2708)-1,"")</f>
        <v/>
      </c>
    </row>
    <row r="2709" spans="15:15" x14ac:dyDescent="0.25">
      <c r="O2709" s="31" t="str">
        <f>IFERROR(_xlfn.RANK.EQ(Q2709,$Q$5:$Q$3000)+COUNTIF($Q$5:Q2709,Q2709)-1,"")</f>
        <v/>
      </c>
    </row>
    <row r="2710" spans="15:15" x14ac:dyDescent="0.25">
      <c r="O2710" s="31" t="str">
        <f>IFERROR(_xlfn.RANK.EQ(Q2710,$Q$5:$Q$3000)+COUNTIF($Q$5:Q2710,Q2710)-1,"")</f>
        <v/>
      </c>
    </row>
    <row r="2711" spans="15:15" x14ac:dyDescent="0.25">
      <c r="O2711" s="31" t="str">
        <f>IFERROR(_xlfn.RANK.EQ(Q2711,$Q$5:$Q$3000)+COUNTIF($Q$5:Q2711,Q2711)-1,"")</f>
        <v/>
      </c>
    </row>
    <row r="2712" spans="15:15" x14ac:dyDescent="0.25">
      <c r="O2712" s="31" t="str">
        <f>IFERROR(_xlfn.RANK.EQ(Q2712,$Q$5:$Q$3000)+COUNTIF($Q$5:Q2712,Q2712)-1,"")</f>
        <v/>
      </c>
    </row>
    <row r="2713" spans="15:15" x14ac:dyDescent="0.25">
      <c r="O2713" s="31" t="str">
        <f>IFERROR(_xlfn.RANK.EQ(Q2713,$Q$5:$Q$3000)+COUNTIF($Q$5:Q2713,Q2713)-1,"")</f>
        <v/>
      </c>
    </row>
    <row r="2714" spans="15:15" x14ac:dyDescent="0.25">
      <c r="O2714" s="31" t="str">
        <f>IFERROR(_xlfn.RANK.EQ(Q2714,$Q$5:$Q$3000)+COUNTIF($Q$5:Q2714,Q2714)-1,"")</f>
        <v/>
      </c>
    </row>
    <row r="2715" spans="15:15" x14ac:dyDescent="0.25">
      <c r="O2715" s="31" t="str">
        <f>IFERROR(_xlfn.RANK.EQ(Q2715,$Q$5:$Q$3000)+COUNTIF($Q$5:Q2715,Q2715)-1,"")</f>
        <v/>
      </c>
    </row>
    <row r="2716" spans="15:15" x14ac:dyDescent="0.25">
      <c r="O2716" s="31" t="str">
        <f>IFERROR(_xlfn.RANK.EQ(Q2716,$Q$5:$Q$3000)+COUNTIF($Q$5:Q2716,Q2716)-1,"")</f>
        <v/>
      </c>
    </row>
    <row r="2717" spans="15:15" x14ac:dyDescent="0.25">
      <c r="O2717" s="31" t="str">
        <f>IFERROR(_xlfn.RANK.EQ(Q2717,$Q$5:$Q$3000)+COUNTIF($Q$5:Q2717,Q2717)-1,"")</f>
        <v/>
      </c>
    </row>
    <row r="2718" spans="15:15" x14ac:dyDescent="0.25">
      <c r="O2718" s="31" t="str">
        <f>IFERROR(_xlfn.RANK.EQ(Q2718,$Q$5:$Q$3000)+COUNTIF($Q$5:Q2718,Q2718)-1,"")</f>
        <v/>
      </c>
    </row>
    <row r="2719" spans="15:15" x14ac:dyDescent="0.25">
      <c r="O2719" s="31" t="str">
        <f>IFERROR(_xlfn.RANK.EQ(Q2719,$Q$5:$Q$3000)+COUNTIF($Q$5:Q2719,Q2719)-1,"")</f>
        <v/>
      </c>
    </row>
    <row r="2720" spans="15:15" x14ac:dyDescent="0.25">
      <c r="O2720" s="31" t="str">
        <f>IFERROR(_xlfn.RANK.EQ(Q2720,$Q$5:$Q$3000)+COUNTIF($Q$5:Q2720,Q2720)-1,"")</f>
        <v/>
      </c>
    </row>
    <row r="2721" spans="15:15" x14ac:dyDescent="0.25">
      <c r="O2721" s="31" t="str">
        <f>IFERROR(_xlfn.RANK.EQ(Q2721,$Q$5:$Q$3000)+COUNTIF($Q$5:Q2721,Q2721)-1,"")</f>
        <v/>
      </c>
    </row>
    <row r="2722" spans="15:15" x14ac:dyDescent="0.25">
      <c r="O2722" s="31" t="str">
        <f>IFERROR(_xlfn.RANK.EQ(Q2722,$Q$5:$Q$3000)+COUNTIF($Q$5:Q2722,Q2722)-1,"")</f>
        <v/>
      </c>
    </row>
    <row r="2723" spans="15:15" x14ac:dyDescent="0.25">
      <c r="O2723" s="31" t="str">
        <f>IFERROR(_xlfn.RANK.EQ(Q2723,$Q$5:$Q$3000)+COUNTIF($Q$5:Q2723,Q2723)-1,"")</f>
        <v/>
      </c>
    </row>
    <row r="2724" spans="15:15" x14ac:dyDescent="0.25">
      <c r="O2724" s="31" t="str">
        <f>IFERROR(_xlfn.RANK.EQ(Q2724,$Q$5:$Q$3000)+COUNTIF($Q$5:Q2724,Q2724)-1,"")</f>
        <v/>
      </c>
    </row>
    <row r="2725" spans="15:15" x14ac:dyDescent="0.25">
      <c r="O2725" s="31" t="str">
        <f>IFERROR(_xlfn.RANK.EQ(Q2725,$Q$5:$Q$3000)+COUNTIF($Q$5:Q2725,Q2725)-1,"")</f>
        <v/>
      </c>
    </row>
    <row r="2726" spans="15:15" x14ac:dyDescent="0.25">
      <c r="O2726" s="31" t="str">
        <f>IFERROR(_xlfn.RANK.EQ(Q2726,$Q$5:$Q$3000)+COUNTIF($Q$5:Q2726,Q2726)-1,"")</f>
        <v/>
      </c>
    </row>
    <row r="2727" spans="15:15" x14ac:dyDescent="0.25">
      <c r="O2727" s="31" t="str">
        <f>IFERROR(_xlfn.RANK.EQ(Q2727,$Q$5:$Q$3000)+COUNTIF($Q$5:Q2727,Q2727)-1,"")</f>
        <v/>
      </c>
    </row>
    <row r="2728" spans="15:15" x14ac:dyDescent="0.25">
      <c r="O2728" s="31" t="str">
        <f>IFERROR(_xlfn.RANK.EQ(Q2728,$Q$5:$Q$3000)+COUNTIF($Q$5:Q2728,Q2728)-1,"")</f>
        <v/>
      </c>
    </row>
    <row r="2729" spans="15:15" x14ac:dyDescent="0.25">
      <c r="O2729" s="31" t="str">
        <f>IFERROR(_xlfn.RANK.EQ(Q2729,$Q$5:$Q$3000)+COUNTIF($Q$5:Q2729,Q2729)-1,"")</f>
        <v/>
      </c>
    </row>
    <row r="2730" spans="15:15" x14ac:dyDescent="0.25">
      <c r="O2730" s="31" t="str">
        <f>IFERROR(_xlfn.RANK.EQ(Q2730,$Q$5:$Q$3000)+COUNTIF($Q$5:Q2730,Q2730)-1,"")</f>
        <v/>
      </c>
    </row>
    <row r="2731" spans="15:15" x14ac:dyDescent="0.25">
      <c r="O2731" s="31" t="str">
        <f>IFERROR(_xlfn.RANK.EQ(Q2731,$Q$5:$Q$3000)+COUNTIF($Q$5:Q2731,Q2731)-1,"")</f>
        <v/>
      </c>
    </row>
    <row r="2732" spans="15:15" x14ac:dyDescent="0.25">
      <c r="O2732" s="31" t="str">
        <f>IFERROR(_xlfn.RANK.EQ(Q2732,$Q$5:$Q$3000)+COUNTIF($Q$5:Q2732,Q2732)-1,"")</f>
        <v/>
      </c>
    </row>
    <row r="2733" spans="15:15" x14ac:dyDescent="0.25">
      <c r="O2733" s="31" t="str">
        <f>IFERROR(_xlfn.RANK.EQ(Q2733,$Q$5:$Q$3000)+COUNTIF($Q$5:Q2733,Q2733)-1,"")</f>
        <v/>
      </c>
    </row>
    <row r="2734" spans="15:15" x14ac:dyDescent="0.25">
      <c r="O2734" s="31" t="str">
        <f>IFERROR(_xlfn.RANK.EQ(Q2734,$Q$5:$Q$3000)+COUNTIF($Q$5:Q2734,Q2734)-1,"")</f>
        <v/>
      </c>
    </row>
    <row r="2735" spans="15:15" x14ac:dyDescent="0.25">
      <c r="O2735" s="31" t="str">
        <f>IFERROR(_xlfn.RANK.EQ(Q2735,$Q$5:$Q$3000)+COUNTIF($Q$5:Q2735,Q2735)-1,"")</f>
        <v/>
      </c>
    </row>
    <row r="2736" spans="15:15" x14ac:dyDescent="0.25">
      <c r="O2736" s="31" t="str">
        <f>IFERROR(_xlfn.RANK.EQ(Q2736,$Q$5:$Q$3000)+COUNTIF($Q$5:Q2736,Q2736)-1,"")</f>
        <v/>
      </c>
    </row>
    <row r="2737" spans="15:15" x14ac:dyDescent="0.25">
      <c r="O2737" s="31" t="str">
        <f>IFERROR(_xlfn.RANK.EQ(Q2737,$Q$5:$Q$3000)+COUNTIF($Q$5:Q2737,Q2737)-1,"")</f>
        <v/>
      </c>
    </row>
    <row r="2738" spans="15:15" x14ac:dyDescent="0.25">
      <c r="O2738" s="31" t="str">
        <f>IFERROR(_xlfn.RANK.EQ(Q2738,$Q$5:$Q$3000)+COUNTIF($Q$5:Q2738,Q2738)-1,"")</f>
        <v/>
      </c>
    </row>
    <row r="2739" spans="15:15" x14ac:dyDescent="0.25">
      <c r="O2739" s="31" t="str">
        <f>IFERROR(_xlfn.RANK.EQ(Q2739,$Q$5:$Q$3000)+COUNTIF($Q$5:Q2739,Q2739)-1,"")</f>
        <v/>
      </c>
    </row>
    <row r="2740" spans="15:15" x14ac:dyDescent="0.25">
      <c r="O2740" s="31" t="str">
        <f>IFERROR(_xlfn.RANK.EQ(Q2740,$Q$5:$Q$3000)+COUNTIF($Q$5:Q2740,Q2740)-1,"")</f>
        <v/>
      </c>
    </row>
    <row r="2741" spans="15:15" x14ac:dyDescent="0.25">
      <c r="O2741" s="31" t="str">
        <f>IFERROR(_xlfn.RANK.EQ(Q2741,$Q$5:$Q$3000)+COUNTIF($Q$5:Q2741,Q2741)-1,"")</f>
        <v/>
      </c>
    </row>
    <row r="2742" spans="15:15" x14ac:dyDescent="0.25">
      <c r="O2742" s="31" t="str">
        <f>IFERROR(_xlfn.RANK.EQ(Q2742,$Q$5:$Q$3000)+COUNTIF($Q$5:Q2742,Q2742)-1,"")</f>
        <v/>
      </c>
    </row>
    <row r="2743" spans="15:15" x14ac:dyDescent="0.25">
      <c r="O2743" s="31" t="str">
        <f>IFERROR(_xlfn.RANK.EQ(Q2743,$Q$5:$Q$3000)+COUNTIF($Q$5:Q2743,Q2743)-1,"")</f>
        <v/>
      </c>
    </row>
    <row r="2744" spans="15:15" x14ac:dyDescent="0.25">
      <c r="O2744" s="31" t="str">
        <f>IFERROR(_xlfn.RANK.EQ(Q2744,$Q$5:$Q$3000)+COUNTIF($Q$5:Q2744,Q2744)-1,"")</f>
        <v/>
      </c>
    </row>
    <row r="2745" spans="15:15" x14ac:dyDescent="0.25">
      <c r="O2745" s="31" t="str">
        <f>IFERROR(_xlfn.RANK.EQ(Q2745,$Q$5:$Q$3000)+COUNTIF($Q$5:Q2745,Q2745)-1,"")</f>
        <v/>
      </c>
    </row>
    <row r="2746" spans="15:15" x14ac:dyDescent="0.25">
      <c r="O2746" s="31" t="str">
        <f>IFERROR(_xlfn.RANK.EQ(Q2746,$Q$5:$Q$3000)+COUNTIF($Q$5:Q2746,Q2746)-1,"")</f>
        <v/>
      </c>
    </row>
    <row r="2747" spans="15:15" x14ac:dyDescent="0.25">
      <c r="O2747" s="31" t="str">
        <f>IFERROR(_xlfn.RANK.EQ(Q2747,$Q$5:$Q$3000)+COUNTIF($Q$5:Q2747,Q2747)-1,"")</f>
        <v/>
      </c>
    </row>
    <row r="2748" spans="15:15" x14ac:dyDescent="0.25">
      <c r="O2748" s="31" t="str">
        <f>IFERROR(_xlfn.RANK.EQ(Q2748,$Q$5:$Q$3000)+COUNTIF($Q$5:Q2748,Q2748)-1,"")</f>
        <v/>
      </c>
    </row>
    <row r="2749" spans="15:15" x14ac:dyDescent="0.25">
      <c r="O2749" s="31" t="str">
        <f>IFERROR(_xlfn.RANK.EQ(Q2749,$Q$5:$Q$3000)+COUNTIF($Q$5:Q2749,Q2749)-1,"")</f>
        <v/>
      </c>
    </row>
    <row r="2750" spans="15:15" x14ac:dyDescent="0.25">
      <c r="O2750" s="31" t="str">
        <f>IFERROR(_xlfn.RANK.EQ(Q2750,$Q$5:$Q$3000)+COUNTIF($Q$5:Q2750,Q2750)-1,"")</f>
        <v/>
      </c>
    </row>
    <row r="2751" spans="15:15" x14ac:dyDescent="0.25">
      <c r="O2751" s="31" t="str">
        <f>IFERROR(_xlfn.RANK.EQ(Q2751,$Q$5:$Q$3000)+COUNTIF($Q$5:Q2751,Q2751)-1,"")</f>
        <v/>
      </c>
    </row>
    <row r="2752" spans="15:15" x14ac:dyDescent="0.25">
      <c r="O2752" s="31" t="str">
        <f>IFERROR(_xlfn.RANK.EQ(Q2752,$Q$5:$Q$3000)+COUNTIF($Q$5:Q2752,Q2752)-1,"")</f>
        <v/>
      </c>
    </row>
    <row r="2753" spans="15:15" x14ac:dyDescent="0.25">
      <c r="O2753" s="31" t="str">
        <f>IFERROR(_xlfn.RANK.EQ(Q2753,$Q$5:$Q$3000)+COUNTIF($Q$5:Q2753,Q2753)-1,"")</f>
        <v/>
      </c>
    </row>
    <row r="2754" spans="15:15" x14ac:dyDescent="0.25">
      <c r="O2754" s="31" t="str">
        <f>IFERROR(_xlfn.RANK.EQ(Q2754,$Q$5:$Q$3000)+COUNTIF($Q$5:Q2754,Q2754)-1,"")</f>
        <v/>
      </c>
    </row>
    <row r="2755" spans="15:15" x14ac:dyDescent="0.25">
      <c r="O2755" s="31" t="str">
        <f>IFERROR(_xlfn.RANK.EQ(Q2755,$Q$5:$Q$3000)+COUNTIF($Q$5:Q2755,Q2755)-1,"")</f>
        <v/>
      </c>
    </row>
    <row r="2756" spans="15:15" x14ac:dyDescent="0.25">
      <c r="O2756" s="31" t="str">
        <f>IFERROR(_xlfn.RANK.EQ(Q2756,$Q$5:$Q$3000)+COUNTIF($Q$5:Q2756,Q2756)-1,"")</f>
        <v/>
      </c>
    </row>
    <row r="2757" spans="15:15" x14ac:dyDescent="0.25">
      <c r="O2757" s="31" t="str">
        <f>IFERROR(_xlfn.RANK.EQ(Q2757,$Q$5:$Q$3000)+COUNTIF($Q$5:Q2757,Q2757)-1,"")</f>
        <v/>
      </c>
    </row>
    <row r="2758" spans="15:15" x14ac:dyDescent="0.25">
      <c r="O2758" s="31" t="str">
        <f>IFERROR(_xlfn.RANK.EQ(Q2758,$Q$5:$Q$3000)+COUNTIF($Q$5:Q2758,Q2758)-1,"")</f>
        <v/>
      </c>
    </row>
    <row r="2759" spans="15:15" x14ac:dyDescent="0.25">
      <c r="O2759" s="31" t="str">
        <f>IFERROR(_xlfn.RANK.EQ(Q2759,$Q$5:$Q$3000)+COUNTIF($Q$5:Q2759,Q2759)-1,"")</f>
        <v/>
      </c>
    </row>
    <row r="2760" spans="15:15" x14ac:dyDescent="0.25">
      <c r="O2760" s="31" t="str">
        <f>IFERROR(_xlfn.RANK.EQ(Q2760,$Q$5:$Q$3000)+COUNTIF($Q$5:Q2760,Q2760)-1,"")</f>
        <v/>
      </c>
    </row>
    <row r="2761" spans="15:15" x14ac:dyDescent="0.25">
      <c r="O2761" s="31" t="str">
        <f>IFERROR(_xlfn.RANK.EQ(Q2761,$Q$5:$Q$3000)+COUNTIF($Q$5:Q2761,Q2761)-1,"")</f>
        <v/>
      </c>
    </row>
    <row r="2762" spans="15:15" x14ac:dyDescent="0.25">
      <c r="O2762" s="31" t="str">
        <f>IFERROR(_xlfn.RANK.EQ(Q2762,$Q$5:$Q$3000)+COUNTIF($Q$5:Q2762,Q2762)-1,"")</f>
        <v/>
      </c>
    </row>
    <row r="2763" spans="15:15" x14ac:dyDescent="0.25">
      <c r="O2763" s="31" t="str">
        <f>IFERROR(_xlfn.RANK.EQ(Q2763,$Q$5:$Q$3000)+COUNTIF($Q$5:Q2763,Q2763)-1,"")</f>
        <v/>
      </c>
    </row>
    <row r="2764" spans="15:15" x14ac:dyDescent="0.25">
      <c r="O2764" s="31" t="str">
        <f>IFERROR(_xlfn.RANK.EQ(Q2764,$Q$5:$Q$3000)+COUNTIF($Q$5:Q2764,Q2764)-1,"")</f>
        <v/>
      </c>
    </row>
    <row r="2765" spans="15:15" x14ac:dyDescent="0.25">
      <c r="O2765" s="31" t="str">
        <f>IFERROR(_xlfn.RANK.EQ(Q2765,$Q$5:$Q$3000)+COUNTIF($Q$5:Q2765,Q2765)-1,"")</f>
        <v/>
      </c>
    </row>
    <row r="2766" spans="15:15" x14ac:dyDescent="0.25">
      <c r="O2766" s="31" t="str">
        <f>IFERROR(_xlfn.RANK.EQ(Q2766,$Q$5:$Q$3000)+COUNTIF($Q$5:Q2766,Q2766)-1,"")</f>
        <v/>
      </c>
    </row>
    <row r="2767" spans="15:15" x14ac:dyDescent="0.25">
      <c r="O2767" s="31" t="str">
        <f>IFERROR(_xlfn.RANK.EQ(Q2767,$Q$5:$Q$3000)+COUNTIF($Q$5:Q2767,Q2767)-1,"")</f>
        <v/>
      </c>
    </row>
    <row r="2768" spans="15:15" x14ac:dyDescent="0.25">
      <c r="O2768" s="31" t="str">
        <f>IFERROR(_xlfn.RANK.EQ(Q2768,$Q$5:$Q$3000)+COUNTIF($Q$5:Q2768,Q2768)-1,"")</f>
        <v/>
      </c>
    </row>
    <row r="2769" spans="15:15" x14ac:dyDescent="0.25">
      <c r="O2769" s="31" t="str">
        <f>IFERROR(_xlfn.RANK.EQ(Q2769,$Q$5:$Q$3000)+COUNTIF($Q$5:Q2769,Q2769)-1,"")</f>
        <v/>
      </c>
    </row>
    <row r="2770" spans="15:15" x14ac:dyDescent="0.25">
      <c r="O2770" s="31" t="str">
        <f>IFERROR(_xlfn.RANK.EQ(Q2770,$Q$5:$Q$3000)+COUNTIF($Q$5:Q2770,Q2770)-1,"")</f>
        <v/>
      </c>
    </row>
    <row r="2771" spans="15:15" x14ac:dyDescent="0.25">
      <c r="O2771" s="31" t="str">
        <f>IFERROR(_xlfn.RANK.EQ(Q2771,$Q$5:$Q$3000)+COUNTIF($Q$5:Q2771,Q2771)-1,"")</f>
        <v/>
      </c>
    </row>
    <row r="2772" spans="15:15" x14ac:dyDescent="0.25">
      <c r="O2772" s="31" t="str">
        <f>IFERROR(_xlfn.RANK.EQ(Q2772,$Q$5:$Q$3000)+COUNTIF($Q$5:Q2772,Q2772)-1,"")</f>
        <v/>
      </c>
    </row>
    <row r="2773" spans="15:15" x14ac:dyDescent="0.25">
      <c r="O2773" s="31" t="str">
        <f>IFERROR(_xlfn.RANK.EQ(Q2773,$Q$5:$Q$3000)+COUNTIF($Q$5:Q2773,Q2773)-1,"")</f>
        <v/>
      </c>
    </row>
    <row r="2774" spans="15:15" x14ac:dyDescent="0.25">
      <c r="O2774" s="31" t="str">
        <f>IFERROR(_xlfn.RANK.EQ(Q2774,$Q$5:$Q$3000)+COUNTIF($Q$5:Q2774,Q2774)-1,"")</f>
        <v/>
      </c>
    </row>
    <row r="2775" spans="15:15" x14ac:dyDescent="0.25">
      <c r="O2775" s="31" t="str">
        <f>IFERROR(_xlfn.RANK.EQ(Q2775,$Q$5:$Q$3000)+COUNTIF($Q$5:Q2775,Q2775)-1,"")</f>
        <v/>
      </c>
    </row>
    <row r="2776" spans="15:15" x14ac:dyDescent="0.25">
      <c r="O2776" s="31" t="str">
        <f>IFERROR(_xlfn.RANK.EQ(Q2776,$Q$5:$Q$3000)+COUNTIF($Q$5:Q2776,Q2776)-1,"")</f>
        <v/>
      </c>
    </row>
    <row r="2777" spans="15:15" x14ac:dyDescent="0.25">
      <c r="O2777" s="31" t="str">
        <f>IFERROR(_xlfn.RANK.EQ(Q2777,$Q$5:$Q$3000)+COUNTIF($Q$5:Q2777,Q2777)-1,"")</f>
        <v/>
      </c>
    </row>
    <row r="2778" spans="15:15" x14ac:dyDescent="0.25">
      <c r="O2778" s="31" t="str">
        <f>IFERROR(_xlfn.RANK.EQ(Q2778,$Q$5:$Q$3000)+COUNTIF($Q$5:Q2778,Q2778)-1,"")</f>
        <v/>
      </c>
    </row>
    <row r="2779" spans="15:15" x14ac:dyDescent="0.25">
      <c r="O2779" s="31" t="str">
        <f>IFERROR(_xlfn.RANK.EQ(Q2779,$Q$5:$Q$3000)+COUNTIF($Q$5:Q2779,Q2779)-1,"")</f>
        <v/>
      </c>
    </row>
    <row r="2780" spans="15:15" x14ac:dyDescent="0.25">
      <c r="O2780" s="31" t="str">
        <f>IFERROR(_xlfn.RANK.EQ(Q2780,$Q$5:$Q$3000)+COUNTIF($Q$5:Q2780,Q2780)-1,"")</f>
        <v/>
      </c>
    </row>
    <row r="2781" spans="15:15" x14ac:dyDescent="0.25">
      <c r="O2781" s="31" t="str">
        <f>IFERROR(_xlfn.RANK.EQ(Q2781,$Q$5:$Q$3000)+COUNTIF($Q$5:Q2781,Q2781)-1,"")</f>
        <v/>
      </c>
    </row>
    <row r="2782" spans="15:15" x14ac:dyDescent="0.25">
      <c r="O2782" s="31" t="str">
        <f>IFERROR(_xlfn.RANK.EQ(Q2782,$Q$5:$Q$3000)+COUNTIF($Q$5:Q2782,Q2782)-1,"")</f>
        <v/>
      </c>
    </row>
    <row r="2783" spans="15:15" x14ac:dyDescent="0.25">
      <c r="O2783" s="31" t="str">
        <f>IFERROR(_xlfn.RANK.EQ(Q2783,$Q$5:$Q$3000)+COUNTIF($Q$5:Q2783,Q2783)-1,"")</f>
        <v/>
      </c>
    </row>
    <row r="2784" spans="15:15" x14ac:dyDescent="0.25">
      <c r="O2784" s="31" t="str">
        <f>IFERROR(_xlfn.RANK.EQ(Q2784,$Q$5:$Q$3000)+COUNTIF($Q$5:Q2784,Q2784)-1,"")</f>
        <v/>
      </c>
    </row>
    <row r="2785" spans="15:15" x14ac:dyDescent="0.25">
      <c r="O2785" s="31" t="str">
        <f>IFERROR(_xlfn.RANK.EQ(Q2785,$Q$5:$Q$3000)+COUNTIF($Q$5:Q2785,Q2785)-1,"")</f>
        <v/>
      </c>
    </row>
    <row r="2786" spans="15:15" x14ac:dyDescent="0.25">
      <c r="O2786" s="31" t="str">
        <f>IFERROR(_xlfn.RANK.EQ(Q2786,$Q$5:$Q$3000)+COUNTIF($Q$5:Q2786,Q2786)-1,"")</f>
        <v/>
      </c>
    </row>
    <row r="2787" spans="15:15" x14ac:dyDescent="0.25">
      <c r="O2787" s="31" t="str">
        <f>IFERROR(_xlfn.RANK.EQ(Q2787,$Q$5:$Q$3000)+COUNTIF($Q$5:Q2787,Q2787)-1,"")</f>
        <v/>
      </c>
    </row>
    <row r="2788" spans="15:15" x14ac:dyDescent="0.25">
      <c r="O2788" s="31" t="str">
        <f>IFERROR(_xlfn.RANK.EQ(Q2788,$Q$5:$Q$3000)+COUNTIF($Q$5:Q2788,Q2788)-1,"")</f>
        <v/>
      </c>
    </row>
    <row r="2789" spans="15:15" x14ac:dyDescent="0.25">
      <c r="O2789" s="31" t="str">
        <f>IFERROR(_xlfn.RANK.EQ(Q2789,$Q$5:$Q$3000)+COUNTIF($Q$5:Q2789,Q2789)-1,"")</f>
        <v/>
      </c>
    </row>
    <row r="2790" spans="15:15" x14ac:dyDescent="0.25">
      <c r="O2790" s="31" t="str">
        <f>IFERROR(_xlfn.RANK.EQ(Q2790,$Q$5:$Q$3000)+COUNTIF($Q$5:Q2790,Q2790)-1,"")</f>
        <v/>
      </c>
    </row>
    <row r="2791" spans="15:15" x14ac:dyDescent="0.25">
      <c r="O2791" s="31" t="str">
        <f>IFERROR(_xlfn.RANK.EQ(Q2791,$Q$5:$Q$3000)+COUNTIF($Q$5:Q2791,Q2791)-1,"")</f>
        <v/>
      </c>
    </row>
    <row r="2792" spans="15:15" x14ac:dyDescent="0.25">
      <c r="O2792" s="31" t="str">
        <f>IFERROR(_xlfn.RANK.EQ(Q2792,$Q$5:$Q$3000)+COUNTIF($Q$5:Q2792,Q2792)-1,"")</f>
        <v/>
      </c>
    </row>
    <row r="2793" spans="15:15" x14ac:dyDescent="0.25">
      <c r="O2793" s="31" t="str">
        <f>IFERROR(_xlfn.RANK.EQ(Q2793,$Q$5:$Q$3000)+COUNTIF($Q$5:Q2793,Q2793)-1,"")</f>
        <v/>
      </c>
    </row>
    <row r="2794" spans="15:15" x14ac:dyDescent="0.25">
      <c r="O2794" s="31" t="str">
        <f>IFERROR(_xlfn.RANK.EQ(Q2794,$Q$5:$Q$3000)+COUNTIF($Q$5:Q2794,Q2794)-1,"")</f>
        <v/>
      </c>
    </row>
    <row r="2795" spans="15:15" x14ac:dyDescent="0.25">
      <c r="O2795" s="31" t="str">
        <f>IFERROR(_xlfn.RANK.EQ(Q2795,$Q$5:$Q$3000)+COUNTIF($Q$5:Q2795,Q2795)-1,"")</f>
        <v/>
      </c>
    </row>
    <row r="2796" spans="15:15" x14ac:dyDescent="0.25">
      <c r="O2796" s="31" t="str">
        <f>IFERROR(_xlfn.RANK.EQ(Q2796,$Q$5:$Q$3000)+COUNTIF($Q$5:Q2796,Q2796)-1,"")</f>
        <v/>
      </c>
    </row>
    <row r="2797" spans="15:15" x14ac:dyDescent="0.25">
      <c r="O2797" s="31" t="str">
        <f>IFERROR(_xlfn.RANK.EQ(Q2797,$Q$5:$Q$3000)+COUNTIF($Q$5:Q2797,Q2797)-1,"")</f>
        <v/>
      </c>
    </row>
    <row r="2798" spans="15:15" x14ac:dyDescent="0.25">
      <c r="O2798" s="31" t="str">
        <f>IFERROR(_xlfn.RANK.EQ(Q2798,$Q$5:$Q$3000)+COUNTIF($Q$5:Q2798,Q2798)-1,"")</f>
        <v/>
      </c>
    </row>
    <row r="2799" spans="15:15" x14ac:dyDescent="0.25">
      <c r="O2799" s="31" t="str">
        <f>IFERROR(_xlfn.RANK.EQ(Q2799,$Q$5:$Q$3000)+COUNTIF($Q$5:Q2799,Q2799)-1,"")</f>
        <v/>
      </c>
    </row>
    <row r="2800" spans="15:15" x14ac:dyDescent="0.25">
      <c r="O2800" s="31" t="str">
        <f>IFERROR(_xlfn.RANK.EQ(Q2800,$Q$5:$Q$3000)+COUNTIF($Q$5:Q2800,Q2800)-1,"")</f>
        <v/>
      </c>
    </row>
    <row r="2801" spans="15:15" x14ac:dyDescent="0.25">
      <c r="O2801" s="31" t="str">
        <f>IFERROR(_xlfn.RANK.EQ(Q2801,$Q$5:$Q$3000)+COUNTIF($Q$5:Q2801,Q2801)-1,"")</f>
        <v/>
      </c>
    </row>
    <row r="2802" spans="15:15" x14ac:dyDescent="0.25">
      <c r="O2802" s="31" t="str">
        <f>IFERROR(_xlfn.RANK.EQ(Q2802,$Q$5:$Q$3000)+COUNTIF($Q$5:Q2802,Q2802)-1,"")</f>
        <v/>
      </c>
    </row>
    <row r="2803" spans="15:15" x14ac:dyDescent="0.25">
      <c r="O2803" s="31" t="str">
        <f>IFERROR(_xlfn.RANK.EQ(Q2803,$Q$5:$Q$3000)+COUNTIF($Q$5:Q2803,Q2803)-1,"")</f>
        <v/>
      </c>
    </row>
    <row r="2804" spans="15:15" x14ac:dyDescent="0.25">
      <c r="O2804" s="31" t="str">
        <f>IFERROR(_xlfn.RANK.EQ(Q2804,$Q$5:$Q$3000)+COUNTIF($Q$5:Q2804,Q2804)-1,"")</f>
        <v/>
      </c>
    </row>
    <row r="2805" spans="15:15" x14ac:dyDescent="0.25">
      <c r="O2805" s="31" t="str">
        <f>IFERROR(_xlfn.RANK.EQ(Q2805,$Q$5:$Q$3000)+COUNTIF($Q$5:Q2805,Q2805)-1,"")</f>
        <v/>
      </c>
    </row>
    <row r="2806" spans="15:15" x14ac:dyDescent="0.25">
      <c r="O2806" s="31" t="str">
        <f>IFERROR(_xlfn.RANK.EQ(Q2806,$Q$5:$Q$3000)+COUNTIF($Q$5:Q2806,Q2806)-1,"")</f>
        <v/>
      </c>
    </row>
    <row r="2807" spans="15:15" x14ac:dyDescent="0.25">
      <c r="O2807" s="31" t="str">
        <f>IFERROR(_xlfn.RANK.EQ(Q2807,$Q$5:$Q$3000)+COUNTIF($Q$5:Q2807,Q2807)-1,"")</f>
        <v/>
      </c>
    </row>
    <row r="2808" spans="15:15" x14ac:dyDescent="0.25">
      <c r="O2808" s="31" t="str">
        <f>IFERROR(_xlfn.RANK.EQ(Q2808,$Q$5:$Q$3000)+COUNTIF($Q$5:Q2808,Q2808)-1,"")</f>
        <v/>
      </c>
    </row>
    <row r="2809" spans="15:15" x14ac:dyDescent="0.25">
      <c r="O2809" s="31" t="str">
        <f>IFERROR(_xlfn.RANK.EQ(Q2809,$Q$5:$Q$3000)+COUNTIF($Q$5:Q2809,Q2809)-1,"")</f>
        <v/>
      </c>
    </row>
    <row r="2810" spans="15:15" x14ac:dyDescent="0.25">
      <c r="O2810" s="31" t="str">
        <f>IFERROR(_xlfn.RANK.EQ(Q2810,$Q$5:$Q$3000)+COUNTIF($Q$5:Q2810,Q2810)-1,"")</f>
        <v/>
      </c>
    </row>
    <row r="2811" spans="15:15" x14ac:dyDescent="0.25">
      <c r="O2811" s="31" t="str">
        <f>IFERROR(_xlfn.RANK.EQ(Q2811,$Q$5:$Q$3000)+COUNTIF($Q$5:Q2811,Q2811)-1,"")</f>
        <v/>
      </c>
    </row>
    <row r="2812" spans="15:15" x14ac:dyDescent="0.25">
      <c r="O2812" s="31" t="str">
        <f>IFERROR(_xlfn.RANK.EQ(Q2812,$Q$5:$Q$3000)+COUNTIF($Q$5:Q2812,Q2812)-1,"")</f>
        <v/>
      </c>
    </row>
    <row r="2813" spans="15:15" x14ac:dyDescent="0.25">
      <c r="O2813" s="31" t="str">
        <f>IFERROR(_xlfn.RANK.EQ(Q2813,$Q$5:$Q$3000)+COUNTIF($Q$5:Q2813,Q2813)-1,"")</f>
        <v/>
      </c>
    </row>
    <row r="2814" spans="15:15" x14ac:dyDescent="0.25">
      <c r="O2814" s="31" t="str">
        <f>IFERROR(_xlfn.RANK.EQ(Q2814,$Q$5:$Q$3000)+COUNTIF($Q$5:Q2814,Q2814)-1,"")</f>
        <v/>
      </c>
    </row>
    <row r="2815" spans="15:15" x14ac:dyDescent="0.25">
      <c r="O2815" s="31" t="str">
        <f>IFERROR(_xlfn.RANK.EQ(Q2815,$Q$5:$Q$3000)+COUNTIF($Q$5:Q2815,Q2815)-1,"")</f>
        <v/>
      </c>
    </row>
    <row r="2816" spans="15:15" x14ac:dyDescent="0.25">
      <c r="O2816" s="31" t="str">
        <f>IFERROR(_xlfn.RANK.EQ(Q2816,$Q$5:$Q$3000)+COUNTIF($Q$5:Q2816,Q2816)-1,"")</f>
        <v/>
      </c>
    </row>
    <row r="2817" spans="15:15" x14ac:dyDescent="0.25">
      <c r="O2817" s="31" t="str">
        <f>IFERROR(_xlfn.RANK.EQ(Q2817,$Q$5:$Q$3000)+COUNTIF($Q$5:Q2817,Q2817)-1,"")</f>
        <v/>
      </c>
    </row>
    <row r="2818" spans="15:15" x14ac:dyDescent="0.25">
      <c r="O2818" s="31" t="str">
        <f>IFERROR(_xlfn.RANK.EQ(Q2818,$Q$5:$Q$3000)+COUNTIF($Q$5:Q2818,Q2818)-1,"")</f>
        <v/>
      </c>
    </row>
    <row r="2819" spans="15:15" x14ac:dyDescent="0.25">
      <c r="O2819" s="31" t="str">
        <f>IFERROR(_xlfn.RANK.EQ(Q2819,$Q$5:$Q$3000)+COUNTIF($Q$5:Q2819,Q2819)-1,"")</f>
        <v/>
      </c>
    </row>
    <row r="2820" spans="15:15" x14ac:dyDescent="0.25">
      <c r="O2820" s="31" t="str">
        <f>IFERROR(_xlfn.RANK.EQ(Q2820,$Q$5:$Q$3000)+COUNTIF($Q$5:Q2820,Q2820)-1,"")</f>
        <v/>
      </c>
    </row>
    <row r="2821" spans="15:15" x14ac:dyDescent="0.25">
      <c r="O2821" s="31" t="str">
        <f>IFERROR(_xlfn.RANK.EQ(Q2821,$Q$5:$Q$3000)+COUNTIF($Q$5:Q2821,Q2821)-1,"")</f>
        <v/>
      </c>
    </row>
    <row r="2822" spans="15:15" x14ac:dyDescent="0.25">
      <c r="O2822" s="31" t="str">
        <f>IFERROR(_xlfn.RANK.EQ(Q2822,$Q$5:$Q$3000)+COUNTIF($Q$5:Q2822,Q2822)-1,"")</f>
        <v/>
      </c>
    </row>
    <row r="2823" spans="15:15" x14ac:dyDescent="0.25">
      <c r="O2823" s="31" t="str">
        <f>IFERROR(_xlfn.RANK.EQ(Q2823,$Q$5:$Q$3000)+COUNTIF($Q$5:Q2823,Q2823)-1,"")</f>
        <v/>
      </c>
    </row>
    <row r="2824" spans="15:15" x14ac:dyDescent="0.25">
      <c r="O2824" s="31" t="str">
        <f>IFERROR(_xlfn.RANK.EQ(Q2824,$Q$5:$Q$3000)+COUNTIF($Q$5:Q2824,Q2824)-1,"")</f>
        <v/>
      </c>
    </row>
    <row r="2825" spans="15:15" x14ac:dyDescent="0.25">
      <c r="O2825" s="31" t="str">
        <f>IFERROR(_xlfn.RANK.EQ(Q2825,$Q$5:$Q$3000)+COUNTIF($Q$5:Q2825,Q2825)-1,"")</f>
        <v/>
      </c>
    </row>
    <row r="2826" spans="15:15" x14ac:dyDescent="0.25">
      <c r="O2826" s="31" t="str">
        <f>IFERROR(_xlfn.RANK.EQ(Q2826,$Q$5:$Q$3000)+COUNTIF($Q$5:Q2826,Q2826)-1,"")</f>
        <v/>
      </c>
    </row>
    <row r="2827" spans="15:15" x14ac:dyDescent="0.25">
      <c r="O2827" s="31" t="str">
        <f>IFERROR(_xlfn.RANK.EQ(Q2827,$Q$5:$Q$3000)+COUNTIF($Q$5:Q2827,Q2827)-1,"")</f>
        <v/>
      </c>
    </row>
    <row r="2828" spans="15:15" x14ac:dyDescent="0.25">
      <c r="O2828" s="31" t="str">
        <f>IFERROR(_xlfn.RANK.EQ(Q2828,$Q$5:$Q$3000)+COUNTIF($Q$5:Q2828,Q2828)-1,"")</f>
        <v/>
      </c>
    </row>
    <row r="2829" spans="15:15" x14ac:dyDescent="0.25">
      <c r="O2829" s="31" t="str">
        <f>IFERROR(_xlfn.RANK.EQ(Q2829,$Q$5:$Q$3000)+COUNTIF($Q$5:Q2829,Q2829)-1,"")</f>
        <v/>
      </c>
    </row>
    <row r="2830" spans="15:15" x14ac:dyDescent="0.25">
      <c r="O2830" s="31" t="str">
        <f>IFERROR(_xlfn.RANK.EQ(Q2830,$Q$5:$Q$3000)+COUNTIF($Q$5:Q2830,Q2830)-1,"")</f>
        <v/>
      </c>
    </row>
    <row r="2831" spans="15:15" x14ac:dyDescent="0.25">
      <c r="O2831" s="31" t="str">
        <f>IFERROR(_xlfn.RANK.EQ(Q2831,$Q$5:$Q$3000)+COUNTIF($Q$5:Q2831,Q2831)-1,"")</f>
        <v/>
      </c>
    </row>
    <row r="2832" spans="15:15" x14ac:dyDescent="0.25">
      <c r="O2832" s="31" t="str">
        <f>IFERROR(_xlfn.RANK.EQ(Q2832,$Q$5:$Q$3000)+COUNTIF($Q$5:Q2832,Q2832)-1,"")</f>
        <v/>
      </c>
    </row>
    <row r="2833" spans="15:15" x14ac:dyDescent="0.25">
      <c r="O2833" s="31" t="str">
        <f>IFERROR(_xlfn.RANK.EQ(Q2833,$Q$5:$Q$3000)+COUNTIF($Q$5:Q2833,Q2833)-1,"")</f>
        <v/>
      </c>
    </row>
    <row r="2834" spans="15:15" x14ac:dyDescent="0.25">
      <c r="O2834" s="31" t="str">
        <f>IFERROR(_xlfn.RANK.EQ(Q2834,$Q$5:$Q$3000)+COUNTIF($Q$5:Q2834,Q2834)-1,"")</f>
        <v/>
      </c>
    </row>
    <row r="2835" spans="15:15" x14ac:dyDescent="0.25">
      <c r="O2835" s="31" t="str">
        <f>IFERROR(_xlfn.RANK.EQ(Q2835,$Q$5:$Q$3000)+COUNTIF($Q$5:Q2835,Q2835)-1,"")</f>
        <v/>
      </c>
    </row>
    <row r="2836" spans="15:15" x14ac:dyDescent="0.25">
      <c r="O2836" s="31" t="str">
        <f>IFERROR(_xlfn.RANK.EQ(Q2836,$Q$5:$Q$3000)+COUNTIF($Q$5:Q2836,Q2836)-1,"")</f>
        <v/>
      </c>
    </row>
    <row r="2837" spans="15:15" x14ac:dyDescent="0.25">
      <c r="O2837" s="31" t="str">
        <f>IFERROR(_xlfn.RANK.EQ(Q2837,$Q$5:$Q$3000)+COUNTIF($Q$5:Q2837,Q2837)-1,"")</f>
        <v/>
      </c>
    </row>
    <row r="2838" spans="15:15" x14ac:dyDescent="0.25">
      <c r="O2838" s="31" t="str">
        <f>IFERROR(_xlfn.RANK.EQ(Q2838,$Q$5:$Q$3000)+COUNTIF($Q$5:Q2838,Q2838)-1,"")</f>
        <v/>
      </c>
    </row>
    <row r="2839" spans="15:15" x14ac:dyDescent="0.25">
      <c r="O2839" s="31" t="str">
        <f>IFERROR(_xlfn.RANK.EQ(Q2839,$Q$5:$Q$3000)+COUNTIF($Q$5:Q2839,Q2839)-1,"")</f>
        <v/>
      </c>
    </row>
    <row r="2840" spans="15:15" x14ac:dyDescent="0.25">
      <c r="O2840" s="31" t="str">
        <f>IFERROR(_xlfn.RANK.EQ(Q2840,$Q$5:$Q$3000)+COUNTIF($Q$5:Q2840,Q2840)-1,"")</f>
        <v/>
      </c>
    </row>
    <row r="2841" spans="15:15" x14ac:dyDescent="0.25">
      <c r="O2841" s="31" t="str">
        <f>IFERROR(_xlfn.RANK.EQ(Q2841,$Q$5:$Q$3000)+COUNTIF($Q$5:Q2841,Q2841)-1,"")</f>
        <v/>
      </c>
    </row>
    <row r="2842" spans="15:15" x14ac:dyDescent="0.25">
      <c r="O2842" s="31" t="str">
        <f>IFERROR(_xlfn.RANK.EQ(Q2842,$Q$5:$Q$3000)+COUNTIF($Q$5:Q2842,Q2842)-1,"")</f>
        <v/>
      </c>
    </row>
    <row r="2843" spans="15:15" x14ac:dyDescent="0.25">
      <c r="O2843" s="31" t="str">
        <f>IFERROR(_xlfn.RANK.EQ(Q2843,$Q$5:$Q$3000)+COUNTIF($Q$5:Q2843,Q2843)-1,"")</f>
        <v/>
      </c>
    </row>
    <row r="2844" spans="15:15" x14ac:dyDescent="0.25">
      <c r="O2844" s="31" t="str">
        <f>IFERROR(_xlfn.RANK.EQ(Q2844,$Q$5:$Q$3000)+COUNTIF($Q$5:Q2844,Q2844)-1,"")</f>
        <v/>
      </c>
    </row>
    <row r="2845" spans="15:15" x14ac:dyDescent="0.25">
      <c r="O2845" s="31" t="str">
        <f>IFERROR(_xlfn.RANK.EQ(Q2845,$Q$5:$Q$3000)+COUNTIF($Q$5:Q2845,Q2845)-1,"")</f>
        <v/>
      </c>
    </row>
    <row r="2846" spans="15:15" x14ac:dyDescent="0.25">
      <c r="O2846" s="31" t="str">
        <f>IFERROR(_xlfn.RANK.EQ(Q2846,$Q$5:$Q$3000)+COUNTIF($Q$5:Q2846,Q2846)-1,"")</f>
        <v/>
      </c>
    </row>
    <row r="2847" spans="15:15" x14ac:dyDescent="0.25">
      <c r="O2847" s="31" t="str">
        <f>IFERROR(_xlfn.RANK.EQ(Q2847,$Q$5:$Q$3000)+COUNTIF($Q$5:Q2847,Q2847)-1,"")</f>
        <v/>
      </c>
    </row>
    <row r="2848" spans="15:15" x14ac:dyDescent="0.25">
      <c r="O2848" s="31" t="str">
        <f>IFERROR(_xlfn.RANK.EQ(Q2848,$Q$5:$Q$3000)+COUNTIF($Q$5:Q2848,Q2848)-1,"")</f>
        <v/>
      </c>
    </row>
    <row r="2849" spans="15:15" x14ac:dyDescent="0.25">
      <c r="O2849" s="31" t="str">
        <f>IFERROR(_xlfn.RANK.EQ(Q2849,$Q$5:$Q$3000)+COUNTIF($Q$5:Q2849,Q2849)-1,"")</f>
        <v/>
      </c>
    </row>
    <row r="2850" spans="15:15" x14ac:dyDescent="0.25">
      <c r="O2850" s="31" t="str">
        <f>IFERROR(_xlfn.RANK.EQ(Q2850,$Q$5:$Q$3000)+COUNTIF($Q$5:Q2850,Q2850)-1,"")</f>
        <v/>
      </c>
    </row>
    <row r="2851" spans="15:15" x14ac:dyDescent="0.25">
      <c r="O2851" s="31" t="str">
        <f>IFERROR(_xlfn.RANK.EQ(Q2851,$Q$5:$Q$3000)+COUNTIF($Q$5:Q2851,Q2851)-1,"")</f>
        <v/>
      </c>
    </row>
    <row r="2852" spans="15:15" x14ac:dyDescent="0.25">
      <c r="O2852" s="31" t="str">
        <f>IFERROR(_xlfn.RANK.EQ(Q2852,$Q$5:$Q$3000)+COUNTIF($Q$5:Q2852,Q2852)-1,"")</f>
        <v/>
      </c>
    </row>
    <row r="2853" spans="15:15" x14ac:dyDescent="0.25">
      <c r="O2853" s="31" t="str">
        <f>IFERROR(_xlfn.RANK.EQ(Q2853,$Q$5:$Q$3000)+COUNTIF($Q$5:Q2853,Q2853)-1,"")</f>
        <v/>
      </c>
    </row>
    <row r="2854" spans="15:15" x14ac:dyDescent="0.25">
      <c r="O2854" s="31" t="str">
        <f>IFERROR(_xlfn.RANK.EQ(Q2854,$Q$5:$Q$3000)+COUNTIF($Q$5:Q2854,Q2854)-1,"")</f>
        <v/>
      </c>
    </row>
    <row r="2855" spans="15:15" x14ac:dyDescent="0.25">
      <c r="O2855" s="31" t="str">
        <f>IFERROR(_xlfn.RANK.EQ(Q2855,$Q$5:$Q$3000)+COUNTIF($Q$5:Q2855,Q2855)-1,"")</f>
        <v/>
      </c>
    </row>
    <row r="2856" spans="15:15" x14ac:dyDescent="0.25">
      <c r="O2856" s="31" t="str">
        <f>IFERROR(_xlfn.RANK.EQ(Q2856,$Q$5:$Q$3000)+COUNTIF($Q$5:Q2856,Q2856)-1,"")</f>
        <v/>
      </c>
    </row>
    <row r="2857" spans="15:15" x14ac:dyDescent="0.25">
      <c r="O2857" s="31" t="str">
        <f>IFERROR(_xlfn.RANK.EQ(Q2857,$Q$5:$Q$3000)+COUNTIF($Q$5:Q2857,Q2857)-1,"")</f>
        <v/>
      </c>
    </row>
    <row r="2858" spans="15:15" x14ac:dyDescent="0.25">
      <c r="O2858" s="31" t="str">
        <f>IFERROR(_xlfn.RANK.EQ(Q2858,$Q$5:$Q$3000)+COUNTIF($Q$5:Q2858,Q2858)-1,"")</f>
        <v/>
      </c>
    </row>
    <row r="2859" spans="15:15" x14ac:dyDescent="0.25">
      <c r="O2859" s="31" t="str">
        <f>IFERROR(_xlfn.RANK.EQ(Q2859,$Q$5:$Q$3000)+COUNTIF($Q$5:Q2859,Q2859)-1,"")</f>
        <v/>
      </c>
    </row>
    <row r="2860" spans="15:15" x14ac:dyDescent="0.25">
      <c r="O2860" s="31" t="str">
        <f>IFERROR(_xlfn.RANK.EQ(Q2860,$Q$5:$Q$3000)+COUNTIF($Q$5:Q2860,Q2860)-1,"")</f>
        <v/>
      </c>
    </row>
    <row r="2861" spans="15:15" x14ac:dyDescent="0.25">
      <c r="O2861" s="31" t="str">
        <f>IFERROR(_xlfn.RANK.EQ(Q2861,$Q$5:$Q$3000)+COUNTIF($Q$5:Q2861,Q2861)-1,"")</f>
        <v/>
      </c>
    </row>
    <row r="2862" spans="15:15" x14ac:dyDescent="0.25">
      <c r="O2862" s="31" t="str">
        <f>IFERROR(_xlfn.RANK.EQ(Q2862,$Q$5:$Q$3000)+COUNTIF($Q$5:Q2862,Q2862)-1,"")</f>
        <v/>
      </c>
    </row>
    <row r="2863" spans="15:15" x14ac:dyDescent="0.25">
      <c r="O2863" s="31" t="str">
        <f>IFERROR(_xlfn.RANK.EQ(Q2863,$Q$5:$Q$3000)+COUNTIF($Q$5:Q2863,Q2863)-1,"")</f>
        <v/>
      </c>
    </row>
    <row r="2864" spans="15:15" x14ac:dyDescent="0.25">
      <c r="O2864" s="31" t="str">
        <f>IFERROR(_xlfn.RANK.EQ(Q2864,$Q$5:$Q$3000)+COUNTIF($Q$5:Q2864,Q2864)-1,"")</f>
        <v/>
      </c>
    </row>
    <row r="2865" spans="15:15" x14ac:dyDescent="0.25">
      <c r="O2865" s="31" t="str">
        <f>IFERROR(_xlfn.RANK.EQ(Q2865,$Q$5:$Q$3000)+COUNTIF($Q$5:Q2865,Q2865)-1,"")</f>
        <v/>
      </c>
    </row>
    <row r="2866" spans="15:15" x14ac:dyDescent="0.25">
      <c r="O2866" s="31" t="str">
        <f>IFERROR(_xlfn.RANK.EQ(Q2866,$Q$5:$Q$3000)+COUNTIF($Q$5:Q2866,Q2866)-1,"")</f>
        <v/>
      </c>
    </row>
    <row r="2867" spans="15:15" x14ac:dyDescent="0.25">
      <c r="O2867" s="31" t="str">
        <f>IFERROR(_xlfn.RANK.EQ(Q2867,$Q$5:$Q$3000)+COUNTIF($Q$5:Q2867,Q2867)-1,"")</f>
        <v/>
      </c>
    </row>
    <row r="2868" spans="15:15" x14ac:dyDescent="0.25">
      <c r="O2868" s="31" t="str">
        <f>IFERROR(_xlfn.RANK.EQ(Q2868,$Q$5:$Q$3000)+COUNTIF($Q$5:Q2868,Q2868)-1,"")</f>
        <v/>
      </c>
    </row>
    <row r="2869" spans="15:15" x14ac:dyDescent="0.25">
      <c r="O2869" s="31" t="str">
        <f>IFERROR(_xlfn.RANK.EQ(Q2869,$Q$5:$Q$3000)+COUNTIF($Q$5:Q2869,Q2869)-1,"")</f>
        <v/>
      </c>
    </row>
    <row r="2870" spans="15:15" x14ac:dyDescent="0.25">
      <c r="O2870" s="31" t="str">
        <f>IFERROR(_xlfn.RANK.EQ(Q2870,$Q$5:$Q$3000)+COUNTIF($Q$5:Q2870,Q2870)-1,"")</f>
        <v/>
      </c>
    </row>
    <row r="2871" spans="15:15" x14ac:dyDescent="0.25">
      <c r="O2871" s="31" t="str">
        <f>IFERROR(_xlfn.RANK.EQ(Q2871,$Q$5:$Q$3000)+COUNTIF($Q$5:Q2871,Q2871)-1,"")</f>
        <v/>
      </c>
    </row>
    <row r="2872" spans="15:15" x14ac:dyDescent="0.25">
      <c r="O2872" s="31" t="str">
        <f>IFERROR(_xlfn.RANK.EQ(Q2872,$Q$5:$Q$3000)+COUNTIF($Q$5:Q2872,Q2872)-1,"")</f>
        <v/>
      </c>
    </row>
    <row r="2873" spans="15:15" x14ac:dyDescent="0.25">
      <c r="O2873" s="31" t="str">
        <f>IFERROR(_xlfn.RANK.EQ(Q2873,$Q$5:$Q$3000)+COUNTIF($Q$5:Q2873,Q2873)-1,"")</f>
        <v/>
      </c>
    </row>
    <row r="2874" spans="15:15" x14ac:dyDescent="0.25">
      <c r="O2874" s="31" t="str">
        <f>IFERROR(_xlfn.RANK.EQ(Q2874,$Q$5:$Q$3000)+COUNTIF($Q$5:Q2874,Q2874)-1,"")</f>
        <v/>
      </c>
    </row>
    <row r="2875" spans="15:15" x14ac:dyDescent="0.25">
      <c r="O2875" s="31" t="str">
        <f>IFERROR(_xlfn.RANK.EQ(Q2875,$Q$5:$Q$3000)+COUNTIF($Q$5:Q2875,Q2875)-1,"")</f>
        <v/>
      </c>
    </row>
    <row r="2876" spans="15:15" x14ac:dyDescent="0.25">
      <c r="O2876" s="31" t="str">
        <f>IFERROR(_xlfn.RANK.EQ(Q2876,$Q$5:$Q$3000)+COUNTIF($Q$5:Q2876,Q2876)-1,"")</f>
        <v/>
      </c>
    </row>
    <row r="2877" spans="15:15" x14ac:dyDescent="0.25">
      <c r="O2877" s="31" t="str">
        <f>IFERROR(_xlfn.RANK.EQ(Q2877,$Q$5:$Q$3000)+COUNTIF($Q$5:Q2877,Q2877)-1,"")</f>
        <v/>
      </c>
    </row>
    <row r="2878" spans="15:15" x14ac:dyDescent="0.25">
      <c r="O2878" s="31" t="str">
        <f>IFERROR(_xlfn.RANK.EQ(Q2878,$Q$5:$Q$3000)+COUNTIF($Q$5:Q2878,Q2878)-1,"")</f>
        <v/>
      </c>
    </row>
    <row r="2879" spans="15:15" x14ac:dyDescent="0.25">
      <c r="O2879" s="31" t="str">
        <f>IFERROR(_xlfn.RANK.EQ(Q2879,$Q$5:$Q$3000)+COUNTIF($Q$5:Q2879,Q2879)-1,"")</f>
        <v/>
      </c>
    </row>
    <row r="2880" spans="15:15" x14ac:dyDescent="0.25">
      <c r="O2880" s="31" t="str">
        <f>IFERROR(_xlfn.RANK.EQ(Q2880,$Q$5:$Q$3000)+COUNTIF($Q$5:Q2880,Q2880)-1,"")</f>
        <v/>
      </c>
    </row>
    <row r="2881" spans="15:15" x14ac:dyDescent="0.25">
      <c r="O2881" s="31" t="str">
        <f>IFERROR(_xlfn.RANK.EQ(Q2881,$Q$5:$Q$3000)+COUNTIF($Q$5:Q2881,Q2881)-1,"")</f>
        <v/>
      </c>
    </row>
    <row r="2882" spans="15:15" x14ac:dyDescent="0.25">
      <c r="O2882" s="31" t="str">
        <f>IFERROR(_xlfn.RANK.EQ(Q2882,$Q$5:$Q$3000)+COUNTIF($Q$5:Q2882,Q2882)-1,"")</f>
        <v/>
      </c>
    </row>
    <row r="2883" spans="15:15" x14ac:dyDescent="0.25">
      <c r="O2883" s="31" t="str">
        <f>IFERROR(_xlfn.RANK.EQ(Q2883,$Q$5:$Q$3000)+COUNTIF($Q$5:Q2883,Q2883)-1,"")</f>
        <v/>
      </c>
    </row>
    <row r="2884" spans="15:15" x14ac:dyDescent="0.25">
      <c r="O2884" s="31" t="str">
        <f>IFERROR(_xlfn.RANK.EQ(Q2884,$Q$5:$Q$3000)+COUNTIF($Q$5:Q2884,Q2884)-1,"")</f>
        <v/>
      </c>
    </row>
    <row r="2885" spans="15:15" x14ac:dyDescent="0.25">
      <c r="O2885" s="31" t="str">
        <f>IFERROR(_xlfn.RANK.EQ(Q2885,$Q$5:$Q$3000)+COUNTIF($Q$5:Q2885,Q2885)-1,"")</f>
        <v/>
      </c>
    </row>
    <row r="2886" spans="15:15" x14ac:dyDescent="0.25">
      <c r="O2886" s="31" t="str">
        <f>IFERROR(_xlfn.RANK.EQ(Q2886,$Q$5:$Q$3000)+COUNTIF($Q$5:Q2886,Q2886)-1,"")</f>
        <v/>
      </c>
    </row>
    <row r="2887" spans="15:15" x14ac:dyDescent="0.25">
      <c r="O2887" s="31" t="str">
        <f>IFERROR(_xlfn.RANK.EQ(Q2887,$Q$5:$Q$3000)+COUNTIF($Q$5:Q2887,Q2887)-1,"")</f>
        <v/>
      </c>
    </row>
    <row r="2888" spans="15:15" x14ac:dyDescent="0.25">
      <c r="O2888" s="31" t="str">
        <f>IFERROR(_xlfn.RANK.EQ(Q2888,$Q$5:$Q$3000)+COUNTIF($Q$5:Q2888,Q2888)-1,"")</f>
        <v/>
      </c>
    </row>
    <row r="2889" spans="15:15" x14ac:dyDescent="0.25">
      <c r="O2889" s="31" t="str">
        <f>IFERROR(_xlfn.RANK.EQ(Q2889,$Q$5:$Q$3000)+COUNTIF($Q$5:Q2889,Q2889)-1,"")</f>
        <v/>
      </c>
    </row>
    <row r="2890" spans="15:15" x14ac:dyDescent="0.25">
      <c r="O2890" s="31" t="str">
        <f>IFERROR(_xlfn.RANK.EQ(Q2890,$Q$5:$Q$3000)+COUNTIF($Q$5:Q2890,Q2890)-1,"")</f>
        <v/>
      </c>
    </row>
    <row r="2891" spans="15:15" x14ac:dyDescent="0.25">
      <c r="O2891" s="31" t="str">
        <f>IFERROR(_xlfn.RANK.EQ(Q2891,$Q$5:$Q$3000)+COUNTIF($Q$5:Q2891,Q2891)-1,"")</f>
        <v/>
      </c>
    </row>
    <row r="2892" spans="15:15" x14ac:dyDescent="0.25">
      <c r="O2892" s="31" t="str">
        <f>IFERROR(_xlfn.RANK.EQ(Q2892,$Q$5:$Q$3000)+COUNTIF($Q$5:Q2892,Q2892)-1,"")</f>
        <v/>
      </c>
    </row>
    <row r="2893" spans="15:15" x14ac:dyDescent="0.25">
      <c r="O2893" s="31" t="str">
        <f>IFERROR(_xlfn.RANK.EQ(Q2893,$Q$5:$Q$3000)+COUNTIF($Q$5:Q2893,Q2893)-1,"")</f>
        <v/>
      </c>
    </row>
    <row r="2894" spans="15:15" x14ac:dyDescent="0.25">
      <c r="O2894" s="31" t="str">
        <f>IFERROR(_xlfn.RANK.EQ(Q2894,$Q$5:$Q$3000)+COUNTIF($Q$5:Q2894,Q2894)-1,"")</f>
        <v/>
      </c>
    </row>
    <row r="2895" spans="15:15" x14ac:dyDescent="0.25">
      <c r="O2895" s="31" t="str">
        <f>IFERROR(_xlfn.RANK.EQ(Q2895,$Q$5:$Q$3000)+COUNTIF($Q$5:Q2895,Q2895)-1,"")</f>
        <v/>
      </c>
    </row>
    <row r="2896" spans="15:15" x14ac:dyDescent="0.25">
      <c r="O2896" s="31" t="str">
        <f>IFERROR(_xlfn.RANK.EQ(Q2896,$Q$5:$Q$3000)+COUNTIF($Q$5:Q2896,Q2896)-1,"")</f>
        <v/>
      </c>
    </row>
    <row r="2897" spans="15:15" x14ac:dyDescent="0.25">
      <c r="O2897" s="31" t="str">
        <f>IFERROR(_xlfn.RANK.EQ(Q2897,$Q$5:$Q$3000)+COUNTIF($Q$5:Q2897,Q2897)-1,"")</f>
        <v/>
      </c>
    </row>
    <row r="2898" spans="15:15" x14ac:dyDescent="0.25">
      <c r="O2898" s="31" t="str">
        <f>IFERROR(_xlfn.RANK.EQ(Q2898,$Q$5:$Q$3000)+COUNTIF($Q$5:Q2898,Q2898)-1,"")</f>
        <v/>
      </c>
    </row>
    <row r="2899" spans="15:15" x14ac:dyDescent="0.25">
      <c r="O2899" s="31" t="str">
        <f>IFERROR(_xlfn.RANK.EQ(Q2899,$Q$5:$Q$3000)+COUNTIF($Q$5:Q2899,Q2899)-1,"")</f>
        <v/>
      </c>
    </row>
    <row r="2900" spans="15:15" x14ac:dyDescent="0.25">
      <c r="O2900" s="31" t="str">
        <f>IFERROR(_xlfn.RANK.EQ(Q2900,$Q$5:$Q$3000)+COUNTIF($Q$5:Q2900,Q2900)-1,"")</f>
        <v/>
      </c>
    </row>
    <row r="2901" spans="15:15" x14ac:dyDescent="0.25">
      <c r="O2901" s="31" t="str">
        <f>IFERROR(_xlfn.RANK.EQ(Q2901,$Q$5:$Q$3000)+COUNTIF($Q$5:Q2901,Q2901)-1,"")</f>
        <v/>
      </c>
    </row>
    <row r="2902" spans="15:15" x14ac:dyDescent="0.25">
      <c r="O2902" s="31" t="str">
        <f>IFERROR(_xlfn.RANK.EQ(Q2902,$Q$5:$Q$3000)+COUNTIF($Q$5:Q2902,Q2902)-1,"")</f>
        <v/>
      </c>
    </row>
    <row r="2903" spans="15:15" x14ac:dyDescent="0.25">
      <c r="O2903" s="31" t="str">
        <f>IFERROR(_xlfn.RANK.EQ(Q2903,$Q$5:$Q$3000)+COUNTIF($Q$5:Q2903,Q2903)-1,"")</f>
        <v/>
      </c>
    </row>
    <row r="2904" spans="15:15" x14ac:dyDescent="0.25">
      <c r="O2904" s="31" t="str">
        <f>IFERROR(_xlfn.RANK.EQ(Q2904,$Q$5:$Q$3000)+COUNTIF($Q$5:Q2904,Q2904)-1,"")</f>
        <v/>
      </c>
    </row>
    <row r="2905" spans="15:15" x14ac:dyDescent="0.25">
      <c r="O2905" s="31" t="str">
        <f>IFERROR(_xlfn.RANK.EQ(Q2905,$Q$5:$Q$3000)+COUNTIF($Q$5:Q2905,Q2905)-1,"")</f>
        <v/>
      </c>
    </row>
    <row r="2906" spans="15:15" x14ac:dyDescent="0.25">
      <c r="O2906" s="31" t="str">
        <f>IFERROR(_xlfn.RANK.EQ(Q2906,$Q$5:$Q$3000)+COUNTIF($Q$5:Q2906,Q2906)-1,"")</f>
        <v/>
      </c>
    </row>
    <row r="2907" spans="15:15" x14ac:dyDescent="0.25">
      <c r="O2907" s="31" t="str">
        <f>IFERROR(_xlfn.RANK.EQ(Q2907,$Q$5:$Q$3000)+COUNTIF($Q$5:Q2907,Q2907)-1,"")</f>
        <v/>
      </c>
    </row>
    <row r="2908" spans="15:15" x14ac:dyDescent="0.25">
      <c r="O2908" s="31" t="str">
        <f>IFERROR(_xlfn.RANK.EQ(Q2908,$Q$5:$Q$3000)+COUNTIF($Q$5:Q2908,Q2908)-1,"")</f>
        <v/>
      </c>
    </row>
    <row r="2909" spans="15:15" x14ac:dyDescent="0.25">
      <c r="O2909" s="31" t="str">
        <f>IFERROR(_xlfn.RANK.EQ(Q2909,$Q$5:$Q$3000)+COUNTIF($Q$5:Q2909,Q2909)-1,"")</f>
        <v/>
      </c>
    </row>
    <row r="2910" spans="15:15" x14ac:dyDescent="0.25">
      <c r="O2910" s="31" t="str">
        <f>IFERROR(_xlfn.RANK.EQ(Q2910,$Q$5:$Q$3000)+COUNTIF($Q$5:Q2910,Q2910)-1,"")</f>
        <v/>
      </c>
    </row>
    <row r="2911" spans="15:15" x14ac:dyDescent="0.25">
      <c r="O2911" s="31" t="str">
        <f>IFERROR(_xlfn.RANK.EQ(Q2911,$Q$5:$Q$3000)+COUNTIF($Q$5:Q2911,Q2911)-1,"")</f>
        <v/>
      </c>
    </row>
    <row r="2912" spans="15:15" x14ac:dyDescent="0.25">
      <c r="O2912" s="31" t="str">
        <f>IFERROR(_xlfn.RANK.EQ(Q2912,$Q$5:$Q$3000)+COUNTIF($Q$5:Q2912,Q2912)-1,"")</f>
        <v/>
      </c>
    </row>
    <row r="2913" spans="15:15" x14ac:dyDescent="0.25">
      <c r="O2913" s="31" t="str">
        <f>IFERROR(_xlfn.RANK.EQ(Q2913,$Q$5:$Q$3000)+COUNTIF($Q$5:Q2913,Q2913)-1,"")</f>
        <v/>
      </c>
    </row>
    <row r="2914" spans="15:15" x14ac:dyDescent="0.25">
      <c r="O2914" s="31" t="str">
        <f>IFERROR(_xlfn.RANK.EQ(Q2914,$Q$5:$Q$3000)+COUNTIF($Q$5:Q2914,Q2914)-1,"")</f>
        <v/>
      </c>
    </row>
    <row r="2915" spans="15:15" x14ac:dyDescent="0.25">
      <c r="O2915" s="31" t="str">
        <f>IFERROR(_xlfn.RANK.EQ(Q2915,$Q$5:$Q$3000)+COUNTIF($Q$5:Q2915,Q2915)-1,"")</f>
        <v/>
      </c>
    </row>
    <row r="2916" spans="15:15" x14ac:dyDescent="0.25">
      <c r="O2916" s="31" t="str">
        <f>IFERROR(_xlfn.RANK.EQ(Q2916,$Q$5:$Q$3000)+COUNTIF($Q$5:Q2916,Q2916)-1,"")</f>
        <v/>
      </c>
    </row>
    <row r="2917" spans="15:15" x14ac:dyDescent="0.25">
      <c r="O2917" s="31" t="str">
        <f>IFERROR(_xlfn.RANK.EQ(Q2917,$Q$5:$Q$3000)+COUNTIF($Q$5:Q2917,Q2917)-1,"")</f>
        <v/>
      </c>
    </row>
    <row r="2918" spans="15:15" x14ac:dyDescent="0.25">
      <c r="O2918" s="31" t="str">
        <f>IFERROR(_xlfn.RANK.EQ(Q2918,$Q$5:$Q$3000)+COUNTIF($Q$5:Q2918,Q2918)-1,"")</f>
        <v/>
      </c>
    </row>
    <row r="2919" spans="15:15" x14ac:dyDescent="0.25">
      <c r="O2919" s="31" t="str">
        <f>IFERROR(_xlfn.RANK.EQ(Q2919,$Q$5:$Q$3000)+COUNTIF($Q$5:Q2919,Q2919)-1,"")</f>
        <v/>
      </c>
    </row>
    <row r="2920" spans="15:15" x14ac:dyDescent="0.25">
      <c r="O2920" s="31" t="str">
        <f>IFERROR(_xlfn.RANK.EQ(Q2920,$Q$5:$Q$3000)+COUNTIF($Q$5:Q2920,Q2920)-1,"")</f>
        <v/>
      </c>
    </row>
    <row r="2921" spans="15:15" x14ac:dyDescent="0.25">
      <c r="O2921" s="31" t="str">
        <f>IFERROR(_xlfn.RANK.EQ(Q2921,$Q$5:$Q$3000)+COUNTIF($Q$5:Q2921,Q2921)-1,"")</f>
        <v/>
      </c>
    </row>
    <row r="2922" spans="15:15" x14ac:dyDescent="0.25">
      <c r="O2922" s="31" t="str">
        <f>IFERROR(_xlfn.RANK.EQ(Q2922,$Q$5:$Q$3000)+COUNTIF($Q$5:Q2922,Q2922)-1,"")</f>
        <v/>
      </c>
    </row>
    <row r="2923" spans="15:15" x14ac:dyDescent="0.25">
      <c r="O2923" s="31" t="str">
        <f>IFERROR(_xlfn.RANK.EQ(Q2923,$Q$5:$Q$3000)+COUNTIF($Q$5:Q2923,Q2923)-1,"")</f>
        <v/>
      </c>
    </row>
    <row r="2924" spans="15:15" x14ac:dyDescent="0.25">
      <c r="O2924" s="31" t="str">
        <f>IFERROR(_xlfn.RANK.EQ(Q2924,$Q$5:$Q$3000)+COUNTIF($Q$5:Q2924,Q2924)-1,"")</f>
        <v/>
      </c>
    </row>
    <row r="2925" spans="15:15" x14ac:dyDescent="0.25">
      <c r="O2925" s="31" t="str">
        <f>IFERROR(_xlfn.RANK.EQ(Q2925,$Q$5:$Q$3000)+COUNTIF($Q$5:Q2925,Q2925)-1,"")</f>
        <v/>
      </c>
    </row>
    <row r="2926" spans="15:15" x14ac:dyDescent="0.25">
      <c r="O2926" s="31" t="str">
        <f>IFERROR(_xlfn.RANK.EQ(Q2926,$Q$5:$Q$3000)+COUNTIF($Q$5:Q2926,Q2926)-1,"")</f>
        <v/>
      </c>
    </row>
    <row r="2927" spans="15:15" x14ac:dyDescent="0.25">
      <c r="O2927" s="31" t="str">
        <f>IFERROR(_xlfn.RANK.EQ(Q2927,$Q$5:$Q$3000)+COUNTIF($Q$5:Q2927,Q2927)-1,"")</f>
        <v/>
      </c>
    </row>
    <row r="2928" spans="15:15" x14ac:dyDescent="0.25">
      <c r="O2928" s="31" t="str">
        <f>IFERROR(_xlfn.RANK.EQ(Q2928,$Q$5:$Q$3000)+COUNTIF($Q$5:Q2928,Q2928)-1,"")</f>
        <v/>
      </c>
    </row>
    <row r="2929" spans="15:15" x14ac:dyDescent="0.25">
      <c r="O2929" s="31" t="str">
        <f>IFERROR(_xlfn.RANK.EQ(Q2929,$Q$5:$Q$3000)+COUNTIF($Q$5:Q2929,Q2929)-1,"")</f>
        <v/>
      </c>
    </row>
    <row r="2930" spans="15:15" x14ac:dyDescent="0.25">
      <c r="O2930" s="31" t="str">
        <f>IFERROR(_xlfn.RANK.EQ(Q2930,$Q$5:$Q$3000)+COUNTIF($Q$5:Q2930,Q2930)-1,"")</f>
        <v/>
      </c>
    </row>
    <row r="2931" spans="15:15" x14ac:dyDescent="0.25">
      <c r="O2931" s="31" t="str">
        <f>IFERROR(_xlfn.RANK.EQ(Q2931,$Q$5:$Q$3000)+COUNTIF($Q$5:Q2931,Q2931)-1,"")</f>
        <v/>
      </c>
    </row>
    <row r="2932" spans="15:15" x14ac:dyDescent="0.25">
      <c r="O2932" s="31" t="str">
        <f>IFERROR(_xlfn.RANK.EQ(Q2932,$Q$5:$Q$3000)+COUNTIF($Q$5:Q2932,Q2932)-1,"")</f>
        <v/>
      </c>
    </row>
    <row r="2933" spans="15:15" x14ac:dyDescent="0.25">
      <c r="O2933" s="31" t="str">
        <f>IFERROR(_xlfn.RANK.EQ(Q2933,$Q$5:$Q$3000)+COUNTIF($Q$5:Q2933,Q2933)-1,"")</f>
        <v/>
      </c>
    </row>
    <row r="2934" spans="15:15" x14ac:dyDescent="0.25">
      <c r="O2934" s="31" t="str">
        <f>IFERROR(_xlfn.RANK.EQ(Q2934,$Q$5:$Q$3000)+COUNTIF($Q$5:Q2934,Q2934)-1,"")</f>
        <v/>
      </c>
    </row>
    <row r="2935" spans="15:15" x14ac:dyDescent="0.25">
      <c r="O2935" s="31" t="str">
        <f>IFERROR(_xlfn.RANK.EQ(Q2935,$Q$5:$Q$3000)+COUNTIF($Q$5:Q2935,Q2935)-1,"")</f>
        <v/>
      </c>
    </row>
    <row r="2936" spans="15:15" x14ac:dyDescent="0.25">
      <c r="O2936" s="31" t="str">
        <f>IFERROR(_xlfn.RANK.EQ(Q2936,$Q$5:$Q$3000)+COUNTIF($Q$5:Q2936,Q2936)-1,"")</f>
        <v/>
      </c>
    </row>
    <row r="2937" spans="15:15" x14ac:dyDescent="0.25">
      <c r="O2937" s="31" t="str">
        <f>IFERROR(_xlfn.RANK.EQ(Q2937,$Q$5:$Q$3000)+COUNTIF($Q$5:Q2937,Q2937)-1,"")</f>
        <v/>
      </c>
    </row>
    <row r="2938" spans="15:15" x14ac:dyDescent="0.25">
      <c r="O2938" s="31" t="str">
        <f>IFERROR(_xlfn.RANK.EQ(Q2938,$Q$5:$Q$3000)+COUNTIF($Q$5:Q2938,Q2938)-1,"")</f>
        <v/>
      </c>
    </row>
    <row r="2939" spans="15:15" x14ac:dyDescent="0.25">
      <c r="O2939" s="31" t="str">
        <f>IFERROR(_xlfn.RANK.EQ(Q2939,$Q$5:$Q$3000)+COUNTIF($Q$5:Q2939,Q2939)-1,"")</f>
        <v/>
      </c>
    </row>
    <row r="2940" spans="15:15" x14ac:dyDescent="0.25">
      <c r="O2940" s="31" t="str">
        <f>IFERROR(_xlfn.RANK.EQ(Q2940,$Q$5:$Q$3000)+COUNTIF($Q$5:Q2940,Q2940)-1,"")</f>
        <v/>
      </c>
    </row>
    <row r="2941" spans="15:15" x14ac:dyDescent="0.25">
      <c r="O2941" s="31" t="str">
        <f>IFERROR(_xlfn.RANK.EQ(Q2941,$Q$5:$Q$3000)+COUNTIF($Q$5:Q2941,Q2941)-1,"")</f>
        <v/>
      </c>
    </row>
    <row r="2942" spans="15:15" x14ac:dyDescent="0.25">
      <c r="O2942" s="31" t="str">
        <f>IFERROR(_xlfn.RANK.EQ(Q2942,$Q$5:$Q$3000)+COUNTIF($Q$5:Q2942,Q2942)-1,"")</f>
        <v/>
      </c>
    </row>
    <row r="2943" spans="15:15" x14ac:dyDescent="0.25">
      <c r="O2943" s="31" t="str">
        <f>IFERROR(_xlfn.RANK.EQ(Q2943,$Q$5:$Q$3000)+COUNTIF($Q$5:Q2943,Q2943)-1,"")</f>
        <v/>
      </c>
    </row>
    <row r="2944" spans="15:15" x14ac:dyDescent="0.25">
      <c r="O2944" s="31" t="str">
        <f>IFERROR(_xlfn.RANK.EQ(Q2944,$Q$5:$Q$3000)+COUNTIF($Q$5:Q2944,Q2944)-1,"")</f>
        <v/>
      </c>
    </row>
    <row r="2945" spans="15:15" x14ac:dyDescent="0.25">
      <c r="O2945" s="31" t="str">
        <f>IFERROR(_xlfn.RANK.EQ(Q2945,$Q$5:$Q$3000)+COUNTIF($Q$5:Q2945,Q2945)-1,"")</f>
        <v/>
      </c>
    </row>
    <row r="2946" spans="15:15" x14ac:dyDescent="0.25">
      <c r="O2946" s="31" t="str">
        <f>IFERROR(_xlfn.RANK.EQ(Q2946,$Q$5:$Q$3000)+COUNTIF($Q$5:Q2946,Q2946)-1,"")</f>
        <v/>
      </c>
    </row>
    <row r="2947" spans="15:15" x14ac:dyDescent="0.25">
      <c r="O2947" s="31" t="str">
        <f>IFERROR(_xlfn.RANK.EQ(Q2947,$Q$5:$Q$3000)+COUNTIF($Q$5:Q2947,Q2947)-1,"")</f>
        <v/>
      </c>
    </row>
    <row r="2948" spans="15:15" x14ac:dyDescent="0.25">
      <c r="O2948" s="31" t="str">
        <f>IFERROR(_xlfn.RANK.EQ(Q2948,$Q$5:$Q$3000)+COUNTIF($Q$5:Q2948,Q2948)-1,"")</f>
        <v/>
      </c>
    </row>
    <row r="2949" spans="15:15" x14ac:dyDescent="0.25">
      <c r="O2949" s="31" t="str">
        <f>IFERROR(_xlfn.RANK.EQ(Q2949,$Q$5:$Q$3000)+COUNTIF($Q$5:Q2949,Q2949)-1,"")</f>
        <v/>
      </c>
    </row>
    <row r="2950" spans="15:15" x14ac:dyDescent="0.25">
      <c r="O2950" s="31" t="str">
        <f>IFERROR(_xlfn.RANK.EQ(Q2950,$Q$5:$Q$3000)+COUNTIF($Q$5:Q2950,Q2950)-1,"")</f>
        <v/>
      </c>
    </row>
    <row r="2951" spans="15:15" x14ac:dyDescent="0.25">
      <c r="O2951" s="31" t="str">
        <f>IFERROR(_xlfn.RANK.EQ(Q2951,$Q$5:$Q$3000)+COUNTIF($Q$5:Q2951,Q2951)-1,"")</f>
        <v/>
      </c>
    </row>
    <row r="2952" spans="15:15" x14ac:dyDescent="0.25">
      <c r="O2952" s="31" t="str">
        <f>IFERROR(_xlfn.RANK.EQ(Q2952,$Q$5:$Q$3000)+COUNTIF($Q$5:Q2952,Q2952)-1,"")</f>
        <v/>
      </c>
    </row>
    <row r="2953" spans="15:15" x14ac:dyDescent="0.25">
      <c r="O2953" s="31" t="str">
        <f>IFERROR(_xlfn.RANK.EQ(Q2953,$Q$5:$Q$3000)+COUNTIF($Q$5:Q2953,Q2953)-1,"")</f>
        <v/>
      </c>
    </row>
    <row r="2954" spans="15:15" x14ac:dyDescent="0.25">
      <c r="O2954" s="31" t="str">
        <f>IFERROR(_xlfn.RANK.EQ(Q2954,$Q$5:$Q$3000)+COUNTIF($Q$5:Q2954,Q2954)-1,"")</f>
        <v/>
      </c>
    </row>
    <row r="2955" spans="15:15" x14ac:dyDescent="0.25">
      <c r="O2955" s="31" t="str">
        <f>IFERROR(_xlfn.RANK.EQ(Q2955,$Q$5:$Q$3000)+COUNTIF($Q$5:Q2955,Q2955)-1,"")</f>
        <v/>
      </c>
    </row>
    <row r="2956" spans="15:15" x14ac:dyDescent="0.25">
      <c r="O2956" s="31" t="str">
        <f>IFERROR(_xlfn.RANK.EQ(Q2956,$Q$5:$Q$3000)+COUNTIF($Q$5:Q2956,Q2956)-1,"")</f>
        <v/>
      </c>
    </row>
    <row r="2957" spans="15:15" x14ac:dyDescent="0.25">
      <c r="O2957" s="31" t="str">
        <f>IFERROR(_xlfn.RANK.EQ(Q2957,$Q$5:$Q$3000)+COUNTIF($Q$5:Q2957,Q2957)-1,"")</f>
        <v/>
      </c>
    </row>
    <row r="2958" spans="15:15" x14ac:dyDescent="0.25">
      <c r="O2958" s="31" t="str">
        <f>IFERROR(_xlfn.RANK.EQ(Q2958,$Q$5:$Q$3000)+COUNTIF($Q$5:Q2958,Q2958)-1,"")</f>
        <v/>
      </c>
    </row>
    <row r="2959" spans="15:15" x14ac:dyDescent="0.25">
      <c r="O2959" s="31" t="str">
        <f>IFERROR(_xlfn.RANK.EQ(Q2959,$Q$5:$Q$3000)+COUNTIF($Q$5:Q2959,Q2959)-1,"")</f>
        <v/>
      </c>
    </row>
    <row r="2960" spans="15:15" x14ac:dyDescent="0.25">
      <c r="O2960" s="31" t="str">
        <f>IFERROR(_xlfn.RANK.EQ(Q2960,$Q$5:$Q$3000)+COUNTIF($Q$5:Q2960,Q2960)-1,"")</f>
        <v/>
      </c>
    </row>
    <row r="2961" spans="15:15" x14ac:dyDescent="0.25">
      <c r="O2961" s="31" t="str">
        <f>IFERROR(_xlfn.RANK.EQ(Q2961,$Q$5:$Q$3000)+COUNTIF($Q$5:Q2961,Q2961)-1,"")</f>
        <v/>
      </c>
    </row>
    <row r="2962" spans="15:15" x14ac:dyDescent="0.25">
      <c r="O2962" s="31" t="str">
        <f>IFERROR(_xlfn.RANK.EQ(Q2962,$Q$5:$Q$3000)+COUNTIF($Q$5:Q2962,Q2962)-1,"")</f>
        <v/>
      </c>
    </row>
    <row r="2963" spans="15:15" x14ac:dyDescent="0.25">
      <c r="O2963" s="31" t="str">
        <f>IFERROR(_xlfn.RANK.EQ(Q2963,$Q$5:$Q$3000)+COUNTIF($Q$5:Q2963,Q2963)-1,"")</f>
        <v/>
      </c>
    </row>
    <row r="2964" spans="15:15" x14ac:dyDescent="0.25">
      <c r="O2964" s="31" t="str">
        <f>IFERROR(_xlfn.RANK.EQ(Q2964,$Q$5:$Q$3000)+COUNTIF($Q$5:Q2964,Q2964)-1,"")</f>
        <v/>
      </c>
    </row>
    <row r="2965" spans="15:15" x14ac:dyDescent="0.25">
      <c r="O2965" s="31" t="str">
        <f>IFERROR(_xlfn.RANK.EQ(Q2965,$Q$5:$Q$3000)+COUNTIF($Q$5:Q2965,Q2965)-1,"")</f>
        <v/>
      </c>
    </row>
    <row r="2966" spans="15:15" x14ac:dyDescent="0.25">
      <c r="O2966" s="31" t="str">
        <f>IFERROR(_xlfn.RANK.EQ(Q2966,$Q$5:$Q$3000)+COUNTIF($Q$5:Q2966,Q2966)-1,"")</f>
        <v/>
      </c>
    </row>
    <row r="2967" spans="15:15" x14ac:dyDescent="0.25">
      <c r="O2967" s="31" t="str">
        <f>IFERROR(_xlfn.RANK.EQ(Q2967,$Q$5:$Q$3000)+COUNTIF($Q$5:Q2967,Q2967)-1,"")</f>
        <v/>
      </c>
    </row>
    <row r="2968" spans="15:15" x14ac:dyDescent="0.25">
      <c r="O2968" s="31" t="str">
        <f>IFERROR(_xlfn.RANK.EQ(Q2968,$Q$5:$Q$3000)+COUNTIF($Q$5:Q2968,Q2968)-1,"")</f>
        <v/>
      </c>
    </row>
    <row r="2969" spans="15:15" x14ac:dyDescent="0.25">
      <c r="O2969" s="31" t="str">
        <f>IFERROR(_xlfn.RANK.EQ(Q2969,$Q$5:$Q$3000)+COUNTIF($Q$5:Q2969,Q2969)-1,"")</f>
        <v/>
      </c>
    </row>
    <row r="2970" spans="15:15" x14ac:dyDescent="0.25">
      <c r="O2970" s="31" t="str">
        <f>IFERROR(_xlfn.RANK.EQ(Q2970,$Q$5:$Q$3000)+COUNTIF($Q$5:Q2970,Q2970)-1,"")</f>
        <v/>
      </c>
    </row>
    <row r="2971" spans="15:15" x14ac:dyDescent="0.25">
      <c r="O2971" s="31" t="str">
        <f>IFERROR(_xlfn.RANK.EQ(Q2971,$Q$5:$Q$3000)+COUNTIF($Q$5:Q2971,Q2971)-1,"")</f>
        <v/>
      </c>
    </row>
    <row r="2972" spans="15:15" x14ac:dyDescent="0.25">
      <c r="O2972" s="31" t="str">
        <f>IFERROR(_xlfn.RANK.EQ(Q2972,$Q$5:$Q$3000)+COUNTIF($Q$5:Q2972,Q2972)-1,"")</f>
        <v/>
      </c>
    </row>
    <row r="2973" spans="15:15" x14ac:dyDescent="0.25">
      <c r="O2973" s="31" t="str">
        <f>IFERROR(_xlfn.RANK.EQ(Q2973,$Q$5:$Q$3000)+COUNTIF($Q$5:Q2973,Q2973)-1,"")</f>
        <v/>
      </c>
    </row>
    <row r="2974" spans="15:15" x14ac:dyDescent="0.25">
      <c r="O2974" s="31" t="str">
        <f>IFERROR(_xlfn.RANK.EQ(Q2974,$Q$5:$Q$3000)+COUNTIF($Q$5:Q2974,Q2974)-1,"")</f>
        <v/>
      </c>
    </row>
    <row r="2975" spans="15:15" x14ac:dyDescent="0.25">
      <c r="O2975" s="31" t="str">
        <f>IFERROR(_xlfn.RANK.EQ(Q2975,$Q$5:$Q$3000)+COUNTIF($Q$5:Q2975,Q2975)-1,"")</f>
        <v/>
      </c>
    </row>
    <row r="2976" spans="15:15" x14ac:dyDescent="0.25">
      <c r="O2976" s="31" t="str">
        <f>IFERROR(_xlfn.RANK.EQ(Q2976,$Q$5:$Q$3000)+COUNTIF($Q$5:Q2976,Q2976)-1,"")</f>
        <v/>
      </c>
    </row>
    <row r="2977" spans="15:15" x14ac:dyDescent="0.25">
      <c r="O2977" s="31" t="str">
        <f>IFERROR(_xlfn.RANK.EQ(Q2977,$Q$5:$Q$3000)+COUNTIF($Q$5:Q2977,Q2977)-1,"")</f>
        <v/>
      </c>
    </row>
    <row r="2978" spans="15:15" x14ac:dyDescent="0.25">
      <c r="O2978" s="31" t="str">
        <f>IFERROR(_xlfn.RANK.EQ(Q2978,$Q$5:$Q$3000)+COUNTIF($Q$5:Q2978,Q2978)-1,"")</f>
        <v/>
      </c>
    </row>
    <row r="2979" spans="15:15" x14ac:dyDescent="0.25">
      <c r="O2979" s="31" t="str">
        <f>IFERROR(_xlfn.RANK.EQ(Q2979,$Q$5:$Q$3000)+COUNTIF($Q$5:Q2979,Q2979)-1,"")</f>
        <v/>
      </c>
    </row>
    <row r="2980" spans="15:15" x14ac:dyDescent="0.25">
      <c r="O2980" s="31" t="str">
        <f>IFERROR(_xlfn.RANK.EQ(Q2980,$Q$5:$Q$3000)+COUNTIF($Q$5:Q2980,Q2980)-1,"")</f>
        <v/>
      </c>
    </row>
    <row r="2981" spans="15:15" x14ac:dyDescent="0.25">
      <c r="O2981" s="31" t="str">
        <f>IFERROR(_xlfn.RANK.EQ(Q2981,$Q$5:$Q$3000)+COUNTIF($Q$5:Q2981,Q2981)-1,"")</f>
        <v/>
      </c>
    </row>
    <row r="2982" spans="15:15" x14ac:dyDescent="0.25">
      <c r="O2982" s="31" t="str">
        <f>IFERROR(_xlfn.RANK.EQ(Q2982,$Q$5:$Q$3000)+COUNTIF($Q$5:Q2982,Q2982)-1,"")</f>
        <v/>
      </c>
    </row>
    <row r="2983" spans="15:15" x14ac:dyDescent="0.25">
      <c r="O2983" s="31" t="str">
        <f>IFERROR(_xlfn.RANK.EQ(Q2983,$Q$5:$Q$3000)+COUNTIF($Q$5:Q2983,Q2983)-1,"")</f>
        <v/>
      </c>
    </row>
    <row r="2984" spans="15:15" x14ac:dyDescent="0.25">
      <c r="O2984" s="31" t="str">
        <f>IFERROR(_xlfn.RANK.EQ(Q2984,$Q$5:$Q$3000)+COUNTIF($Q$5:Q2984,Q2984)-1,"")</f>
        <v/>
      </c>
    </row>
    <row r="2985" spans="15:15" x14ac:dyDescent="0.25">
      <c r="O2985" s="31" t="str">
        <f>IFERROR(_xlfn.RANK.EQ(Q2985,$Q$5:$Q$3000)+COUNTIF($Q$5:Q2985,Q2985)-1,"")</f>
        <v/>
      </c>
    </row>
    <row r="2986" spans="15:15" x14ac:dyDescent="0.25">
      <c r="O2986" s="31" t="str">
        <f>IFERROR(_xlfn.RANK.EQ(Q2986,$Q$5:$Q$3000)+COUNTIF($Q$5:Q2986,Q2986)-1,"")</f>
        <v/>
      </c>
    </row>
    <row r="2987" spans="15:15" x14ac:dyDescent="0.25">
      <c r="O2987" s="31" t="str">
        <f>IFERROR(_xlfn.RANK.EQ(Q2987,$Q$5:$Q$3000)+COUNTIF($Q$5:Q2987,Q2987)-1,"")</f>
        <v/>
      </c>
    </row>
    <row r="2988" spans="15:15" x14ac:dyDescent="0.25">
      <c r="O2988" s="31" t="str">
        <f>IFERROR(_xlfn.RANK.EQ(Q2988,$Q$5:$Q$3000)+COUNTIF($Q$5:Q2988,Q2988)-1,"")</f>
        <v/>
      </c>
    </row>
    <row r="2989" spans="15:15" x14ac:dyDescent="0.25">
      <c r="O2989" s="31" t="str">
        <f>IFERROR(_xlfn.RANK.EQ(Q2989,$Q$5:$Q$3000)+COUNTIF($Q$5:Q2989,Q2989)-1,"")</f>
        <v/>
      </c>
    </row>
    <row r="2990" spans="15:15" x14ac:dyDescent="0.25">
      <c r="O2990" s="31" t="str">
        <f>IFERROR(_xlfn.RANK.EQ(Q2990,$Q$5:$Q$3000)+COUNTIF($Q$5:Q2990,Q2990)-1,"")</f>
        <v/>
      </c>
    </row>
    <row r="2991" spans="15:15" x14ac:dyDescent="0.25">
      <c r="O2991" s="31" t="str">
        <f>IFERROR(_xlfn.RANK.EQ(Q2991,$Q$5:$Q$3000)+COUNTIF($Q$5:Q2991,Q2991)-1,"")</f>
        <v/>
      </c>
    </row>
    <row r="2992" spans="15:15" x14ac:dyDescent="0.25">
      <c r="O2992" s="31" t="str">
        <f>IFERROR(_xlfn.RANK.EQ(Q2992,$Q$5:$Q$3000)+COUNTIF($Q$5:Q2992,Q2992)-1,"")</f>
        <v/>
      </c>
    </row>
    <row r="2993" spans="15:15" x14ac:dyDescent="0.25">
      <c r="O2993" s="31" t="str">
        <f>IFERROR(_xlfn.RANK.EQ(Q2993,$Q$5:$Q$3000)+COUNTIF($Q$5:Q2993,Q2993)-1,"")</f>
        <v/>
      </c>
    </row>
    <row r="2994" spans="15:15" x14ac:dyDescent="0.25">
      <c r="O2994" s="31" t="str">
        <f>IFERROR(_xlfn.RANK.EQ(Q2994,$Q$5:$Q$3000)+COUNTIF($Q$5:Q2994,Q2994)-1,"")</f>
        <v/>
      </c>
    </row>
    <row r="2995" spans="15:15" x14ac:dyDescent="0.25">
      <c r="O2995" s="31" t="str">
        <f>IFERROR(_xlfn.RANK.EQ(Q2995,$Q$5:$Q$3000)+COUNTIF($Q$5:Q2995,Q2995)-1,"")</f>
        <v/>
      </c>
    </row>
    <row r="2996" spans="15:15" x14ac:dyDescent="0.25">
      <c r="O2996" s="31" t="str">
        <f>IFERROR(_xlfn.RANK.EQ(Q2996,$Q$5:$Q$3000)+COUNTIF($Q$5:Q2996,Q2996)-1,"")</f>
        <v/>
      </c>
    </row>
    <row r="2997" spans="15:15" x14ac:dyDescent="0.25">
      <c r="O2997" s="31" t="str">
        <f>IFERROR(_xlfn.RANK.EQ(Q2997,$Q$5:$Q$3000)+COUNTIF($Q$5:Q2997,Q2997)-1,"")</f>
        <v/>
      </c>
    </row>
    <row r="2998" spans="15:15" x14ac:dyDescent="0.25">
      <c r="O2998" s="31" t="str">
        <f>IFERROR(_xlfn.RANK.EQ(Q2998,$Q$5:$Q$3000)+COUNTIF($Q$5:Q2998,Q2998)-1,"")</f>
        <v/>
      </c>
    </row>
    <row r="2999" spans="15:15" x14ac:dyDescent="0.25">
      <c r="O2999" s="31" t="str">
        <f>IFERROR(_xlfn.RANK.EQ(Q2999,$Q$5:$Q$3000)+COUNTIF($Q$5:Q2999,Q2999)-1,"")</f>
        <v/>
      </c>
    </row>
    <row r="3000" spans="15:15" x14ac:dyDescent="0.25">
      <c r="O3000" s="31" t="str">
        <f>IFERROR(_xlfn.RANK.EQ(Q3000,$Q$5:$Q$4000)+COUNTIF($Q$5:Q3000,Q3000)-1,"")</f>
        <v/>
      </c>
    </row>
    <row r="3001" spans="15:15" x14ac:dyDescent="0.25">
      <c r="O3001" s="31" t="str">
        <f>IFERROR(_xlfn.RANK.EQ(Q3001,$Q$5:$Q$4000)+COUNTIF($Q$5:Q3001,Q3001)-1,"")</f>
        <v/>
      </c>
    </row>
    <row r="3002" spans="15:15" x14ac:dyDescent="0.25">
      <c r="O3002" s="31" t="str">
        <f>IFERROR(_xlfn.RANK.EQ(Q3002,$Q$5:$Q$4000)+COUNTIF($Q$5:Q3002,Q3002)-1,"")</f>
        <v/>
      </c>
    </row>
    <row r="3003" spans="15:15" x14ac:dyDescent="0.25">
      <c r="O3003" s="31" t="str">
        <f>IFERROR(_xlfn.RANK.EQ(Q3003,$Q$5:$Q$4000)+COUNTIF($Q$5:Q3003,Q3003)-1,"")</f>
        <v/>
      </c>
    </row>
    <row r="3004" spans="15:15" x14ac:dyDescent="0.25">
      <c r="O3004" s="31" t="str">
        <f>IFERROR(_xlfn.RANK.EQ(Q3004,$Q$5:$Q$4000)+COUNTIF($Q$5:Q3004,Q3004)-1,"")</f>
        <v/>
      </c>
    </row>
    <row r="3005" spans="15:15" x14ac:dyDescent="0.25">
      <c r="O3005" s="31" t="str">
        <f>IFERROR(_xlfn.RANK.EQ(Q3005,$Q$5:$Q$4000)+COUNTIF($Q$5:Q3005,Q3005)-1,"")</f>
        <v/>
      </c>
    </row>
    <row r="3006" spans="15:15" x14ac:dyDescent="0.25">
      <c r="O3006" s="31" t="str">
        <f>IFERROR(_xlfn.RANK.EQ(Q3006,$Q$5:$Q$4000)+COUNTIF($Q$5:Q3006,Q3006)-1,"")</f>
        <v/>
      </c>
    </row>
    <row r="3007" spans="15:15" x14ac:dyDescent="0.25">
      <c r="O3007" s="31" t="str">
        <f>IFERROR(_xlfn.RANK.EQ(Q3007,$Q$5:$Q$4000)+COUNTIF($Q$5:Q3007,Q3007)-1,"")</f>
        <v/>
      </c>
    </row>
    <row r="3008" spans="15:15" x14ac:dyDescent="0.25">
      <c r="O3008" s="31" t="str">
        <f>IFERROR(_xlfn.RANK.EQ(Q3008,$Q$5:$Q$4000)+COUNTIF($Q$5:Q3008,Q3008)-1,"")</f>
        <v/>
      </c>
    </row>
    <row r="3009" spans="15:15" x14ac:dyDescent="0.25">
      <c r="O3009" s="31" t="str">
        <f>IFERROR(_xlfn.RANK.EQ(Q3009,$Q$5:$Q$4000)+COUNTIF($Q$5:Q3009,Q3009)-1,"")</f>
        <v/>
      </c>
    </row>
    <row r="3010" spans="15:15" x14ac:dyDescent="0.25">
      <c r="O3010" s="31" t="str">
        <f>IFERROR(_xlfn.RANK.EQ(Q3010,$Q$5:$Q$4000)+COUNTIF($Q$5:Q3010,Q3010)-1,"")</f>
        <v/>
      </c>
    </row>
    <row r="3011" spans="15:15" x14ac:dyDescent="0.25">
      <c r="O3011" s="31" t="str">
        <f>IFERROR(_xlfn.RANK.EQ(Q3011,$Q$5:$Q$4000)+COUNTIF($Q$5:Q3011,Q3011)-1,"")</f>
        <v/>
      </c>
    </row>
    <row r="3012" spans="15:15" x14ac:dyDescent="0.25">
      <c r="O3012" s="31" t="str">
        <f>IFERROR(_xlfn.RANK.EQ(Q3012,$Q$5:$Q$4000)+COUNTIF($Q$5:Q3012,Q3012)-1,"")</f>
        <v/>
      </c>
    </row>
    <row r="3013" spans="15:15" x14ac:dyDescent="0.25">
      <c r="O3013" s="31" t="str">
        <f>IFERROR(_xlfn.RANK.EQ(Q3013,$Q$5:$Q$4000)+COUNTIF($Q$5:Q3013,Q3013)-1,"")</f>
        <v/>
      </c>
    </row>
    <row r="3014" spans="15:15" x14ac:dyDescent="0.25">
      <c r="O3014" s="31" t="str">
        <f>IFERROR(_xlfn.RANK.EQ(Q3014,$Q$5:$Q$4000)+COUNTIF($Q$5:Q3014,Q3014)-1,"")</f>
        <v/>
      </c>
    </row>
    <row r="3015" spans="15:15" x14ac:dyDescent="0.25">
      <c r="O3015" s="31" t="str">
        <f>IFERROR(_xlfn.RANK.EQ(Q3015,$Q$5:$Q$4000)+COUNTIF($Q$5:Q3015,Q3015)-1,"")</f>
        <v/>
      </c>
    </row>
    <row r="3016" spans="15:15" x14ac:dyDescent="0.25">
      <c r="O3016" s="31" t="str">
        <f>IFERROR(_xlfn.RANK.EQ(Q3016,$Q$5:$Q$4000)+COUNTIF($Q$5:Q3016,Q3016)-1,"")</f>
        <v/>
      </c>
    </row>
    <row r="3017" spans="15:15" x14ac:dyDescent="0.25">
      <c r="O3017" s="31" t="str">
        <f>IFERROR(_xlfn.RANK.EQ(Q3017,$Q$5:$Q$4000)+COUNTIF($Q$5:Q3017,Q3017)-1,"")</f>
        <v/>
      </c>
    </row>
    <row r="3018" spans="15:15" x14ac:dyDescent="0.25">
      <c r="O3018" s="31" t="str">
        <f>IFERROR(_xlfn.RANK.EQ(Q3018,$Q$5:$Q$4000)+COUNTIF($Q$5:Q3018,Q3018)-1,"")</f>
        <v/>
      </c>
    </row>
    <row r="3019" spans="15:15" x14ac:dyDescent="0.25">
      <c r="O3019" s="31" t="str">
        <f>IFERROR(_xlfn.RANK.EQ(Q3019,$Q$5:$Q$4000)+COUNTIF($Q$5:Q3019,Q3019)-1,"")</f>
        <v/>
      </c>
    </row>
    <row r="3020" spans="15:15" x14ac:dyDescent="0.25">
      <c r="O3020" s="31" t="str">
        <f>IFERROR(_xlfn.RANK.EQ(Q3020,$Q$5:$Q$4000)+COUNTIF($Q$5:Q3020,Q3020)-1,"")</f>
        <v/>
      </c>
    </row>
    <row r="3021" spans="15:15" x14ac:dyDescent="0.25">
      <c r="O3021" s="31" t="str">
        <f>IFERROR(_xlfn.RANK.EQ(Q3021,$Q$5:$Q$4000)+COUNTIF($Q$5:Q3021,Q3021)-1,"")</f>
        <v/>
      </c>
    </row>
    <row r="3022" spans="15:15" x14ac:dyDescent="0.25">
      <c r="O3022" s="31" t="str">
        <f>IFERROR(_xlfn.RANK.EQ(Q3022,$Q$5:$Q$4000)+COUNTIF($Q$5:Q3022,Q3022)-1,"")</f>
        <v/>
      </c>
    </row>
    <row r="3023" spans="15:15" x14ac:dyDescent="0.25">
      <c r="O3023" s="31" t="str">
        <f>IFERROR(_xlfn.RANK.EQ(Q3023,$Q$5:$Q$4000)+COUNTIF($Q$5:Q3023,Q3023)-1,"")</f>
        <v/>
      </c>
    </row>
    <row r="3024" spans="15:15" x14ac:dyDescent="0.25">
      <c r="O3024" s="31" t="str">
        <f>IFERROR(_xlfn.RANK.EQ(Q3024,$Q$5:$Q$4000)+COUNTIF($Q$5:Q3024,Q3024)-1,"")</f>
        <v/>
      </c>
    </row>
    <row r="3025" spans="15:15" x14ac:dyDescent="0.25">
      <c r="O3025" s="31" t="str">
        <f>IFERROR(_xlfn.RANK.EQ(Q3025,$Q$5:$Q$4000)+COUNTIF($Q$5:Q3025,Q3025)-1,"")</f>
        <v/>
      </c>
    </row>
    <row r="3026" spans="15:15" x14ac:dyDescent="0.25">
      <c r="O3026" s="31" t="str">
        <f>IFERROR(_xlfn.RANK.EQ(Q3026,$Q$5:$Q$4000)+COUNTIF($Q$5:Q3026,Q3026)-1,"")</f>
        <v/>
      </c>
    </row>
    <row r="3027" spans="15:15" x14ac:dyDescent="0.25">
      <c r="O3027" s="31" t="str">
        <f>IFERROR(_xlfn.RANK.EQ(Q3027,$Q$5:$Q$4000)+COUNTIF($Q$5:Q3027,Q3027)-1,"")</f>
        <v/>
      </c>
    </row>
    <row r="3028" spans="15:15" x14ac:dyDescent="0.25">
      <c r="O3028" s="31" t="str">
        <f>IFERROR(_xlfn.RANK.EQ(Q3028,$Q$5:$Q$4000)+COUNTIF($Q$5:Q3028,Q3028)-1,"")</f>
        <v/>
      </c>
    </row>
    <row r="3029" spans="15:15" x14ac:dyDescent="0.25">
      <c r="O3029" s="31" t="str">
        <f>IFERROR(_xlfn.RANK.EQ(Q3029,$Q$5:$Q$4000)+COUNTIF($Q$5:Q3029,Q3029)-1,"")</f>
        <v/>
      </c>
    </row>
    <row r="3030" spans="15:15" x14ac:dyDescent="0.25">
      <c r="O3030" s="31" t="str">
        <f>IFERROR(_xlfn.RANK.EQ(Q3030,$Q$5:$Q$4000)+COUNTIF($Q$5:Q3030,Q3030)-1,"")</f>
        <v/>
      </c>
    </row>
    <row r="3031" spans="15:15" x14ac:dyDescent="0.25">
      <c r="O3031" s="31" t="str">
        <f>IFERROR(_xlfn.RANK.EQ(Q3031,$Q$5:$Q$4000)+COUNTIF($Q$5:Q3031,Q3031)-1,"")</f>
        <v/>
      </c>
    </row>
    <row r="3032" spans="15:15" x14ac:dyDescent="0.25">
      <c r="O3032" s="31" t="str">
        <f>IFERROR(_xlfn.RANK.EQ(Q3032,$Q$5:$Q$4000)+COUNTIF($Q$5:Q3032,Q3032)-1,"")</f>
        <v/>
      </c>
    </row>
    <row r="3033" spans="15:15" x14ac:dyDescent="0.25">
      <c r="O3033" s="31" t="str">
        <f>IFERROR(_xlfn.RANK.EQ(Q3033,$Q$5:$Q$4000)+COUNTIF($Q$5:Q3033,Q3033)-1,"")</f>
        <v/>
      </c>
    </row>
    <row r="3034" spans="15:15" x14ac:dyDescent="0.25">
      <c r="O3034" s="31" t="str">
        <f>IFERROR(_xlfn.RANK.EQ(Q3034,$Q$5:$Q$4000)+COUNTIF($Q$5:Q3034,Q3034)-1,"")</f>
        <v/>
      </c>
    </row>
    <row r="3035" spans="15:15" x14ac:dyDescent="0.25">
      <c r="O3035" s="31" t="str">
        <f>IFERROR(_xlfn.RANK.EQ(Q3035,$Q$5:$Q$4000)+COUNTIF($Q$5:Q3035,Q3035)-1,"")</f>
        <v/>
      </c>
    </row>
    <row r="3036" spans="15:15" x14ac:dyDescent="0.25">
      <c r="O3036" s="31" t="str">
        <f>IFERROR(_xlfn.RANK.EQ(Q3036,$Q$5:$Q$4000)+COUNTIF($Q$5:Q3036,Q3036)-1,"")</f>
        <v/>
      </c>
    </row>
    <row r="3037" spans="15:15" x14ac:dyDescent="0.25">
      <c r="O3037" s="31" t="str">
        <f>IFERROR(_xlfn.RANK.EQ(Q3037,$Q$5:$Q$4000)+COUNTIF($Q$5:Q3037,Q3037)-1,"")</f>
        <v/>
      </c>
    </row>
    <row r="3038" spans="15:15" x14ac:dyDescent="0.25">
      <c r="O3038" s="31" t="str">
        <f>IFERROR(_xlfn.RANK.EQ(Q3038,$Q$5:$Q$4000)+COUNTIF($Q$5:Q3038,Q3038)-1,"")</f>
        <v/>
      </c>
    </row>
    <row r="3039" spans="15:15" x14ac:dyDescent="0.25">
      <c r="O3039" s="31" t="str">
        <f>IFERROR(_xlfn.RANK.EQ(Q3039,$Q$5:$Q$4000)+COUNTIF($Q$5:Q3039,Q3039)-1,"")</f>
        <v/>
      </c>
    </row>
    <row r="3040" spans="15:15" x14ac:dyDescent="0.25">
      <c r="O3040" s="31" t="str">
        <f>IFERROR(_xlfn.RANK.EQ(Q3040,$Q$5:$Q$4000)+COUNTIF($Q$5:Q3040,Q3040)-1,"")</f>
        <v/>
      </c>
    </row>
    <row r="3041" spans="15:15" x14ac:dyDescent="0.25">
      <c r="O3041" s="31" t="str">
        <f>IFERROR(_xlfn.RANK.EQ(Q3041,$Q$5:$Q$4000)+COUNTIF($Q$5:Q3041,Q3041)-1,"")</f>
        <v/>
      </c>
    </row>
    <row r="3042" spans="15:15" x14ac:dyDescent="0.25">
      <c r="O3042" s="31" t="str">
        <f>IFERROR(_xlfn.RANK.EQ(Q3042,$Q$5:$Q$4000)+COUNTIF($Q$5:Q3042,Q3042)-1,"")</f>
        <v/>
      </c>
    </row>
    <row r="3043" spans="15:15" x14ac:dyDescent="0.25">
      <c r="O3043" s="31" t="str">
        <f>IFERROR(_xlfn.RANK.EQ(Q3043,$Q$5:$Q$4000)+COUNTIF($Q$5:Q3043,Q3043)-1,"")</f>
        <v/>
      </c>
    </row>
    <row r="3044" spans="15:15" x14ac:dyDescent="0.25">
      <c r="O3044" s="31" t="str">
        <f>IFERROR(_xlfn.RANK.EQ(Q3044,$Q$5:$Q$4000)+COUNTIF($Q$5:Q3044,Q3044)-1,"")</f>
        <v/>
      </c>
    </row>
    <row r="3045" spans="15:15" x14ac:dyDescent="0.25">
      <c r="O3045" s="31" t="str">
        <f>IFERROR(_xlfn.RANK.EQ(Q3045,$Q$5:$Q$4000)+COUNTIF($Q$5:Q3045,Q3045)-1,"")</f>
        <v/>
      </c>
    </row>
    <row r="3046" spans="15:15" x14ac:dyDescent="0.25">
      <c r="O3046" s="31" t="str">
        <f>IFERROR(_xlfn.RANK.EQ(Q3046,$Q$5:$Q$4000)+COUNTIF($Q$5:Q3046,Q3046)-1,"")</f>
        <v/>
      </c>
    </row>
    <row r="3047" spans="15:15" x14ac:dyDescent="0.25">
      <c r="O3047" s="31" t="str">
        <f>IFERROR(_xlfn.RANK.EQ(Q3047,$Q$5:$Q$4000)+COUNTIF($Q$5:Q3047,Q3047)-1,"")</f>
        <v/>
      </c>
    </row>
    <row r="3048" spans="15:15" x14ac:dyDescent="0.25">
      <c r="O3048" s="31" t="str">
        <f>IFERROR(_xlfn.RANK.EQ(Q3048,$Q$5:$Q$4000)+COUNTIF($Q$5:Q3048,Q3048)-1,"")</f>
        <v/>
      </c>
    </row>
    <row r="3049" spans="15:15" x14ac:dyDescent="0.25">
      <c r="O3049" s="31" t="str">
        <f>IFERROR(_xlfn.RANK.EQ(Q3049,$Q$5:$Q$4000)+COUNTIF($Q$5:Q3049,Q3049)-1,"")</f>
        <v/>
      </c>
    </row>
    <row r="3050" spans="15:15" x14ac:dyDescent="0.25">
      <c r="O3050" s="31" t="str">
        <f>IFERROR(_xlfn.RANK.EQ(Q3050,$Q$5:$Q$4000)+COUNTIF($Q$5:Q3050,Q3050)-1,"")</f>
        <v/>
      </c>
    </row>
    <row r="3051" spans="15:15" x14ac:dyDescent="0.25">
      <c r="O3051" s="31" t="str">
        <f>IFERROR(_xlfn.RANK.EQ(Q3051,$Q$5:$Q$4000)+COUNTIF($Q$5:Q3051,Q3051)-1,"")</f>
        <v/>
      </c>
    </row>
    <row r="3052" spans="15:15" x14ac:dyDescent="0.25">
      <c r="O3052" s="31" t="str">
        <f>IFERROR(_xlfn.RANK.EQ(Q3052,$Q$5:$Q$4000)+COUNTIF($Q$5:Q3052,Q3052)-1,"")</f>
        <v/>
      </c>
    </row>
    <row r="3053" spans="15:15" x14ac:dyDescent="0.25">
      <c r="O3053" s="31" t="str">
        <f>IFERROR(_xlfn.RANK.EQ(Q3053,$Q$5:$Q$4000)+COUNTIF($Q$5:Q3053,Q3053)-1,"")</f>
        <v/>
      </c>
    </row>
    <row r="3054" spans="15:15" x14ac:dyDescent="0.25">
      <c r="O3054" s="31" t="str">
        <f>IFERROR(_xlfn.RANK.EQ(Q3054,$Q$5:$Q$4000)+COUNTIF($Q$5:Q3054,Q3054)-1,"")</f>
        <v/>
      </c>
    </row>
    <row r="3055" spans="15:15" x14ac:dyDescent="0.25">
      <c r="O3055" s="31" t="str">
        <f>IFERROR(_xlfn.RANK.EQ(Q3055,$Q$5:$Q$4000)+COUNTIF($Q$5:Q3055,Q3055)-1,"")</f>
        <v/>
      </c>
    </row>
    <row r="3056" spans="15:15" x14ac:dyDescent="0.25">
      <c r="O3056" s="31" t="str">
        <f>IFERROR(_xlfn.RANK.EQ(Q3056,$Q$5:$Q$4000)+COUNTIF($Q$5:Q3056,Q3056)-1,"")</f>
        <v/>
      </c>
    </row>
    <row r="3057" spans="15:15" x14ac:dyDescent="0.25">
      <c r="O3057" s="31" t="str">
        <f>IFERROR(_xlfn.RANK.EQ(Q3057,$Q$5:$Q$4000)+COUNTIF($Q$5:Q3057,Q3057)-1,"")</f>
        <v/>
      </c>
    </row>
    <row r="3058" spans="15:15" x14ac:dyDescent="0.25">
      <c r="O3058" s="31" t="str">
        <f>IFERROR(_xlfn.RANK.EQ(Q3058,$Q$5:$Q$4000)+COUNTIF($Q$5:Q3058,Q3058)-1,"")</f>
        <v/>
      </c>
    </row>
    <row r="3059" spans="15:15" x14ac:dyDescent="0.25">
      <c r="O3059" s="31" t="str">
        <f>IFERROR(_xlfn.RANK.EQ(Q3059,$Q$5:$Q$4000)+COUNTIF($Q$5:Q3059,Q3059)-1,"")</f>
        <v/>
      </c>
    </row>
    <row r="3060" spans="15:15" x14ac:dyDescent="0.25">
      <c r="O3060" s="31" t="str">
        <f>IFERROR(_xlfn.RANK.EQ(Q3060,$Q$5:$Q$4000)+COUNTIF($Q$5:Q3060,Q3060)-1,"")</f>
        <v/>
      </c>
    </row>
    <row r="3061" spans="15:15" x14ac:dyDescent="0.25">
      <c r="O3061" s="31" t="str">
        <f>IFERROR(_xlfn.RANK.EQ(Q3061,$Q$5:$Q$4000)+COUNTIF($Q$5:Q3061,Q3061)-1,"")</f>
        <v/>
      </c>
    </row>
    <row r="3062" spans="15:15" x14ac:dyDescent="0.25">
      <c r="O3062" s="31" t="str">
        <f>IFERROR(_xlfn.RANK.EQ(Q3062,$Q$5:$Q$4000)+COUNTIF($Q$5:Q3062,Q3062)-1,"")</f>
        <v/>
      </c>
    </row>
    <row r="3063" spans="15:15" x14ac:dyDescent="0.25">
      <c r="O3063" s="31" t="str">
        <f>IFERROR(_xlfn.RANK.EQ(Q3063,$Q$5:$Q$4000)+COUNTIF($Q$5:Q3063,Q3063)-1,"")</f>
        <v/>
      </c>
    </row>
    <row r="3064" spans="15:15" x14ac:dyDescent="0.25">
      <c r="O3064" s="31" t="str">
        <f>IFERROR(_xlfn.RANK.EQ(Q3064,$Q$5:$Q$4000)+COUNTIF($Q$5:Q3064,Q3064)-1,"")</f>
        <v/>
      </c>
    </row>
    <row r="3065" spans="15:15" x14ac:dyDescent="0.25">
      <c r="O3065" s="31" t="str">
        <f>IFERROR(_xlfn.RANK.EQ(Q3065,$Q$5:$Q$4000)+COUNTIF($Q$5:Q3065,Q3065)-1,"")</f>
        <v/>
      </c>
    </row>
    <row r="3066" spans="15:15" x14ac:dyDescent="0.25">
      <c r="O3066" s="31" t="str">
        <f>IFERROR(_xlfn.RANK.EQ(Q3066,$Q$5:$Q$4000)+COUNTIF($Q$5:Q3066,Q3066)-1,"")</f>
        <v/>
      </c>
    </row>
    <row r="3067" spans="15:15" x14ac:dyDescent="0.25">
      <c r="O3067" s="31" t="str">
        <f>IFERROR(_xlfn.RANK.EQ(Q3067,$Q$5:$Q$4000)+COUNTIF($Q$5:Q3067,Q3067)-1,"")</f>
        <v/>
      </c>
    </row>
    <row r="3068" spans="15:15" x14ac:dyDescent="0.25">
      <c r="O3068" s="31" t="str">
        <f>IFERROR(_xlfn.RANK.EQ(Q3068,$Q$5:$Q$4000)+COUNTIF($Q$5:Q3068,Q3068)-1,"")</f>
        <v/>
      </c>
    </row>
    <row r="3069" spans="15:15" x14ac:dyDescent="0.25">
      <c r="O3069" s="31" t="str">
        <f>IFERROR(_xlfn.RANK.EQ(Q3069,$Q$5:$Q$4000)+COUNTIF($Q$5:Q3069,Q3069)-1,"")</f>
        <v/>
      </c>
    </row>
    <row r="3070" spans="15:15" x14ac:dyDescent="0.25">
      <c r="O3070" s="31" t="str">
        <f>IFERROR(_xlfn.RANK.EQ(Q3070,$Q$5:$Q$4000)+COUNTIF($Q$5:Q3070,Q3070)-1,"")</f>
        <v/>
      </c>
    </row>
    <row r="3071" spans="15:15" x14ac:dyDescent="0.25">
      <c r="O3071" s="31" t="str">
        <f>IFERROR(_xlfn.RANK.EQ(Q3071,$Q$5:$Q$4000)+COUNTIF($Q$5:Q3071,Q3071)-1,"")</f>
        <v/>
      </c>
    </row>
    <row r="3072" spans="15:15" x14ac:dyDescent="0.25">
      <c r="O3072" s="31" t="str">
        <f>IFERROR(_xlfn.RANK.EQ(Q3072,$Q$5:$Q$4000)+COUNTIF($Q$5:Q3072,Q3072)-1,"")</f>
        <v/>
      </c>
    </row>
    <row r="3073" spans="15:15" x14ac:dyDescent="0.25">
      <c r="O3073" s="31" t="str">
        <f>IFERROR(_xlfn.RANK.EQ(Q3073,$Q$5:$Q$4000)+COUNTIF($Q$5:Q3073,Q3073)-1,"")</f>
        <v/>
      </c>
    </row>
    <row r="3074" spans="15:15" x14ac:dyDescent="0.25">
      <c r="O3074" s="31" t="str">
        <f>IFERROR(_xlfn.RANK.EQ(Q3074,$Q$5:$Q$4000)+COUNTIF($Q$5:Q3074,Q3074)-1,"")</f>
        <v/>
      </c>
    </row>
    <row r="3075" spans="15:15" x14ac:dyDescent="0.25">
      <c r="O3075" s="31" t="str">
        <f>IFERROR(_xlfn.RANK.EQ(Q3075,$Q$5:$Q$4000)+COUNTIF($Q$5:Q3075,Q3075)-1,"")</f>
        <v/>
      </c>
    </row>
    <row r="3076" spans="15:15" x14ac:dyDescent="0.25">
      <c r="O3076" s="31" t="str">
        <f>IFERROR(_xlfn.RANK.EQ(Q3076,$Q$5:$Q$4000)+COUNTIF($Q$5:Q3076,Q3076)-1,"")</f>
        <v/>
      </c>
    </row>
    <row r="3077" spans="15:15" x14ac:dyDescent="0.25">
      <c r="O3077" s="31" t="str">
        <f>IFERROR(_xlfn.RANK.EQ(Q3077,$Q$5:$Q$4000)+COUNTIF($Q$5:Q3077,Q3077)-1,"")</f>
        <v/>
      </c>
    </row>
    <row r="3078" spans="15:15" x14ac:dyDescent="0.25">
      <c r="O3078" s="31" t="str">
        <f>IFERROR(_xlfn.RANK.EQ(Q3078,$Q$5:$Q$4000)+COUNTIF($Q$5:Q3078,Q3078)-1,"")</f>
        <v/>
      </c>
    </row>
    <row r="3079" spans="15:15" x14ac:dyDescent="0.25">
      <c r="O3079" s="31" t="str">
        <f>IFERROR(_xlfn.RANK.EQ(Q3079,$Q$5:$Q$4000)+COUNTIF($Q$5:Q3079,Q3079)-1,"")</f>
        <v/>
      </c>
    </row>
    <row r="3080" spans="15:15" x14ac:dyDescent="0.25">
      <c r="O3080" s="31" t="str">
        <f>IFERROR(_xlfn.RANK.EQ(Q3080,$Q$5:$Q$4000)+COUNTIF($Q$5:Q3080,Q3080)-1,"")</f>
        <v/>
      </c>
    </row>
    <row r="3081" spans="15:15" x14ac:dyDescent="0.25">
      <c r="O3081" s="31" t="str">
        <f>IFERROR(_xlfn.RANK.EQ(Q3081,$Q$5:$Q$4000)+COUNTIF($Q$5:Q3081,Q3081)-1,"")</f>
        <v/>
      </c>
    </row>
    <row r="3082" spans="15:15" x14ac:dyDescent="0.25">
      <c r="O3082" s="31" t="str">
        <f>IFERROR(_xlfn.RANK.EQ(Q3082,$Q$5:$Q$4000)+COUNTIF($Q$5:Q3082,Q3082)-1,"")</f>
        <v/>
      </c>
    </row>
    <row r="3083" spans="15:15" x14ac:dyDescent="0.25">
      <c r="O3083" s="31" t="str">
        <f>IFERROR(_xlfn.RANK.EQ(Q3083,$Q$5:$Q$4000)+COUNTIF($Q$5:Q3083,Q3083)-1,"")</f>
        <v/>
      </c>
    </row>
    <row r="3084" spans="15:15" x14ac:dyDescent="0.25">
      <c r="O3084" s="31" t="str">
        <f>IFERROR(_xlfn.RANK.EQ(Q3084,$Q$5:$Q$4000)+COUNTIF($Q$5:Q3084,Q3084)-1,"")</f>
        <v/>
      </c>
    </row>
    <row r="3085" spans="15:15" x14ac:dyDescent="0.25">
      <c r="O3085" s="31" t="str">
        <f>IFERROR(_xlfn.RANK.EQ(Q3085,$Q$5:$Q$4000)+COUNTIF($Q$5:Q3085,Q3085)-1,"")</f>
        <v/>
      </c>
    </row>
    <row r="3086" spans="15:15" x14ac:dyDescent="0.25">
      <c r="O3086" s="31" t="str">
        <f>IFERROR(_xlfn.RANK.EQ(Q3086,$Q$5:$Q$4000)+COUNTIF($Q$5:Q3086,Q3086)-1,"")</f>
        <v/>
      </c>
    </row>
    <row r="3087" spans="15:15" x14ac:dyDescent="0.25">
      <c r="O3087" s="31" t="str">
        <f>IFERROR(_xlfn.RANK.EQ(Q3087,$Q$5:$Q$4000)+COUNTIF($Q$5:Q3087,Q3087)-1,"")</f>
        <v/>
      </c>
    </row>
    <row r="3088" spans="15:15" x14ac:dyDescent="0.25">
      <c r="O3088" s="31" t="str">
        <f>IFERROR(_xlfn.RANK.EQ(Q3088,$Q$5:$Q$4000)+COUNTIF($Q$5:Q3088,Q3088)-1,"")</f>
        <v/>
      </c>
    </row>
    <row r="3089" spans="15:15" x14ac:dyDescent="0.25">
      <c r="O3089" s="31" t="str">
        <f>IFERROR(_xlfn.RANK.EQ(Q3089,$Q$5:$Q$4000)+COUNTIF($Q$5:Q3089,Q3089)-1,"")</f>
        <v/>
      </c>
    </row>
    <row r="3090" spans="15:15" x14ac:dyDescent="0.25">
      <c r="O3090" s="31" t="str">
        <f>IFERROR(_xlfn.RANK.EQ(Q3090,$Q$5:$Q$4000)+COUNTIF($Q$5:Q3090,Q3090)-1,"")</f>
        <v/>
      </c>
    </row>
    <row r="3091" spans="15:15" x14ac:dyDescent="0.25">
      <c r="O3091" s="31" t="str">
        <f>IFERROR(_xlfn.RANK.EQ(Q3091,$Q$5:$Q$4000)+COUNTIF($Q$5:Q3091,Q3091)-1,"")</f>
        <v/>
      </c>
    </row>
    <row r="3092" spans="15:15" x14ac:dyDescent="0.25">
      <c r="O3092" s="31" t="str">
        <f>IFERROR(_xlfn.RANK.EQ(Q3092,$Q$5:$Q$4000)+COUNTIF($Q$5:Q3092,Q3092)-1,"")</f>
        <v/>
      </c>
    </row>
    <row r="3093" spans="15:15" x14ac:dyDescent="0.25">
      <c r="O3093" s="31" t="str">
        <f>IFERROR(_xlfn.RANK.EQ(Q3093,$Q$5:$Q$4000)+COUNTIF($Q$5:Q3093,Q3093)-1,"")</f>
        <v/>
      </c>
    </row>
    <row r="3094" spans="15:15" x14ac:dyDescent="0.25">
      <c r="O3094" s="31" t="str">
        <f>IFERROR(_xlfn.RANK.EQ(Q3094,$Q$5:$Q$4000)+COUNTIF($Q$5:Q3094,Q3094)-1,"")</f>
        <v/>
      </c>
    </row>
    <row r="3095" spans="15:15" x14ac:dyDescent="0.25">
      <c r="O3095" s="31" t="str">
        <f>IFERROR(_xlfn.RANK.EQ(Q3095,$Q$5:$Q$4000)+COUNTIF($Q$5:Q3095,Q3095)-1,"")</f>
        <v/>
      </c>
    </row>
    <row r="3096" spans="15:15" x14ac:dyDescent="0.25">
      <c r="O3096" s="31" t="str">
        <f>IFERROR(_xlfn.RANK.EQ(Q3096,$Q$5:$Q$4000)+COUNTIF($Q$5:Q3096,Q3096)-1,"")</f>
        <v/>
      </c>
    </row>
    <row r="3097" spans="15:15" x14ac:dyDescent="0.25">
      <c r="O3097" s="31" t="str">
        <f>IFERROR(_xlfn.RANK.EQ(Q3097,$Q$5:$Q$4000)+COUNTIF($Q$5:Q3097,Q3097)-1,"")</f>
        <v/>
      </c>
    </row>
    <row r="3098" spans="15:15" x14ac:dyDescent="0.25">
      <c r="O3098" s="31" t="str">
        <f>IFERROR(_xlfn.RANK.EQ(Q3098,$Q$5:$Q$4000)+COUNTIF($Q$5:Q3098,Q3098)-1,"")</f>
        <v/>
      </c>
    </row>
    <row r="3099" spans="15:15" x14ac:dyDescent="0.25">
      <c r="O3099" s="31" t="str">
        <f>IFERROR(_xlfn.RANK.EQ(Q3099,$Q$5:$Q$4000)+COUNTIF($Q$5:Q3099,Q3099)-1,"")</f>
        <v/>
      </c>
    </row>
    <row r="3100" spans="15:15" x14ac:dyDescent="0.25">
      <c r="O3100" s="31" t="str">
        <f>IFERROR(_xlfn.RANK.EQ(Q3100,$Q$5:$Q$4000)+COUNTIF($Q$5:Q3100,Q3100)-1,"")</f>
        <v/>
      </c>
    </row>
    <row r="3101" spans="15:15" x14ac:dyDescent="0.25">
      <c r="O3101" s="31" t="str">
        <f>IFERROR(_xlfn.RANK.EQ(Q3101,$Q$5:$Q$4000)+COUNTIF($Q$5:Q3101,Q3101)-1,"")</f>
        <v/>
      </c>
    </row>
    <row r="3102" spans="15:15" x14ac:dyDescent="0.25">
      <c r="O3102" s="31" t="str">
        <f>IFERROR(_xlfn.RANK.EQ(Q3102,$Q$5:$Q$4000)+COUNTIF($Q$5:Q3102,Q3102)-1,"")</f>
        <v/>
      </c>
    </row>
    <row r="3103" spans="15:15" x14ac:dyDescent="0.25">
      <c r="O3103" s="31" t="str">
        <f>IFERROR(_xlfn.RANK.EQ(Q3103,$Q$5:$Q$4000)+COUNTIF($Q$5:Q3103,Q3103)-1,"")</f>
        <v/>
      </c>
    </row>
    <row r="3104" spans="15:15" x14ac:dyDescent="0.25">
      <c r="O3104" s="31" t="str">
        <f>IFERROR(_xlfn.RANK.EQ(Q3104,$Q$5:$Q$4000)+COUNTIF($Q$5:Q3104,Q3104)-1,"")</f>
        <v/>
      </c>
    </row>
    <row r="3105" spans="15:15" x14ac:dyDescent="0.25">
      <c r="O3105" s="31" t="str">
        <f>IFERROR(_xlfn.RANK.EQ(Q3105,$Q$5:$Q$4000)+COUNTIF($Q$5:Q3105,Q3105)-1,"")</f>
        <v/>
      </c>
    </row>
    <row r="3106" spans="15:15" x14ac:dyDescent="0.25">
      <c r="O3106" s="31" t="str">
        <f>IFERROR(_xlfn.RANK.EQ(Q3106,$Q$5:$Q$4000)+COUNTIF($Q$5:Q3106,Q3106)-1,"")</f>
        <v/>
      </c>
    </row>
    <row r="3107" spans="15:15" x14ac:dyDescent="0.25">
      <c r="O3107" s="31" t="str">
        <f>IFERROR(_xlfn.RANK.EQ(Q3107,$Q$5:$Q$4000)+COUNTIF($Q$5:Q3107,Q3107)-1,"")</f>
        <v/>
      </c>
    </row>
    <row r="3108" spans="15:15" x14ac:dyDescent="0.25">
      <c r="O3108" s="31" t="str">
        <f>IFERROR(_xlfn.RANK.EQ(Q3108,$Q$5:$Q$4000)+COUNTIF($Q$5:Q3108,Q3108)-1,"")</f>
        <v/>
      </c>
    </row>
    <row r="3109" spans="15:15" x14ac:dyDescent="0.25">
      <c r="O3109" s="31" t="str">
        <f>IFERROR(_xlfn.RANK.EQ(Q3109,$Q$5:$Q$4000)+COUNTIF($Q$5:Q3109,Q3109)-1,"")</f>
        <v/>
      </c>
    </row>
    <row r="3110" spans="15:15" x14ac:dyDescent="0.25">
      <c r="O3110" s="31" t="str">
        <f>IFERROR(_xlfn.RANK.EQ(Q3110,$Q$5:$Q$4000)+COUNTIF($Q$5:Q3110,Q3110)-1,"")</f>
        <v/>
      </c>
    </row>
    <row r="3111" spans="15:15" x14ac:dyDescent="0.25">
      <c r="O3111" s="31" t="str">
        <f>IFERROR(_xlfn.RANK.EQ(Q3111,$Q$5:$Q$4000)+COUNTIF($Q$5:Q3111,Q3111)-1,"")</f>
        <v/>
      </c>
    </row>
    <row r="3112" spans="15:15" x14ac:dyDescent="0.25">
      <c r="O3112" s="31" t="str">
        <f>IFERROR(_xlfn.RANK.EQ(Q3112,$Q$5:$Q$4000)+COUNTIF($Q$5:Q3112,Q3112)-1,"")</f>
        <v/>
      </c>
    </row>
    <row r="3113" spans="15:15" x14ac:dyDescent="0.25">
      <c r="O3113" s="31" t="str">
        <f>IFERROR(_xlfn.RANK.EQ(Q3113,$Q$5:$Q$4000)+COUNTIF($Q$5:Q3113,Q3113)-1,"")</f>
        <v/>
      </c>
    </row>
    <row r="3114" spans="15:15" x14ac:dyDescent="0.25">
      <c r="O3114" s="31" t="str">
        <f>IFERROR(_xlfn.RANK.EQ(Q3114,$Q$5:$Q$4000)+COUNTIF($Q$5:Q3114,Q3114)-1,"")</f>
        <v/>
      </c>
    </row>
    <row r="3115" spans="15:15" x14ac:dyDescent="0.25">
      <c r="O3115" s="31" t="str">
        <f>IFERROR(_xlfn.RANK.EQ(Q3115,$Q$5:$Q$4000)+COUNTIF($Q$5:Q3115,Q3115)-1,"")</f>
        <v/>
      </c>
    </row>
    <row r="3116" spans="15:15" x14ac:dyDescent="0.25">
      <c r="O3116" s="31" t="str">
        <f>IFERROR(_xlfn.RANK.EQ(Q3116,$Q$5:$Q$4000)+COUNTIF($Q$5:Q3116,Q3116)-1,"")</f>
        <v/>
      </c>
    </row>
    <row r="3117" spans="15:15" x14ac:dyDescent="0.25">
      <c r="O3117" s="31" t="str">
        <f>IFERROR(_xlfn.RANK.EQ(Q3117,$Q$5:$Q$4000)+COUNTIF($Q$5:Q3117,Q3117)-1,"")</f>
        <v/>
      </c>
    </row>
    <row r="3118" spans="15:15" x14ac:dyDescent="0.25">
      <c r="O3118" s="31" t="str">
        <f>IFERROR(_xlfn.RANK.EQ(Q3118,$Q$5:$Q$4000)+COUNTIF($Q$5:Q3118,Q3118)-1,"")</f>
        <v/>
      </c>
    </row>
    <row r="3119" spans="15:15" x14ac:dyDescent="0.25">
      <c r="O3119" s="31" t="str">
        <f>IFERROR(_xlfn.RANK.EQ(Q3119,$Q$5:$Q$4000)+COUNTIF($Q$5:Q3119,Q3119)-1,"")</f>
        <v/>
      </c>
    </row>
    <row r="3120" spans="15:15" x14ac:dyDescent="0.25">
      <c r="O3120" s="31" t="str">
        <f>IFERROR(_xlfn.RANK.EQ(Q3120,$Q$5:$Q$4000)+COUNTIF($Q$5:Q3120,Q3120)-1,"")</f>
        <v/>
      </c>
    </row>
    <row r="3121" spans="15:15" x14ac:dyDescent="0.25">
      <c r="O3121" s="31" t="str">
        <f>IFERROR(_xlfn.RANK.EQ(Q3121,$Q$5:$Q$4000)+COUNTIF($Q$5:Q3121,Q3121)-1,"")</f>
        <v/>
      </c>
    </row>
    <row r="3122" spans="15:15" x14ac:dyDescent="0.25">
      <c r="O3122" s="31" t="str">
        <f>IFERROR(_xlfn.RANK.EQ(Q3122,$Q$5:$Q$4000)+COUNTIF($Q$5:Q3122,Q3122)-1,"")</f>
        <v/>
      </c>
    </row>
    <row r="3123" spans="15:15" x14ac:dyDescent="0.25">
      <c r="O3123" s="31" t="str">
        <f>IFERROR(_xlfn.RANK.EQ(Q3123,$Q$5:$Q$4000)+COUNTIF($Q$5:Q3123,Q3123)-1,"")</f>
        <v/>
      </c>
    </row>
    <row r="3124" spans="15:15" x14ac:dyDescent="0.25">
      <c r="O3124" s="31" t="str">
        <f>IFERROR(_xlfn.RANK.EQ(Q3124,$Q$5:$Q$4000)+COUNTIF($Q$5:Q3124,Q3124)-1,"")</f>
        <v/>
      </c>
    </row>
    <row r="3125" spans="15:15" x14ac:dyDescent="0.25">
      <c r="O3125" s="31" t="str">
        <f>IFERROR(_xlfn.RANK.EQ(Q3125,$Q$5:$Q$4000)+COUNTIF($Q$5:Q3125,Q3125)-1,"")</f>
        <v/>
      </c>
    </row>
    <row r="3126" spans="15:15" x14ac:dyDescent="0.25">
      <c r="O3126" s="31" t="str">
        <f>IFERROR(_xlfn.RANK.EQ(Q3126,$Q$5:$Q$4000)+COUNTIF($Q$5:Q3126,Q3126)-1,"")</f>
        <v/>
      </c>
    </row>
    <row r="3127" spans="15:15" x14ac:dyDescent="0.25">
      <c r="O3127" s="31" t="str">
        <f>IFERROR(_xlfn.RANK.EQ(Q3127,$Q$5:$Q$4000)+COUNTIF($Q$5:Q3127,Q3127)-1,"")</f>
        <v/>
      </c>
    </row>
    <row r="3128" spans="15:15" x14ac:dyDescent="0.25">
      <c r="O3128" s="31" t="str">
        <f>IFERROR(_xlfn.RANK.EQ(Q3128,$Q$5:$Q$4000)+COUNTIF($Q$5:Q3128,Q3128)-1,"")</f>
        <v/>
      </c>
    </row>
    <row r="3129" spans="15:15" x14ac:dyDescent="0.25">
      <c r="O3129" s="31" t="str">
        <f>IFERROR(_xlfn.RANK.EQ(Q3129,$Q$5:$Q$4000)+COUNTIF($Q$5:Q3129,Q3129)-1,"")</f>
        <v/>
      </c>
    </row>
    <row r="3130" spans="15:15" x14ac:dyDescent="0.25">
      <c r="O3130" s="31" t="str">
        <f>IFERROR(_xlfn.RANK.EQ(Q3130,$Q$5:$Q$4000)+COUNTIF($Q$5:Q3130,Q3130)-1,"")</f>
        <v/>
      </c>
    </row>
    <row r="3131" spans="15:15" x14ac:dyDescent="0.25">
      <c r="O3131" s="31" t="str">
        <f>IFERROR(_xlfn.RANK.EQ(Q3131,$Q$5:$Q$4000)+COUNTIF($Q$5:Q3131,Q3131)-1,"")</f>
        <v/>
      </c>
    </row>
    <row r="3132" spans="15:15" x14ac:dyDescent="0.25">
      <c r="O3132" s="31" t="str">
        <f>IFERROR(_xlfn.RANK.EQ(Q3132,$Q$5:$Q$4000)+COUNTIF($Q$5:Q3132,Q3132)-1,"")</f>
        <v/>
      </c>
    </row>
    <row r="3133" spans="15:15" x14ac:dyDescent="0.25">
      <c r="O3133" s="31" t="str">
        <f>IFERROR(_xlfn.RANK.EQ(Q3133,$Q$5:$Q$4000)+COUNTIF($Q$5:Q3133,Q3133)-1,"")</f>
        <v/>
      </c>
    </row>
    <row r="3134" spans="15:15" x14ac:dyDescent="0.25">
      <c r="O3134" s="31" t="str">
        <f>IFERROR(_xlfn.RANK.EQ(Q3134,$Q$5:$Q$4000)+COUNTIF($Q$5:Q3134,Q3134)-1,"")</f>
        <v/>
      </c>
    </row>
    <row r="3135" spans="15:15" x14ac:dyDescent="0.25">
      <c r="O3135" s="31" t="str">
        <f>IFERROR(_xlfn.RANK.EQ(Q3135,$Q$5:$Q$4000)+COUNTIF($Q$5:Q3135,Q3135)-1,"")</f>
        <v/>
      </c>
    </row>
    <row r="3136" spans="15:15" x14ac:dyDescent="0.25">
      <c r="O3136" s="31" t="str">
        <f>IFERROR(_xlfn.RANK.EQ(Q3136,$Q$5:$Q$4000)+COUNTIF($Q$5:Q3136,Q3136)-1,"")</f>
        <v/>
      </c>
    </row>
    <row r="3137" spans="15:15" x14ac:dyDescent="0.25">
      <c r="O3137" s="31" t="str">
        <f>IFERROR(_xlfn.RANK.EQ(Q3137,$Q$5:$Q$4000)+COUNTIF($Q$5:Q3137,Q3137)-1,"")</f>
        <v/>
      </c>
    </row>
    <row r="3138" spans="15:15" x14ac:dyDescent="0.25">
      <c r="O3138" s="31" t="str">
        <f>IFERROR(_xlfn.RANK.EQ(Q3138,$Q$5:$Q$4000)+COUNTIF($Q$5:Q3138,Q3138)-1,"")</f>
        <v/>
      </c>
    </row>
    <row r="3139" spans="15:15" x14ac:dyDescent="0.25">
      <c r="O3139" s="31" t="str">
        <f>IFERROR(_xlfn.RANK.EQ(Q3139,$Q$5:$Q$4000)+COUNTIF($Q$5:Q3139,Q3139)-1,"")</f>
        <v/>
      </c>
    </row>
    <row r="3140" spans="15:15" x14ac:dyDescent="0.25">
      <c r="O3140" s="31" t="str">
        <f>IFERROR(_xlfn.RANK.EQ(Q3140,$Q$5:$Q$4000)+COUNTIF($Q$5:Q3140,Q3140)-1,"")</f>
        <v/>
      </c>
    </row>
    <row r="3141" spans="15:15" x14ac:dyDescent="0.25">
      <c r="O3141" s="31" t="str">
        <f>IFERROR(_xlfn.RANK.EQ(Q3141,$Q$5:$Q$4000)+COUNTIF($Q$5:Q3141,Q3141)-1,"")</f>
        <v/>
      </c>
    </row>
    <row r="3142" spans="15:15" x14ac:dyDescent="0.25">
      <c r="O3142" s="31" t="str">
        <f>IFERROR(_xlfn.RANK.EQ(Q3142,$Q$5:$Q$4000)+COUNTIF($Q$5:Q3142,Q3142)-1,"")</f>
        <v/>
      </c>
    </row>
    <row r="3143" spans="15:15" x14ac:dyDescent="0.25">
      <c r="O3143" s="31" t="str">
        <f>IFERROR(_xlfn.RANK.EQ(Q3143,$Q$5:$Q$4000)+COUNTIF($Q$5:Q3143,Q3143)-1,"")</f>
        <v/>
      </c>
    </row>
    <row r="3144" spans="15:15" x14ac:dyDescent="0.25">
      <c r="O3144" s="31" t="str">
        <f>IFERROR(_xlfn.RANK.EQ(Q3144,$Q$5:$Q$4000)+COUNTIF($Q$5:Q3144,Q3144)-1,"")</f>
        <v/>
      </c>
    </row>
    <row r="3145" spans="15:15" x14ac:dyDescent="0.25">
      <c r="O3145" s="31" t="str">
        <f>IFERROR(_xlfn.RANK.EQ(Q3145,$Q$5:$Q$4000)+COUNTIF($Q$5:Q3145,Q3145)-1,"")</f>
        <v/>
      </c>
    </row>
    <row r="3146" spans="15:15" x14ac:dyDescent="0.25">
      <c r="O3146" s="31" t="str">
        <f>IFERROR(_xlfn.RANK.EQ(Q3146,$Q$5:$Q$4000)+COUNTIF($Q$5:Q3146,Q3146)-1,"")</f>
        <v/>
      </c>
    </row>
    <row r="3147" spans="15:15" x14ac:dyDescent="0.25">
      <c r="O3147" s="31" t="str">
        <f>IFERROR(_xlfn.RANK.EQ(Q3147,$Q$5:$Q$4000)+COUNTIF($Q$5:Q3147,Q3147)-1,"")</f>
        <v/>
      </c>
    </row>
    <row r="3148" spans="15:15" x14ac:dyDescent="0.25">
      <c r="O3148" s="31" t="str">
        <f>IFERROR(_xlfn.RANK.EQ(Q3148,$Q$5:$Q$4000)+COUNTIF($Q$5:Q3148,Q3148)-1,"")</f>
        <v/>
      </c>
    </row>
    <row r="3149" spans="15:15" x14ac:dyDescent="0.25">
      <c r="O3149" s="31" t="str">
        <f>IFERROR(_xlfn.RANK.EQ(Q3149,$Q$5:$Q$4000)+COUNTIF($Q$5:Q3149,Q3149)-1,"")</f>
        <v/>
      </c>
    </row>
    <row r="3150" spans="15:15" x14ac:dyDescent="0.25">
      <c r="O3150" s="31" t="str">
        <f>IFERROR(_xlfn.RANK.EQ(Q3150,$Q$5:$Q$4000)+COUNTIF($Q$5:Q3150,Q3150)-1,"")</f>
        <v/>
      </c>
    </row>
    <row r="3151" spans="15:15" x14ac:dyDescent="0.25">
      <c r="O3151" s="31" t="str">
        <f>IFERROR(_xlfn.RANK.EQ(Q3151,$Q$5:$Q$4000)+COUNTIF($Q$5:Q3151,Q3151)-1,"")</f>
        <v/>
      </c>
    </row>
    <row r="3152" spans="15:15" x14ac:dyDescent="0.25">
      <c r="O3152" s="31" t="str">
        <f>IFERROR(_xlfn.RANK.EQ(Q3152,$Q$5:$Q$4000)+COUNTIF($Q$5:Q3152,Q3152)-1,"")</f>
        <v/>
      </c>
    </row>
    <row r="3153" spans="15:15" x14ac:dyDescent="0.25">
      <c r="O3153" s="31" t="str">
        <f>IFERROR(_xlfn.RANK.EQ(Q3153,$Q$5:$Q$4000)+COUNTIF($Q$5:Q3153,Q3153)-1,"")</f>
        <v/>
      </c>
    </row>
    <row r="3154" spans="15:15" x14ac:dyDescent="0.25">
      <c r="O3154" s="31" t="str">
        <f>IFERROR(_xlfn.RANK.EQ(Q3154,$Q$5:$Q$4000)+COUNTIF($Q$5:Q3154,Q3154)-1,"")</f>
        <v/>
      </c>
    </row>
    <row r="3155" spans="15:15" x14ac:dyDescent="0.25">
      <c r="O3155" s="31" t="str">
        <f>IFERROR(_xlfn.RANK.EQ(Q3155,$Q$5:$Q$4000)+COUNTIF($Q$5:Q3155,Q3155)-1,"")</f>
        <v/>
      </c>
    </row>
    <row r="3156" spans="15:15" x14ac:dyDescent="0.25">
      <c r="O3156" s="31" t="str">
        <f>IFERROR(_xlfn.RANK.EQ(Q3156,$Q$5:$Q$4000)+COUNTIF($Q$5:Q3156,Q3156)-1,"")</f>
        <v/>
      </c>
    </row>
    <row r="3157" spans="15:15" x14ac:dyDescent="0.25">
      <c r="O3157" s="31" t="str">
        <f>IFERROR(_xlfn.RANK.EQ(Q3157,$Q$5:$Q$4000)+COUNTIF($Q$5:Q3157,Q3157)-1,"")</f>
        <v/>
      </c>
    </row>
    <row r="3158" spans="15:15" x14ac:dyDescent="0.25">
      <c r="O3158" s="31" t="str">
        <f>IFERROR(_xlfn.RANK.EQ(Q3158,$Q$5:$Q$4000)+COUNTIF($Q$5:Q3158,Q3158)-1,"")</f>
        <v/>
      </c>
    </row>
    <row r="3159" spans="15:15" x14ac:dyDescent="0.25">
      <c r="O3159" s="31" t="str">
        <f>IFERROR(_xlfn.RANK.EQ(Q3159,$Q$5:$Q$4000)+COUNTIF($Q$5:Q3159,Q3159)-1,"")</f>
        <v/>
      </c>
    </row>
    <row r="3160" spans="15:15" x14ac:dyDescent="0.25">
      <c r="O3160" s="31" t="str">
        <f>IFERROR(_xlfn.RANK.EQ(Q3160,$Q$5:$Q$4000)+COUNTIF($Q$5:Q3160,Q3160)-1,"")</f>
        <v/>
      </c>
    </row>
    <row r="3161" spans="15:15" x14ac:dyDescent="0.25">
      <c r="O3161" s="31" t="str">
        <f>IFERROR(_xlfn.RANK.EQ(Q3161,$Q$5:$Q$4000)+COUNTIF($Q$5:Q3161,Q3161)-1,"")</f>
        <v/>
      </c>
    </row>
    <row r="3162" spans="15:15" x14ac:dyDescent="0.25">
      <c r="O3162" s="31" t="str">
        <f>IFERROR(_xlfn.RANK.EQ(Q3162,$Q$5:$Q$4000)+COUNTIF($Q$5:Q3162,Q3162)-1,"")</f>
        <v/>
      </c>
    </row>
    <row r="3163" spans="15:15" x14ac:dyDescent="0.25">
      <c r="O3163" s="31" t="str">
        <f>IFERROR(_xlfn.RANK.EQ(Q3163,$Q$5:$Q$4000)+COUNTIF($Q$5:Q3163,Q3163)-1,"")</f>
        <v/>
      </c>
    </row>
    <row r="3164" spans="15:15" x14ac:dyDescent="0.25">
      <c r="O3164" s="31" t="str">
        <f>IFERROR(_xlfn.RANK.EQ(Q3164,$Q$5:$Q$4000)+COUNTIF($Q$5:Q3164,Q3164)-1,"")</f>
        <v/>
      </c>
    </row>
    <row r="3165" spans="15:15" x14ac:dyDescent="0.25">
      <c r="O3165" s="31" t="str">
        <f>IFERROR(_xlfn.RANK.EQ(Q3165,$Q$5:$Q$4000)+COUNTIF($Q$5:Q3165,Q3165)-1,"")</f>
        <v/>
      </c>
    </row>
    <row r="3166" spans="15:15" x14ac:dyDescent="0.25">
      <c r="O3166" s="31" t="str">
        <f>IFERROR(_xlfn.RANK.EQ(Q3166,$Q$5:$Q$4000)+COUNTIF($Q$5:Q3166,Q3166)-1,"")</f>
        <v/>
      </c>
    </row>
    <row r="3167" spans="15:15" x14ac:dyDescent="0.25">
      <c r="O3167" s="31" t="str">
        <f>IFERROR(_xlfn.RANK.EQ(Q3167,$Q$5:$Q$4000)+COUNTIF($Q$5:Q3167,Q3167)-1,"")</f>
        <v/>
      </c>
    </row>
    <row r="3168" spans="15:15" x14ac:dyDescent="0.25">
      <c r="O3168" s="31" t="str">
        <f>IFERROR(_xlfn.RANK.EQ(Q3168,$Q$5:$Q$4000)+COUNTIF($Q$5:Q3168,Q3168)-1,"")</f>
        <v/>
      </c>
    </row>
    <row r="3169" spans="15:15" x14ac:dyDescent="0.25">
      <c r="O3169" s="31" t="str">
        <f>IFERROR(_xlfn.RANK.EQ(Q3169,$Q$5:$Q$4000)+COUNTIF($Q$5:Q3169,Q3169)-1,"")</f>
        <v/>
      </c>
    </row>
    <row r="3170" spans="15:15" x14ac:dyDescent="0.25">
      <c r="O3170" s="31" t="str">
        <f>IFERROR(_xlfn.RANK.EQ(Q3170,$Q$5:$Q$4000)+COUNTIF($Q$5:Q3170,Q3170)-1,"")</f>
        <v/>
      </c>
    </row>
    <row r="3171" spans="15:15" x14ac:dyDescent="0.25">
      <c r="O3171" s="31" t="str">
        <f>IFERROR(_xlfn.RANK.EQ(Q3171,$Q$5:$Q$4000)+COUNTIF($Q$5:Q3171,Q3171)-1,"")</f>
        <v/>
      </c>
    </row>
    <row r="3172" spans="15:15" x14ac:dyDescent="0.25">
      <c r="O3172" s="31" t="str">
        <f>IFERROR(_xlfn.RANK.EQ(Q3172,$Q$5:$Q$4000)+COUNTIF($Q$5:Q3172,Q3172)-1,"")</f>
        <v/>
      </c>
    </row>
    <row r="3173" spans="15:15" x14ac:dyDescent="0.25">
      <c r="O3173" s="31" t="str">
        <f>IFERROR(_xlfn.RANK.EQ(Q3173,$Q$5:$Q$4000)+COUNTIF($Q$5:Q3173,Q3173)-1,"")</f>
        <v/>
      </c>
    </row>
    <row r="3174" spans="15:15" x14ac:dyDescent="0.25">
      <c r="O3174" s="31" t="str">
        <f>IFERROR(_xlfn.RANK.EQ(Q3174,$Q$5:$Q$4000)+COUNTIF($Q$5:Q3174,Q3174)-1,"")</f>
        <v/>
      </c>
    </row>
    <row r="3175" spans="15:15" x14ac:dyDescent="0.25">
      <c r="O3175" s="31" t="str">
        <f>IFERROR(_xlfn.RANK.EQ(Q3175,$Q$5:$Q$4000)+COUNTIF($Q$5:Q3175,Q3175)-1,"")</f>
        <v/>
      </c>
    </row>
    <row r="3176" spans="15:15" x14ac:dyDescent="0.25">
      <c r="O3176" s="31" t="str">
        <f>IFERROR(_xlfn.RANK.EQ(Q3176,$Q$5:$Q$4000)+COUNTIF($Q$5:Q3176,Q3176)-1,"")</f>
        <v/>
      </c>
    </row>
    <row r="3177" spans="15:15" x14ac:dyDescent="0.25">
      <c r="O3177" s="31" t="str">
        <f>IFERROR(_xlfn.RANK.EQ(Q3177,$Q$5:$Q$4000)+COUNTIF($Q$5:Q3177,Q3177)-1,"")</f>
        <v/>
      </c>
    </row>
    <row r="3178" spans="15:15" x14ac:dyDescent="0.25">
      <c r="O3178" s="31" t="str">
        <f>IFERROR(_xlfn.RANK.EQ(Q3178,$Q$5:$Q$4000)+COUNTIF($Q$5:Q3178,Q3178)-1,"")</f>
        <v/>
      </c>
    </row>
    <row r="3179" spans="15:15" x14ac:dyDescent="0.25">
      <c r="O3179" s="31" t="str">
        <f>IFERROR(_xlfn.RANK.EQ(Q3179,$Q$5:$Q$4000)+COUNTIF($Q$5:Q3179,Q3179)-1,"")</f>
        <v/>
      </c>
    </row>
    <row r="3180" spans="15:15" x14ac:dyDescent="0.25">
      <c r="O3180" s="31" t="str">
        <f>IFERROR(_xlfn.RANK.EQ(Q3180,$Q$5:$Q$4000)+COUNTIF($Q$5:Q3180,Q3180)-1,"")</f>
        <v/>
      </c>
    </row>
    <row r="3181" spans="15:15" x14ac:dyDescent="0.25">
      <c r="O3181" s="31" t="str">
        <f>IFERROR(_xlfn.RANK.EQ(Q3181,$Q$5:$Q$4000)+COUNTIF($Q$5:Q3181,Q3181)-1,"")</f>
        <v/>
      </c>
    </row>
    <row r="3182" spans="15:15" x14ac:dyDescent="0.25">
      <c r="O3182" s="31" t="str">
        <f>IFERROR(_xlfn.RANK.EQ(Q3182,$Q$5:$Q$4000)+COUNTIF($Q$5:Q3182,Q3182)-1,"")</f>
        <v/>
      </c>
    </row>
    <row r="3183" spans="15:15" x14ac:dyDescent="0.25">
      <c r="O3183" s="31" t="str">
        <f>IFERROR(_xlfn.RANK.EQ(Q3183,$Q$5:$Q$4000)+COUNTIF($Q$5:Q3183,Q3183)-1,"")</f>
        <v/>
      </c>
    </row>
    <row r="3184" spans="15:15" x14ac:dyDescent="0.25">
      <c r="O3184" s="31" t="str">
        <f>IFERROR(_xlfn.RANK.EQ(Q3184,$Q$5:$Q$4000)+COUNTIF($Q$5:Q3184,Q3184)-1,"")</f>
        <v/>
      </c>
    </row>
    <row r="3185" spans="15:15" x14ac:dyDescent="0.25">
      <c r="O3185" s="31" t="str">
        <f>IFERROR(_xlfn.RANK.EQ(Q3185,$Q$5:$Q$4000)+COUNTIF($Q$5:Q3185,Q3185)-1,"")</f>
        <v/>
      </c>
    </row>
    <row r="3186" spans="15:15" x14ac:dyDescent="0.25">
      <c r="O3186" s="31" t="str">
        <f>IFERROR(_xlfn.RANK.EQ(Q3186,$Q$5:$Q$4000)+COUNTIF($Q$5:Q3186,Q3186)-1,"")</f>
        <v/>
      </c>
    </row>
    <row r="3187" spans="15:15" x14ac:dyDescent="0.25">
      <c r="O3187" s="31" t="str">
        <f>IFERROR(_xlfn.RANK.EQ(Q3187,$Q$5:$Q$4000)+COUNTIF($Q$5:Q3187,Q3187)-1,"")</f>
        <v/>
      </c>
    </row>
    <row r="3188" spans="15:15" x14ac:dyDescent="0.25">
      <c r="O3188" s="31" t="str">
        <f>IFERROR(_xlfn.RANK.EQ(Q3188,$Q$5:$Q$4000)+COUNTIF($Q$5:Q3188,Q3188)-1,"")</f>
        <v/>
      </c>
    </row>
    <row r="3189" spans="15:15" x14ac:dyDescent="0.25">
      <c r="O3189" s="31" t="str">
        <f>IFERROR(_xlfn.RANK.EQ(Q3189,$Q$5:$Q$4000)+COUNTIF($Q$5:Q3189,Q3189)-1,"")</f>
        <v/>
      </c>
    </row>
    <row r="3190" spans="15:15" x14ac:dyDescent="0.25">
      <c r="O3190" s="31" t="str">
        <f>IFERROR(_xlfn.RANK.EQ(Q3190,$Q$5:$Q$4000)+COUNTIF($Q$5:Q3190,Q3190)-1,"")</f>
        <v/>
      </c>
    </row>
    <row r="3191" spans="15:15" x14ac:dyDescent="0.25">
      <c r="O3191" s="31" t="str">
        <f>IFERROR(_xlfn.RANK.EQ(Q3191,$Q$5:$Q$4000)+COUNTIF($Q$5:Q3191,Q3191)-1,"")</f>
        <v/>
      </c>
    </row>
    <row r="3192" spans="15:15" x14ac:dyDescent="0.25">
      <c r="O3192" s="31" t="str">
        <f>IFERROR(_xlfn.RANK.EQ(Q3192,$Q$5:$Q$4000)+COUNTIF($Q$5:Q3192,Q3192)-1,"")</f>
        <v/>
      </c>
    </row>
    <row r="3193" spans="15:15" x14ac:dyDescent="0.25">
      <c r="O3193" s="31" t="str">
        <f>IFERROR(_xlfn.RANK.EQ(Q3193,$Q$5:$Q$4000)+COUNTIF($Q$5:Q3193,Q3193)-1,"")</f>
        <v/>
      </c>
    </row>
    <row r="3194" spans="15:15" x14ac:dyDescent="0.25">
      <c r="O3194" s="31" t="str">
        <f>IFERROR(_xlfn.RANK.EQ(Q3194,$Q$5:$Q$4000)+COUNTIF($Q$5:Q3194,Q3194)-1,"")</f>
        <v/>
      </c>
    </row>
    <row r="3195" spans="15:15" x14ac:dyDescent="0.25">
      <c r="O3195" s="31" t="str">
        <f>IFERROR(_xlfn.RANK.EQ(Q3195,$Q$5:$Q$4000)+COUNTIF($Q$5:Q3195,Q3195)-1,"")</f>
        <v/>
      </c>
    </row>
    <row r="3196" spans="15:15" x14ac:dyDescent="0.25">
      <c r="O3196" s="31" t="str">
        <f>IFERROR(_xlfn.RANK.EQ(Q3196,$Q$5:$Q$4000)+COUNTIF($Q$5:Q3196,Q3196)-1,"")</f>
        <v/>
      </c>
    </row>
    <row r="3197" spans="15:15" x14ac:dyDescent="0.25">
      <c r="O3197" s="31" t="str">
        <f>IFERROR(_xlfn.RANK.EQ(Q3197,$Q$5:$Q$4000)+COUNTIF($Q$5:Q3197,Q3197)-1,"")</f>
        <v/>
      </c>
    </row>
    <row r="3198" spans="15:15" x14ac:dyDescent="0.25">
      <c r="O3198" s="31" t="str">
        <f>IFERROR(_xlfn.RANK.EQ(Q3198,$Q$5:$Q$4000)+COUNTIF($Q$5:Q3198,Q3198)-1,"")</f>
        <v/>
      </c>
    </row>
    <row r="3199" spans="15:15" x14ac:dyDescent="0.25">
      <c r="O3199" s="31" t="str">
        <f>IFERROR(_xlfn.RANK.EQ(Q3199,$Q$5:$Q$4000)+COUNTIF($Q$5:Q3199,Q3199)-1,"")</f>
        <v/>
      </c>
    </row>
    <row r="3200" spans="15:15" x14ac:dyDescent="0.25">
      <c r="O3200" s="31" t="str">
        <f>IFERROR(_xlfn.RANK.EQ(Q3200,$Q$5:$Q$4000)+COUNTIF($Q$5:Q3200,Q3200)-1,"")</f>
        <v/>
      </c>
    </row>
    <row r="3201" spans="15:15" x14ac:dyDescent="0.25">
      <c r="O3201" s="31" t="str">
        <f>IFERROR(_xlfn.RANK.EQ(Q3201,$Q$5:$Q$4000)+COUNTIF($Q$5:Q3201,Q3201)-1,"")</f>
        <v/>
      </c>
    </row>
    <row r="3202" spans="15:15" x14ac:dyDescent="0.25">
      <c r="O3202" s="31" t="str">
        <f>IFERROR(_xlfn.RANK.EQ(Q3202,$Q$5:$Q$4000)+COUNTIF($Q$5:Q3202,Q3202)-1,"")</f>
        <v/>
      </c>
    </row>
    <row r="3203" spans="15:15" x14ac:dyDescent="0.25">
      <c r="O3203" s="31" t="str">
        <f>IFERROR(_xlfn.RANK.EQ(Q3203,$Q$5:$Q$4000)+COUNTIF($Q$5:Q3203,Q3203)-1,"")</f>
        <v/>
      </c>
    </row>
    <row r="3204" spans="15:15" x14ac:dyDescent="0.25">
      <c r="O3204" s="31" t="str">
        <f>IFERROR(_xlfn.RANK.EQ(Q3204,$Q$5:$Q$4000)+COUNTIF($Q$5:Q3204,Q3204)-1,"")</f>
        <v/>
      </c>
    </row>
    <row r="3205" spans="15:15" x14ac:dyDescent="0.25">
      <c r="O3205" s="31" t="str">
        <f>IFERROR(_xlfn.RANK.EQ(Q3205,$Q$5:$Q$4000)+COUNTIF($Q$5:Q3205,Q3205)-1,"")</f>
        <v/>
      </c>
    </row>
    <row r="3206" spans="15:15" x14ac:dyDescent="0.25">
      <c r="O3206" s="31" t="str">
        <f>IFERROR(_xlfn.RANK.EQ(Q3206,$Q$5:$Q$4000)+COUNTIF($Q$5:Q3206,Q3206)-1,"")</f>
        <v/>
      </c>
    </row>
    <row r="3207" spans="15:15" x14ac:dyDescent="0.25">
      <c r="O3207" s="31" t="str">
        <f>IFERROR(_xlfn.RANK.EQ(Q3207,$Q$5:$Q$4000)+COUNTIF($Q$5:Q3207,Q3207)-1,"")</f>
        <v/>
      </c>
    </row>
    <row r="3208" spans="15:15" x14ac:dyDescent="0.25">
      <c r="O3208" s="31" t="str">
        <f>IFERROR(_xlfn.RANK.EQ(Q3208,$Q$5:$Q$4000)+COUNTIF($Q$5:Q3208,Q3208)-1,"")</f>
        <v/>
      </c>
    </row>
    <row r="3209" spans="15:15" x14ac:dyDescent="0.25">
      <c r="O3209" s="31" t="str">
        <f>IFERROR(_xlfn.RANK.EQ(Q3209,$Q$5:$Q$4000)+COUNTIF($Q$5:Q3209,Q3209)-1,"")</f>
        <v/>
      </c>
    </row>
    <row r="3210" spans="15:15" x14ac:dyDescent="0.25">
      <c r="O3210" s="31" t="str">
        <f>IFERROR(_xlfn.RANK.EQ(Q3210,$Q$5:$Q$4000)+COUNTIF($Q$5:Q3210,Q3210)-1,"")</f>
        <v/>
      </c>
    </row>
    <row r="3211" spans="15:15" x14ac:dyDescent="0.25">
      <c r="O3211" s="31" t="str">
        <f>IFERROR(_xlfn.RANK.EQ(Q3211,$Q$5:$Q$4000)+COUNTIF($Q$5:Q3211,Q3211)-1,"")</f>
        <v/>
      </c>
    </row>
    <row r="3212" spans="15:15" x14ac:dyDescent="0.25">
      <c r="O3212" s="31" t="str">
        <f>IFERROR(_xlfn.RANK.EQ(Q3212,$Q$5:$Q$4000)+COUNTIF($Q$5:Q3212,Q3212)-1,"")</f>
        <v/>
      </c>
    </row>
    <row r="3213" spans="15:15" x14ac:dyDescent="0.25">
      <c r="O3213" s="31" t="str">
        <f>IFERROR(_xlfn.RANK.EQ(Q3213,$Q$5:$Q$4000)+COUNTIF($Q$5:Q3213,Q3213)-1,"")</f>
        <v/>
      </c>
    </row>
    <row r="3214" spans="15:15" x14ac:dyDescent="0.25">
      <c r="O3214" s="31" t="str">
        <f>IFERROR(_xlfn.RANK.EQ(Q3214,$Q$5:$Q$4000)+COUNTIF($Q$5:Q3214,Q3214)-1,"")</f>
        <v/>
      </c>
    </row>
    <row r="3215" spans="15:15" x14ac:dyDescent="0.25">
      <c r="O3215" s="31" t="str">
        <f>IFERROR(_xlfn.RANK.EQ(Q3215,$Q$5:$Q$4000)+COUNTIF($Q$5:Q3215,Q3215)-1,"")</f>
        <v/>
      </c>
    </row>
    <row r="3216" spans="15:15" x14ac:dyDescent="0.25">
      <c r="O3216" s="31" t="str">
        <f>IFERROR(_xlfn.RANK.EQ(Q3216,$Q$5:$Q$4000)+COUNTIF($Q$5:Q3216,Q3216)-1,"")</f>
        <v/>
      </c>
    </row>
    <row r="3217" spans="15:15" x14ac:dyDescent="0.25">
      <c r="O3217" s="31" t="str">
        <f>IFERROR(_xlfn.RANK.EQ(Q3217,$Q$5:$Q$4000)+COUNTIF($Q$5:Q3217,Q3217)-1,"")</f>
        <v/>
      </c>
    </row>
    <row r="3218" spans="15:15" x14ac:dyDescent="0.25">
      <c r="O3218" s="31" t="str">
        <f>IFERROR(_xlfn.RANK.EQ(Q3218,$Q$5:$Q$4000)+COUNTIF($Q$5:Q3218,Q3218)-1,"")</f>
        <v/>
      </c>
    </row>
    <row r="3219" spans="15:15" x14ac:dyDescent="0.25">
      <c r="O3219" s="31" t="str">
        <f>IFERROR(_xlfn.RANK.EQ(Q3219,$Q$5:$Q$4000)+COUNTIF($Q$5:Q3219,Q3219)-1,"")</f>
        <v/>
      </c>
    </row>
    <row r="3220" spans="15:15" x14ac:dyDescent="0.25">
      <c r="O3220" s="31" t="str">
        <f>IFERROR(_xlfn.RANK.EQ(Q3220,$Q$5:$Q$4000)+COUNTIF($Q$5:Q3220,Q3220)-1,"")</f>
        <v/>
      </c>
    </row>
    <row r="3221" spans="15:15" x14ac:dyDescent="0.25">
      <c r="O3221" s="31" t="str">
        <f>IFERROR(_xlfn.RANK.EQ(Q3221,$Q$5:$Q$4000)+COUNTIF($Q$5:Q3221,Q3221)-1,"")</f>
        <v/>
      </c>
    </row>
    <row r="3222" spans="15:15" x14ac:dyDescent="0.25">
      <c r="O3222" s="31" t="str">
        <f>IFERROR(_xlfn.RANK.EQ(Q3222,$Q$5:$Q$4000)+COUNTIF($Q$5:Q3222,Q3222)-1,"")</f>
        <v/>
      </c>
    </row>
    <row r="3223" spans="15:15" x14ac:dyDescent="0.25">
      <c r="O3223" s="31" t="str">
        <f>IFERROR(_xlfn.RANK.EQ(Q3223,$Q$5:$Q$4000)+COUNTIF($Q$5:Q3223,Q3223)-1,"")</f>
        <v/>
      </c>
    </row>
    <row r="3224" spans="15:15" x14ac:dyDescent="0.25">
      <c r="O3224" s="31" t="str">
        <f>IFERROR(_xlfn.RANK.EQ(Q3224,$Q$5:$Q$4000)+COUNTIF($Q$5:Q3224,Q3224)-1,"")</f>
        <v/>
      </c>
    </row>
    <row r="3225" spans="15:15" x14ac:dyDescent="0.25">
      <c r="O3225" s="31" t="str">
        <f>IFERROR(_xlfn.RANK.EQ(Q3225,$Q$5:$Q$4000)+COUNTIF($Q$5:Q3225,Q3225)-1,"")</f>
        <v/>
      </c>
    </row>
    <row r="3226" spans="15:15" x14ac:dyDescent="0.25">
      <c r="O3226" s="31" t="str">
        <f>IFERROR(_xlfn.RANK.EQ(Q3226,$Q$5:$Q$4000)+COUNTIF($Q$5:Q3226,Q3226)-1,"")</f>
        <v/>
      </c>
    </row>
    <row r="3227" spans="15:15" x14ac:dyDescent="0.25">
      <c r="O3227" s="31" t="str">
        <f>IFERROR(_xlfn.RANK.EQ(Q3227,$Q$5:$Q$4000)+COUNTIF($Q$5:Q3227,Q3227)-1,"")</f>
        <v/>
      </c>
    </row>
    <row r="3228" spans="15:15" x14ac:dyDescent="0.25">
      <c r="O3228" s="31" t="str">
        <f>IFERROR(_xlfn.RANK.EQ(Q3228,$Q$5:$Q$4000)+COUNTIF($Q$5:Q3228,Q3228)-1,"")</f>
        <v/>
      </c>
    </row>
    <row r="3229" spans="15:15" x14ac:dyDescent="0.25">
      <c r="O3229" s="31" t="str">
        <f>IFERROR(_xlfn.RANK.EQ(Q3229,$Q$5:$Q$4000)+COUNTIF($Q$5:Q3229,Q3229)-1,"")</f>
        <v/>
      </c>
    </row>
    <row r="3230" spans="15:15" x14ac:dyDescent="0.25">
      <c r="O3230" s="31" t="str">
        <f>IFERROR(_xlfn.RANK.EQ(Q3230,$Q$5:$Q$4000)+COUNTIF($Q$5:Q3230,Q3230)-1,"")</f>
        <v/>
      </c>
    </row>
    <row r="3231" spans="15:15" x14ac:dyDescent="0.25">
      <c r="O3231" s="31" t="str">
        <f>IFERROR(_xlfn.RANK.EQ(Q3231,$Q$5:$Q$4000)+COUNTIF($Q$5:Q3231,Q3231)-1,"")</f>
        <v/>
      </c>
    </row>
    <row r="3232" spans="15:15" x14ac:dyDescent="0.25">
      <c r="O3232" s="31" t="str">
        <f>IFERROR(_xlfn.RANK.EQ(Q3232,$Q$5:$Q$4000)+COUNTIF($Q$5:Q3232,Q3232)-1,"")</f>
        <v/>
      </c>
    </row>
    <row r="3233" spans="15:15" x14ac:dyDescent="0.25">
      <c r="O3233" s="31" t="str">
        <f>IFERROR(_xlfn.RANK.EQ(Q3233,$Q$5:$Q$4000)+COUNTIF($Q$5:Q3233,Q3233)-1,"")</f>
        <v/>
      </c>
    </row>
    <row r="3234" spans="15:15" x14ac:dyDescent="0.25">
      <c r="O3234" s="31" t="str">
        <f>IFERROR(_xlfn.RANK.EQ(Q3234,$Q$5:$Q$4000)+COUNTIF($Q$5:Q3234,Q3234)-1,"")</f>
        <v/>
      </c>
    </row>
    <row r="3235" spans="15:15" x14ac:dyDescent="0.25">
      <c r="O3235" s="31" t="str">
        <f>IFERROR(_xlfn.RANK.EQ(Q3235,$Q$5:$Q$4000)+COUNTIF($Q$5:Q3235,Q3235)-1,"")</f>
        <v/>
      </c>
    </row>
    <row r="3236" spans="15:15" x14ac:dyDescent="0.25">
      <c r="O3236" s="31" t="str">
        <f>IFERROR(_xlfn.RANK.EQ(Q3236,$Q$5:$Q$4000)+COUNTIF($Q$5:Q3236,Q3236)-1,"")</f>
        <v/>
      </c>
    </row>
    <row r="3237" spans="15:15" x14ac:dyDescent="0.25">
      <c r="O3237" s="31" t="str">
        <f>IFERROR(_xlfn.RANK.EQ(Q3237,$Q$5:$Q$4000)+COUNTIF($Q$5:Q3237,Q3237)-1,"")</f>
        <v/>
      </c>
    </row>
    <row r="3238" spans="15:15" x14ac:dyDescent="0.25">
      <c r="O3238" s="31" t="str">
        <f>IFERROR(_xlfn.RANK.EQ(Q3238,$Q$5:$Q$4000)+COUNTIF($Q$5:Q3238,Q3238)-1,"")</f>
        <v/>
      </c>
    </row>
    <row r="3239" spans="15:15" x14ac:dyDescent="0.25">
      <c r="O3239" s="31" t="str">
        <f>IFERROR(_xlfn.RANK.EQ(Q3239,$Q$5:$Q$4000)+COUNTIF($Q$5:Q3239,Q3239)-1,"")</f>
        <v/>
      </c>
    </row>
    <row r="3240" spans="15:15" x14ac:dyDescent="0.25">
      <c r="O3240" s="31" t="str">
        <f>IFERROR(_xlfn.RANK.EQ(Q3240,$Q$5:$Q$4000)+COUNTIF($Q$5:Q3240,Q3240)-1,"")</f>
        <v/>
      </c>
    </row>
    <row r="3241" spans="15:15" x14ac:dyDescent="0.25">
      <c r="O3241" s="31" t="str">
        <f>IFERROR(_xlfn.RANK.EQ(Q3241,$Q$5:$Q$4000)+COUNTIF($Q$5:Q3241,Q3241)-1,"")</f>
        <v/>
      </c>
    </row>
    <row r="3242" spans="15:15" x14ac:dyDescent="0.25">
      <c r="O3242" s="31" t="str">
        <f>IFERROR(_xlfn.RANK.EQ(Q3242,$Q$5:$Q$4000)+COUNTIF($Q$5:Q3242,Q3242)-1,"")</f>
        <v/>
      </c>
    </row>
    <row r="3243" spans="15:15" x14ac:dyDescent="0.25">
      <c r="O3243" s="31" t="str">
        <f>IFERROR(_xlfn.RANK.EQ(Q3243,$Q$5:$Q$4000)+COUNTIF($Q$5:Q3243,Q3243)-1,"")</f>
        <v/>
      </c>
    </row>
    <row r="3244" spans="15:15" x14ac:dyDescent="0.25">
      <c r="O3244" s="31" t="str">
        <f>IFERROR(_xlfn.RANK.EQ(Q3244,$Q$5:$Q$4000)+COUNTIF($Q$5:Q3244,Q3244)-1,"")</f>
        <v/>
      </c>
    </row>
    <row r="3245" spans="15:15" x14ac:dyDescent="0.25">
      <c r="O3245" s="31" t="str">
        <f>IFERROR(_xlfn.RANK.EQ(Q3245,$Q$5:$Q$4000)+COUNTIF($Q$5:Q3245,Q3245)-1,"")</f>
        <v/>
      </c>
    </row>
    <row r="3246" spans="15:15" x14ac:dyDescent="0.25">
      <c r="O3246" s="31" t="str">
        <f>IFERROR(_xlfn.RANK.EQ(Q3246,$Q$5:$Q$4000)+COUNTIF($Q$5:Q3246,Q3246)-1,"")</f>
        <v/>
      </c>
    </row>
    <row r="3247" spans="15:15" x14ac:dyDescent="0.25">
      <c r="O3247" s="31" t="str">
        <f>IFERROR(_xlfn.RANK.EQ(Q3247,$Q$5:$Q$4000)+COUNTIF($Q$5:Q3247,Q3247)-1,"")</f>
        <v/>
      </c>
    </row>
    <row r="3248" spans="15:15" x14ac:dyDescent="0.25">
      <c r="O3248" s="31" t="str">
        <f>IFERROR(_xlfn.RANK.EQ(Q3248,$Q$5:$Q$4000)+COUNTIF($Q$5:Q3248,Q3248)-1,"")</f>
        <v/>
      </c>
    </row>
    <row r="3249" spans="15:15" x14ac:dyDescent="0.25">
      <c r="O3249" s="31" t="str">
        <f>IFERROR(_xlfn.RANK.EQ(Q3249,$Q$5:$Q$4000)+COUNTIF($Q$5:Q3249,Q3249)-1,"")</f>
        <v/>
      </c>
    </row>
    <row r="3250" spans="15:15" x14ac:dyDescent="0.25">
      <c r="O3250" s="31" t="str">
        <f>IFERROR(_xlfn.RANK.EQ(Q3250,$Q$5:$Q$4000)+COUNTIF($Q$5:Q3250,Q3250)-1,"")</f>
        <v/>
      </c>
    </row>
    <row r="3251" spans="15:15" x14ac:dyDescent="0.25">
      <c r="O3251" s="31" t="str">
        <f>IFERROR(_xlfn.RANK.EQ(Q3251,$Q$5:$Q$4000)+COUNTIF($Q$5:Q3251,Q3251)-1,"")</f>
        <v/>
      </c>
    </row>
    <row r="3252" spans="15:15" x14ac:dyDescent="0.25">
      <c r="O3252" s="31" t="str">
        <f>IFERROR(_xlfn.RANK.EQ(Q3252,$Q$5:$Q$4000)+COUNTIF($Q$5:Q3252,Q3252)-1,"")</f>
        <v/>
      </c>
    </row>
    <row r="3253" spans="15:15" x14ac:dyDescent="0.25">
      <c r="O3253" s="31" t="str">
        <f>IFERROR(_xlfn.RANK.EQ(Q3253,$Q$5:$Q$4000)+COUNTIF($Q$5:Q3253,Q3253)-1,"")</f>
        <v/>
      </c>
    </row>
    <row r="3254" spans="15:15" x14ac:dyDescent="0.25">
      <c r="O3254" s="31" t="str">
        <f>IFERROR(_xlfn.RANK.EQ(Q3254,$Q$5:$Q$4000)+COUNTIF($Q$5:Q3254,Q3254)-1,"")</f>
        <v/>
      </c>
    </row>
    <row r="3255" spans="15:15" x14ac:dyDescent="0.25">
      <c r="O3255" s="31" t="str">
        <f>IFERROR(_xlfn.RANK.EQ(Q3255,$Q$5:$Q$4000)+COUNTIF($Q$5:Q3255,Q3255)-1,"")</f>
        <v/>
      </c>
    </row>
    <row r="3256" spans="15:15" x14ac:dyDescent="0.25">
      <c r="O3256" s="31" t="str">
        <f>IFERROR(_xlfn.RANK.EQ(Q3256,$Q$5:$Q$4000)+COUNTIF($Q$5:Q3256,Q3256)-1,"")</f>
        <v/>
      </c>
    </row>
    <row r="3257" spans="15:15" x14ac:dyDescent="0.25">
      <c r="O3257" s="31" t="str">
        <f>IFERROR(_xlfn.RANK.EQ(Q3257,$Q$5:$Q$4000)+COUNTIF($Q$5:Q3257,Q3257)-1,"")</f>
        <v/>
      </c>
    </row>
    <row r="3258" spans="15:15" x14ac:dyDescent="0.25">
      <c r="O3258" s="31" t="str">
        <f>IFERROR(_xlfn.RANK.EQ(Q3258,$Q$5:$Q$4000)+COUNTIF($Q$5:Q3258,Q3258)-1,"")</f>
        <v/>
      </c>
    </row>
    <row r="3259" spans="15:15" x14ac:dyDescent="0.25">
      <c r="O3259" s="31" t="str">
        <f>IFERROR(_xlfn.RANK.EQ(Q3259,$Q$5:$Q$4000)+COUNTIF($Q$5:Q3259,Q3259)-1,"")</f>
        <v/>
      </c>
    </row>
    <row r="3260" spans="15:15" x14ac:dyDescent="0.25">
      <c r="O3260" s="31" t="str">
        <f>IFERROR(_xlfn.RANK.EQ(Q3260,$Q$5:$Q$4000)+COUNTIF($Q$5:Q3260,Q3260)-1,"")</f>
        <v/>
      </c>
    </row>
    <row r="3261" spans="15:15" x14ac:dyDescent="0.25">
      <c r="O3261" s="31" t="str">
        <f>IFERROR(_xlfn.RANK.EQ(Q3261,$Q$5:$Q$4000)+COUNTIF($Q$5:Q3261,Q3261)-1,"")</f>
        <v/>
      </c>
    </row>
    <row r="3262" spans="15:15" x14ac:dyDescent="0.25">
      <c r="O3262" s="31" t="str">
        <f>IFERROR(_xlfn.RANK.EQ(Q3262,$Q$5:$Q$4000)+COUNTIF($Q$5:Q3262,Q3262)-1,"")</f>
        <v/>
      </c>
    </row>
    <row r="3263" spans="15:15" x14ac:dyDescent="0.25">
      <c r="O3263" s="31" t="str">
        <f>IFERROR(_xlfn.RANK.EQ(Q3263,$Q$5:$Q$4000)+COUNTIF($Q$5:Q3263,Q3263)-1,"")</f>
        <v/>
      </c>
    </row>
    <row r="3264" spans="15:15" x14ac:dyDescent="0.25">
      <c r="O3264" s="31" t="str">
        <f>IFERROR(_xlfn.RANK.EQ(Q3264,$Q$5:$Q$4000)+COUNTIF($Q$5:Q3264,Q3264)-1,"")</f>
        <v/>
      </c>
    </row>
    <row r="3265" spans="15:15" x14ac:dyDescent="0.25">
      <c r="O3265" s="31" t="str">
        <f>IFERROR(_xlfn.RANK.EQ(Q3265,$Q$5:$Q$4000)+COUNTIF($Q$5:Q3265,Q3265)-1,"")</f>
        <v/>
      </c>
    </row>
    <row r="3266" spans="15:15" x14ac:dyDescent="0.25">
      <c r="O3266" s="31" t="str">
        <f>IFERROR(_xlfn.RANK.EQ(Q3266,$Q$5:$Q$4000)+COUNTIF($Q$5:Q3266,Q3266)-1,"")</f>
        <v/>
      </c>
    </row>
    <row r="3267" spans="15:15" x14ac:dyDescent="0.25">
      <c r="O3267" s="31" t="str">
        <f>IFERROR(_xlfn.RANK.EQ(Q3267,$Q$5:$Q$4000)+COUNTIF($Q$5:Q3267,Q3267)-1,"")</f>
        <v/>
      </c>
    </row>
    <row r="3268" spans="15:15" x14ac:dyDescent="0.25">
      <c r="O3268" s="31" t="str">
        <f>IFERROR(_xlfn.RANK.EQ(Q3268,$Q$5:$Q$4000)+COUNTIF($Q$5:Q3268,Q3268)-1,"")</f>
        <v/>
      </c>
    </row>
    <row r="3269" spans="15:15" x14ac:dyDescent="0.25">
      <c r="O3269" s="31" t="str">
        <f>IFERROR(_xlfn.RANK.EQ(Q3269,$Q$5:$Q$4000)+COUNTIF($Q$5:Q3269,Q3269)-1,"")</f>
        <v/>
      </c>
    </row>
    <row r="3270" spans="15:15" x14ac:dyDescent="0.25">
      <c r="O3270" s="31" t="str">
        <f>IFERROR(_xlfn.RANK.EQ(Q3270,$Q$5:$Q$4000)+COUNTIF($Q$5:Q3270,Q3270)-1,"")</f>
        <v/>
      </c>
    </row>
    <row r="3271" spans="15:15" x14ac:dyDescent="0.25">
      <c r="O3271" s="31" t="str">
        <f>IFERROR(_xlfn.RANK.EQ(Q3271,$Q$5:$Q$4000)+COUNTIF($Q$5:Q3271,Q3271)-1,"")</f>
        <v/>
      </c>
    </row>
    <row r="3272" spans="15:15" x14ac:dyDescent="0.25">
      <c r="O3272" s="31" t="str">
        <f>IFERROR(_xlfn.RANK.EQ(Q3272,$Q$5:$Q$4000)+COUNTIF($Q$5:Q3272,Q3272)-1,"")</f>
        <v/>
      </c>
    </row>
    <row r="3273" spans="15:15" x14ac:dyDescent="0.25">
      <c r="O3273" s="31" t="str">
        <f>IFERROR(_xlfn.RANK.EQ(Q3273,$Q$5:$Q$4000)+COUNTIF($Q$5:Q3273,Q3273)-1,"")</f>
        <v/>
      </c>
    </row>
    <row r="3274" spans="15:15" x14ac:dyDescent="0.25">
      <c r="O3274" s="31" t="str">
        <f>IFERROR(_xlfn.RANK.EQ(Q3274,$Q$5:$Q$4000)+COUNTIF($Q$5:Q3274,Q3274)-1,"")</f>
        <v/>
      </c>
    </row>
    <row r="3275" spans="15:15" x14ac:dyDescent="0.25">
      <c r="O3275" s="31" t="str">
        <f>IFERROR(_xlfn.RANK.EQ(Q3275,$Q$5:$Q$4000)+COUNTIF($Q$5:Q3275,Q3275)-1,"")</f>
        <v/>
      </c>
    </row>
    <row r="3276" spans="15:15" x14ac:dyDescent="0.25">
      <c r="O3276" s="31" t="str">
        <f>IFERROR(_xlfn.RANK.EQ(Q3276,$Q$5:$Q$4000)+COUNTIF($Q$5:Q3276,Q3276)-1,"")</f>
        <v/>
      </c>
    </row>
    <row r="3277" spans="15:15" x14ac:dyDescent="0.25">
      <c r="O3277" s="31" t="str">
        <f>IFERROR(_xlfn.RANK.EQ(Q3277,$Q$5:$Q$4000)+COUNTIF($Q$5:Q3277,Q3277)-1,"")</f>
        <v/>
      </c>
    </row>
    <row r="3278" spans="15:15" x14ac:dyDescent="0.25">
      <c r="O3278" s="31" t="str">
        <f>IFERROR(_xlfn.RANK.EQ(Q3278,$Q$5:$Q$4000)+COUNTIF($Q$5:Q3278,Q3278)-1,"")</f>
        <v/>
      </c>
    </row>
    <row r="3279" spans="15:15" x14ac:dyDescent="0.25">
      <c r="O3279" s="31" t="str">
        <f>IFERROR(_xlfn.RANK.EQ(Q3279,$Q$5:$Q$4000)+COUNTIF($Q$5:Q3279,Q3279)-1,"")</f>
        <v/>
      </c>
    </row>
    <row r="3280" spans="15:15" x14ac:dyDescent="0.25">
      <c r="O3280" s="31" t="str">
        <f>IFERROR(_xlfn.RANK.EQ(Q3280,$Q$5:$Q$4000)+COUNTIF($Q$5:Q3280,Q3280)-1,"")</f>
        <v/>
      </c>
    </row>
    <row r="3281" spans="15:15" x14ac:dyDescent="0.25">
      <c r="O3281" s="31" t="str">
        <f>IFERROR(_xlfn.RANK.EQ(Q3281,$Q$5:$Q$4000)+COUNTIF($Q$5:Q3281,Q3281)-1,"")</f>
        <v/>
      </c>
    </row>
    <row r="3282" spans="15:15" x14ac:dyDescent="0.25">
      <c r="O3282" s="31" t="str">
        <f>IFERROR(_xlfn.RANK.EQ(Q3282,$Q$5:$Q$4000)+COUNTIF($Q$5:Q3282,Q3282)-1,"")</f>
        <v/>
      </c>
    </row>
    <row r="3283" spans="15:15" x14ac:dyDescent="0.25">
      <c r="O3283" s="31" t="str">
        <f>IFERROR(_xlfn.RANK.EQ(Q3283,$Q$5:$Q$4000)+COUNTIF($Q$5:Q3283,Q3283)-1,"")</f>
        <v/>
      </c>
    </row>
    <row r="3284" spans="15:15" x14ac:dyDescent="0.25">
      <c r="O3284" s="31" t="str">
        <f>IFERROR(_xlfn.RANK.EQ(Q3284,$Q$5:$Q$4000)+COUNTIF($Q$5:Q3284,Q3284)-1,"")</f>
        <v/>
      </c>
    </row>
    <row r="3285" spans="15:15" x14ac:dyDescent="0.25">
      <c r="O3285" s="31" t="str">
        <f>IFERROR(_xlfn.RANK.EQ(Q3285,$Q$5:$Q$4000)+COUNTIF($Q$5:Q3285,Q3285)-1,"")</f>
        <v/>
      </c>
    </row>
    <row r="3286" spans="15:15" x14ac:dyDescent="0.25">
      <c r="O3286" s="31" t="str">
        <f>IFERROR(_xlfn.RANK.EQ(Q3286,$Q$5:$Q$4000)+COUNTIF($Q$5:Q3286,Q3286)-1,"")</f>
        <v/>
      </c>
    </row>
    <row r="3287" spans="15:15" x14ac:dyDescent="0.25">
      <c r="O3287" s="31" t="str">
        <f>IFERROR(_xlfn.RANK.EQ(Q3287,$Q$5:$Q$4000)+COUNTIF($Q$5:Q3287,Q3287)-1,"")</f>
        <v/>
      </c>
    </row>
    <row r="3288" spans="15:15" x14ac:dyDescent="0.25">
      <c r="O3288" s="31" t="str">
        <f>IFERROR(_xlfn.RANK.EQ(Q3288,$Q$5:$Q$4000)+COUNTIF($Q$5:Q3288,Q3288)-1,"")</f>
        <v/>
      </c>
    </row>
    <row r="3289" spans="15:15" x14ac:dyDescent="0.25">
      <c r="O3289" s="31" t="str">
        <f>IFERROR(_xlfn.RANK.EQ(Q3289,$Q$5:$Q$4000)+COUNTIF($Q$5:Q3289,Q3289)-1,"")</f>
        <v/>
      </c>
    </row>
    <row r="3290" spans="15:15" x14ac:dyDescent="0.25">
      <c r="O3290" s="31" t="str">
        <f>IFERROR(_xlfn.RANK.EQ(Q3290,$Q$5:$Q$4000)+COUNTIF($Q$5:Q3290,Q3290)-1,"")</f>
        <v/>
      </c>
    </row>
    <row r="3291" spans="15:15" x14ac:dyDescent="0.25">
      <c r="O3291" s="31" t="str">
        <f>IFERROR(_xlfn.RANK.EQ(Q3291,$Q$5:$Q$4000)+COUNTIF($Q$5:Q3291,Q3291)-1,"")</f>
        <v/>
      </c>
    </row>
    <row r="3292" spans="15:15" x14ac:dyDescent="0.25">
      <c r="O3292" s="31" t="str">
        <f>IFERROR(_xlfn.RANK.EQ(Q3292,$Q$5:$Q$4000)+COUNTIF($Q$5:Q3292,Q3292)-1,"")</f>
        <v/>
      </c>
    </row>
    <row r="3293" spans="15:15" x14ac:dyDescent="0.25">
      <c r="O3293" s="31" t="str">
        <f>IFERROR(_xlfn.RANK.EQ(Q3293,$Q$5:$Q$4000)+COUNTIF($Q$5:Q3293,Q3293)-1,"")</f>
        <v/>
      </c>
    </row>
    <row r="3294" spans="15:15" x14ac:dyDescent="0.25">
      <c r="O3294" s="31" t="str">
        <f>IFERROR(_xlfn.RANK.EQ(Q3294,$Q$5:$Q$4000)+COUNTIF($Q$5:Q3294,Q3294)-1,"")</f>
        <v/>
      </c>
    </row>
    <row r="3295" spans="15:15" x14ac:dyDescent="0.25">
      <c r="O3295" s="31" t="str">
        <f>IFERROR(_xlfn.RANK.EQ(Q3295,$Q$5:$Q$4000)+COUNTIF($Q$5:Q3295,Q3295)-1,"")</f>
        <v/>
      </c>
    </row>
    <row r="3296" spans="15:15" x14ac:dyDescent="0.25">
      <c r="O3296" s="31" t="str">
        <f>IFERROR(_xlfn.RANK.EQ(Q3296,$Q$5:$Q$4000)+COUNTIF($Q$5:Q3296,Q3296)-1,"")</f>
        <v/>
      </c>
    </row>
    <row r="3297" spans="15:15" x14ac:dyDescent="0.25">
      <c r="O3297" s="31" t="str">
        <f>IFERROR(_xlfn.RANK.EQ(Q3297,$Q$5:$Q$4000)+COUNTIF($Q$5:Q3297,Q3297)-1,"")</f>
        <v/>
      </c>
    </row>
    <row r="3298" spans="15:15" x14ac:dyDescent="0.25">
      <c r="O3298" s="31" t="str">
        <f>IFERROR(_xlfn.RANK.EQ(Q3298,$Q$5:$Q$4000)+COUNTIF($Q$5:Q3298,Q3298)-1,"")</f>
        <v/>
      </c>
    </row>
    <row r="3299" spans="15:15" x14ac:dyDescent="0.25">
      <c r="O3299" s="31" t="str">
        <f>IFERROR(_xlfn.RANK.EQ(Q3299,$Q$5:$Q$4000)+COUNTIF($Q$5:Q3299,Q3299)-1,"")</f>
        <v/>
      </c>
    </row>
    <row r="3300" spans="15:15" x14ac:dyDescent="0.25">
      <c r="O3300" s="31" t="str">
        <f>IFERROR(_xlfn.RANK.EQ(Q3300,$Q$5:$Q$4000)+COUNTIF($Q$5:Q3300,Q3300)-1,"")</f>
        <v/>
      </c>
    </row>
    <row r="3301" spans="15:15" x14ac:dyDescent="0.25">
      <c r="O3301" s="31" t="str">
        <f>IFERROR(_xlfn.RANK.EQ(Q3301,$Q$5:$Q$4000)+COUNTIF($Q$5:Q3301,Q3301)-1,"")</f>
        <v/>
      </c>
    </row>
    <row r="3302" spans="15:15" x14ac:dyDescent="0.25">
      <c r="O3302" s="31" t="str">
        <f>IFERROR(_xlfn.RANK.EQ(Q3302,$Q$5:$Q$4000)+COUNTIF($Q$5:Q3302,Q3302)-1,"")</f>
        <v/>
      </c>
    </row>
    <row r="3303" spans="15:15" x14ac:dyDescent="0.25">
      <c r="O3303" s="31" t="str">
        <f>IFERROR(_xlfn.RANK.EQ(Q3303,$Q$5:$Q$4000)+COUNTIF($Q$5:Q3303,Q3303)-1,"")</f>
        <v/>
      </c>
    </row>
    <row r="3304" spans="15:15" x14ac:dyDescent="0.25">
      <c r="O3304" s="31" t="str">
        <f>IFERROR(_xlfn.RANK.EQ(Q3304,$Q$5:$Q$4000)+COUNTIF($Q$5:Q3304,Q3304)-1,"")</f>
        <v/>
      </c>
    </row>
    <row r="3305" spans="15:15" x14ac:dyDescent="0.25">
      <c r="O3305" s="31" t="str">
        <f>IFERROR(_xlfn.RANK.EQ(Q3305,$Q$5:$Q$4000)+COUNTIF($Q$5:Q3305,Q3305)-1,"")</f>
        <v/>
      </c>
    </row>
    <row r="3306" spans="15:15" x14ac:dyDescent="0.25">
      <c r="O3306" s="31" t="str">
        <f>IFERROR(_xlfn.RANK.EQ(Q3306,$Q$5:$Q$4000)+COUNTIF($Q$5:Q3306,Q3306)-1,"")</f>
        <v/>
      </c>
    </row>
    <row r="3307" spans="15:15" x14ac:dyDescent="0.25">
      <c r="O3307" s="31" t="str">
        <f>IFERROR(_xlfn.RANK.EQ(Q3307,$Q$5:$Q$4000)+COUNTIF($Q$5:Q3307,Q3307)-1,"")</f>
        <v/>
      </c>
    </row>
    <row r="3308" spans="15:15" x14ac:dyDescent="0.25">
      <c r="O3308" s="31" t="str">
        <f>IFERROR(_xlfn.RANK.EQ(Q3308,$Q$5:$Q$4000)+COUNTIF($Q$5:Q3308,Q3308)-1,"")</f>
        <v/>
      </c>
    </row>
    <row r="3309" spans="15:15" x14ac:dyDescent="0.25">
      <c r="O3309" s="31" t="str">
        <f>IFERROR(_xlfn.RANK.EQ(Q3309,$Q$5:$Q$4000)+COUNTIF($Q$5:Q3309,Q3309)-1,"")</f>
        <v/>
      </c>
    </row>
    <row r="3310" spans="15:15" x14ac:dyDescent="0.25">
      <c r="O3310" s="31" t="str">
        <f>IFERROR(_xlfn.RANK.EQ(Q3310,$Q$5:$Q$4000)+COUNTIF($Q$5:Q3310,Q3310)-1,"")</f>
        <v/>
      </c>
    </row>
    <row r="3311" spans="15:15" x14ac:dyDescent="0.25">
      <c r="O3311" s="31" t="str">
        <f>IFERROR(_xlfn.RANK.EQ(Q3311,$Q$5:$Q$4000)+COUNTIF($Q$5:Q3311,Q3311)-1,"")</f>
        <v/>
      </c>
    </row>
    <row r="3312" spans="15:15" x14ac:dyDescent="0.25">
      <c r="O3312" s="31" t="str">
        <f>IFERROR(_xlfn.RANK.EQ(Q3312,$Q$5:$Q$4000)+COUNTIF($Q$5:Q3312,Q3312)-1,"")</f>
        <v/>
      </c>
    </row>
    <row r="3313" spans="15:15" x14ac:dyDescent="0.25">
      <c r="O3313" s="31" t="str">
        <f>IFERROR(_xlfn.RANK.EQ(Q3313,$Q$5:$Q$4000)+COUNTIF($Q$5:Q3313,Q3313)-1,"")</f>
        <v/>
      </c>
    </row>
    <row r="3314" spans="15:15" x14ac:dyDescent="0.25">
      <c r="O3314" s="31" t="str">
        <f>IFERROR(_xlfn.RANK.EQ(Q3314,$Q$5:$Q$4000)+COUNTIF($Q$5:Q3314,Q3314)-1,"")</f>
        <v/>
      </c>
    </row>
    <row r="3315" spans="15:15" x14ac:dyDescent="0.25">
      <c r="O3315" s="31" t="str">
        <f>IFERROR(_xlfn.RANK.EQ(Q3315,$Q$5:$Q$4000)+COUNTIF($Q$5:Q3315,Q3315)-1,"")</f>
        <v/>
      </c>
    </row>
    <row r="3316" spans="15:15" x14ac:dyDescent="0.25">
      <c r="O3316" s="31" t="str">
        <f>IFERROR(_xlfn.RANK.EQ(Q3316,$Q$5:$Q$4000)+COUNTIF($Q$5:Q3316,Q3316)-1,"")</f>
        <v/>
      </c>
    </row>
    <row r="3317" spans="15:15" x14ac:dyDescent="0.25">
      <c r="O3317" s="31" t="str">
        <f>IFERROR(_xlfn.RANK.EQ(Q3317,$Q$5:$Q$4000)+COUNTIF($Q$5:Q3317,Q3317)-1,"")</f>
        <v/>
      </c>
    </row>
    <row r="3318" spans="15:15" x14ac:dyDescent="0.25">
      <c r="O3318" s="31" t="str">
        <f>IFERROR(_xlfn.RANK.EQ(Q3318,$Q$5:$Q$4000)+COUNTIF($Q$5:Q3318,Q3318)-1,"")</f>
        <v/>
      </c>
    </row>
    <row r="3319" spans="15:15" x14ac:dyDescent="0.25">
      <c r="O3319" s="31" t="str">
        <f>IFERROR(_xlfn.RANK.EQ(Q3319,$Q$5:$Q$4000)+COUNTIF($Q$5:Q3319,Q3319)-1,"")</f>
        <v/>
      </c>
    </row>
    <row r="3320" spans="15:15" x14ac:dyDescent="0.25">
      <c r="O3320" s="31" t="str">
        <f>IFERROR(_xlfn.RANK.EQ(Q3320,$Q$5:$Q$4000)+COUNTIF($Q$5:Q3320,Q3320)-1,"")</f>
        <v/>
      </c>
    </row>
    <row r="3321" spans="15:15" x14ac:dyDescent="0.25">
      <c r="O3321" s="31" t="str">
        <f>IFERROR(_xlfn.RANK.EQ(Q3321,$Q$5:$Q$4000)+COUNTIF($Q$5:Q3321,Q3321)-1,"")</f>
        <v/>
      </c>
    </row>
    <row r="3322" spans="15:15" x14ac:dyDescent="0.25">
      <c r="O3322" s="31" t="str">
        <f>IFERROR(_xlfn.RANK.EQ(Q3322,$Q$5:$Q$4000)+COUNTIF($Q$5:Q3322,Q3322)-1,"")</f>
        <v/>
      </c>
    </row>
    <row r="3323" spans="15:15" x14ac:dyDescent="0.25">
      <c r="O3323" s="31" t="str">
        <f>IFERROR(_xlfn.RANK.EQ(Q3323,$Q$5:$Q$4000)+COUNTIF($Q$5:Q3323,Q3323)-1,"")</f>
        <v/>
      </c>
    </row>
    <row r="3324" spans="15:15" x14ac:dyDescent="0.25">
      <c r="O3324" s="31" t="str">
        <f>IFERROR(_xlfn.RANK.EQ(Q3324,$Q$5:$Q$4000)+COUNTIF($Q$5:Q3324,Q3324)-1,"")</f>
        <v/>
      </c>
    </row>
    <row r="3325" spans="15:15" x14ac:dyDescent="0.25">
      <c r="O3325" s="31" t="str">
        <f>IFERROR(_xlfn.RANK.EQ(Q3325,$Q$5:$Q$4000)+COUNTIF($Q$5:Q3325,Q3325)-1,"")</f>
        <v/>
      </c>
    </row>
    <row r="3326" spans="15:15" x14ac:dyDescent="0.25">
      <c r="O3326" s="31" t="str">
        <f>IFERROR(_xlfn.RANK.EQ(Q3326,$Q$5:$Q$4000)+COUNTIF($Q$5:Q3326,Q3326)-1,"")</f>
        <v/>
      </c>
    </row>
    <row r="3327" spans="15:15" x14ac:dyDescent="0.25">
      <c r="O3327" s="31" t="str">
        <f>IFERROR(_xlfn.RANK.EQ(Q3327,$Q$5:$Q$4000)+COUNTIF($Q$5:Q3327,Q3327)-1,"")</f>
        <v/>
      </c>
    </row>
    <row r="3328" spans="15:15" x14ac:dyDescent="0.25">
      <c r="O3328" s="31" t="str">
        <f>IFERROR(_xlfn.RANK.EQ(Q3328,$Q$5:$Q$4000)+COUNTIF($Q$5:Q3328,Q3328)-1,"")</f>
        <v/>
      </c>
    </row>
    <row r="3329" spans="15:15" x14ac:dyDescent="0.25">
      <c r="O3329" s="31" t="str">
        <f>IFERROR(_xlfn.RANK.EQ(Q3329,$Q$5:$Q$4000)+COUNTIF($Q$5:Q3329,Q3329)-1,"")</f>
        <v/>
      </c>
    </row>
    <row r="3330" spans="15:15" x14ac:dyDescent="0.25">
      <c r="O3330" s="31" t="str">
        <f>IFERROR(_xlfn.RANK.EQ(Q3330,$Q$5:$Q$4000)+COUNTIF($Q$5:Q3330,Q3330)-1,"")</f>
        <v/>
      </c>
    </row>
    <row r="3331" spans="15:15" x14ac:dyDescent="0.25">
      <c r="O3331" s="31" t="str">
        <f>IFERROR(_xlfn.RANK.EQ(Q3331,$Q$5:$Q$4000)+COUNTIF($Q$5:Q3331,Q3331)-1,"")</f>
        <v/>
      </c>
    </row>
    <row r="3332" spans="15:15" x14ac:dyDescent="0.25">
      <c r="O3332" s="31" t="str">
        <f>IFERROR(_xlfn.RANK.EQ(Q3332,$Q$5:$Q$4000)+COUNTIF($Q$5:Q3332,Q3332)-1,"")</f>
        <v/>
      </c>
    </row>
    <row r="3333" spans="15:15" x14ac:dyDescent="0.25">
      <c r="O3333" s="31" t="str">
        <f>IFERROR(_xlfn.RANK.EQ(Q3333,$Q$5:$Q$4000)+COUNTIF($Q$5:Q3333,Q3333)-1,"")</f>
        <v/>
      </c>
    </row>
    <row r="3334" spans="15:15" x14ac:dyDescent="0.25">
      <c r="O3334" s="31" t="str">
        <f>IFERROR(_xlfn.RANK.EQ(Q3334,$Q$5:$Q$4000)+COUNTIF($Q$5:Q3334,Q3334)-1,"")</f>
        <v/>
      </c>
    </row>
    <row r="3335" spans="15:15" x14ac:dyDescent="0.25">
      <c r="O3335" s="31" t="str">
        <f>IFERROR(_xlfn.RANK.EQ(Q3335,$Q$5:$Q$4000)+COUNTIF($Q$5:Q3335,Q3335)-1,"")</f>
        <v/>
      </c>
    </row>
    <row r="3336" spans="15:15" x14ac:dyDescent="0.25">
      <c r="O3336" s="31" t="str">
        <f>IFERROR(_xlfn.RANK.EQ(Q3336,$Q$5:$Q$4000)+COUNTIF($Q$5:Q3336,Q3336)-1,"")</f>
        <v/>
      </c>
    </row>
    <row r="3337" spans="15:15" x14ac:dyDescent="0.25">
      <c r="O3337" s="31" t="str">
        <f>IFERROR(_xlfn.RANK.EQ(Q3337,$Q$5:$Q$4000)+COUNTIF($Q$5:Q3337,Q3337)-1,"")</f>
        <v/>
      </c>
    </row>
    <row r="3338" spans="15:15" x14ac:dyDescent="0.25">
      <c r="O3338" s="31" t="str">
        <f>IFERROR(_xlfn.RANK.EQ(Q3338,$Q$5:$Q$4000)+COUNTIF($Q$5:Q3338,Q3338)-1,"")</f>
        <v/>
      </c>
    </row>
    <row r="3339" spans="15:15" x14ac:dyDescent="0.25">
      <c r="O3339" s="31" t="str">
        <f>IFERROR(_xlfn.RANK.EQ(Q3339,$Q$5:$Q$4000)+COUNTIF($Q$5:Q3339,Q3339)-1,"")</f>
        <v/>
      </c>
    </row>
    <row r="3340" spans="15:15" x14ac:dyDescent="0.25">
      <c r="O3340" s="31" t="str">
        <f>IFERROR(_xlfn.RANK.EQ(Q3340,$Q$5:$Q$4000)+COUNTIF($Q$5:Q3340,Q3340)-1,"")</f>
        <v/>
      </c>
    </row>
    <row r="3341" spans="15:15" x14ac:dyDescent="0.25">
      <c r="O3341" s="31" t="str">
        <f>IFERROR(_xlfn.RANK.EQ(Q3341,$Q$5:$Q$4000)+COUNTIF($Q$5:Q3341,Q3341)-1,"")</f>
        <v/>
      </c>
    </row>
    <row r="3342" spans="15:15" x14ac:dyDescent="0.25">
      <c r="O3342" s="31" t="str">
        <f>IFERROR(_xlfn.RANK.EQ(Q3342,$Q$5:$Q$4000)+COUNTIF($Q$5:Q3342,Q3342)-1,"")</f>
        <v/>
      </c>
    </row>
    <row r="3343" spans="15:15" x14ac:dyDescent="0.25">
      <c r="O3343" s="31" t="str">
        <f>IFERROR(_xlfn.RANK.EQ(Q3343,$Q$5:$Q$4000)+COUNTIF($Q$5:Q3343,Q3343)-1,"")</f>
        <v/>
      </c>
    </row>
    <row r="3344" spans="15:15" x14ac:dyDescent="0.25">
      <c r="O3344" s="31" t="str">
        <f>IFERROR(_xlfn.RANK.EQ(Q3344,$Q$5:$Q$4000)+COUNTIF($Q$5:Q3344,Q3344)-1,"")</f>
        <v/>
      </c>
    </row>
    <row r="3345" spans="15:15" x14ac:dyDescent="0.25">
      <c r="O3345" s="31" t="str">
        <f>IFERROR(_xlfn.RANK.EQ(Q3345,$Q$5:$Q$4000)+COUNTIF($Q$5:Q3345,Q3345)-1,"")</f>
        <v/>
      </c>
    </row>
    <row r="3346" spans="15:15" x14ac:dyDescent="0.25">
      <c r="O3346" s="31" t="str">
        <f>IFERROR(_xlfn.RANK.EQ(Q3346,$Q$5:$Q$4000)+COUNTIF($Q$5:Q3346,Q3346)-1,"")</f>
        <v/>
      </c>
    </row>
    <row r="3347" spans="15:15" x14ac:dyDescent="0.25">
      <c r="O3347" s="31" t="str">
        <f>IFERROR(_xlfn.RANK.EQ(Q3347,$Q$5:$Q$4000)+COUNTIF($Q$5:Q3347,Q3347)-1,"")</f>
        <v/>
      </c>
    </row>
    <row r="3348" spans="15:15" x14ac:dyDescent="0.25">
      <c r="O3348" s="31" t="str">
        <f>IFERROR(_xlfn.RANK.EQ(Q3348,$Q$5:$Q$4000)+COUNTIF($Q$5:Q3348,Q3348)-1,"")</f>
        <v/>
      </c>
    </row>
    <row r="3349" spans="15:15" x14ac:dyDescent="0.25">
      <c r="O3349" s="31" t="str">
        <f>IFERROR(_xlfn.RANK.EQ(Q3349,$Q$5:$Q$4000)+COUNTIF($Q$5:Q3349,Q3349)-1,"")</f>
        <v/>
      </c>
    </row>
    <row r="3350" spans="15:15" x14ac:dyDescent="0.25">
      <c r="O3350" s="31" t="str">
        <f>IFERROR(_xlfn.RANK.EQ(Q3350,$Q$5:$Q$4000)+COUNTIF($Q$5:Q3350,Q3350)-1,"")</f>
        <v/>
      </c>
    </row>
    <row r="3351" spans="15:15" x14ac:dyDescent="0.25">
      <c r="O3351" s="31" t="str">
        <f>IFERROR(_xlfn.RANK.EQ(Q3351,$Q$5:$Q$4000)+COUNTIF($Q$5:Q3351,Q3351)-1,"")</f>
        <v/>
      </c>
    </row>
    <row r="3352" spans="15:15" x14ac:dyDescent="0.25">
      <c r="O3352" s="31" t="str">
        <f>IFERROR(_xlfn.RANK.EQ(Q3352,$Q$5:$Q$4000)+COUNTIF($Q$5:Q3352,Q3352)-1,"")</f>
        <v/>
      </c>
    </row>
    <row r="3353" spans="15:15" x14ac:dyDescent="0.25">
      <c r="O3353" s="31" t="str">
        <f>IFERROR(_xlfn.RANK.EQ(Q3353,$Q$5:$Q$4000)+COUNTIF($Q$5:Q3353,Q3353)-1,"")</f>
        <v/>
      </c>
    </row>
    <row r="3354" spans="15:15" x14ac:dyDescent="0.25">
      <c r="O3354" s="31" t="str">
        <f>IFERROR(_xlfn.RANK.EQ(Q3354,$Q$5:$Q$4000)+COUNTIF($Q$5:Q3354,Q3354)-1,"")</f>
        <v/>
      </c>
    </row>
    <row r="3355" spans="15:15" x14ac:dyDescent="0.25">
      <c r="O3355" s="31" t="str">
        <f>IFERROR(_xlfn.RANK.EQ(Q3355,$Q$5:$Q$4000)+COUNTIF($Q$5:Q3355,Q3355)-1,"")</f>
        <v/>
      </c>
    </row>
    <row r="3356" spans="15:15" x14ac:dyDescent="0.25">
      <c r="O3356" s="31" t="str">
        <f>IFERROR(_xlfn.RANK.EQ(Q3356,$Q$5:$Q$4000)+COUNTIF($Q$5:Q3356,Q3356)-1,"")</f>
        <v/>
      </c>
    </row>
    <row r="3357" spans="15:15" x14ac:dyDescent="0.25">
      <c r="O3357" s="31" t="str">
        <f>IFERROR(_xlfn.RANK.EQ(Q3357,$Q$5:$Q$4000)+COUNTIF($Q$5:Q3357,Q3357)-1,"")</f>
        <v/>
      </c>
    </row>
    <row r="3358" spans="15:15" x14ac:dyDescent="0.25">
      <c r="O3358" s="31" t="str">
        <f>IFERROR(_xlfn.RANK.EQ(Q3358,$Q$5:$Q$4000)+COUNTIF($Q$5:Q3358,Q3358)-1,"")</f>
        <v/>
      </c>
    </row>
    <row r="3359" spans="15:15" x14ac:dyDescent="0.25">
      <c r="O3359" s="31" t="str">
        <f>IFERROR(_xlfn.RANK.EQ(Q3359,$Q$5:$Q$4000)+COUNTIF($Q$5:Q3359,Q3359)-1,"")</f>
        <v/>
      </c>
    </row>
    <row r="3360" spans="15:15" x14ac:dyDescent="0.25">
      <c r="O3360" s="31" t="str">
        <f>IFERROR(_xlfn.RANK.EQ(Q3360,$Q$5:$Q$4000)+COUNTIF($Q$5:Q3360,Q3360)-1,"")</f>
        <v/>
      </c>
    </row>
    <row r="3361" spans="15:15" x14ac:dyDescent="0.25">
      <c r="O3361" s="31" t="str">
        <f>IFERROR(_xlfn.RANK.EQ(Q3361,$Q$5:$Q$4000)+COUNTIF($Q$5:Q3361,Q3361)-1,"")</f>
        <v/>
      </c>
    </row>
    <row r="3362" spans="15:15" x14ac:dyDescent="0.25">
      <c r="O3362" s="31" t="str">
        <f>IFERROR(_xlfn.RANK.EQ(Q3362,$Q$5:$Q$4000)+COUNTIF($Q$5:Q3362,Q3362)-1,"")</f>
        <v/>
      </c>
    </row>
    <row r="3363" spans="15:15" x14ac:dyDescent="0.25">
      <c r="O3363" s="31" t="str">
        <f>IFERROR(_xlfn.RANK.EQ(Q3363,$Q$5:$Q$4000)+COUNTIF($Q$5:Q3363,Q3363)-1,"")</f>
        <v/>
      </c>
    </row>
    <row r="3364" spans="15:15" x14ac:dyDescent="0.25">
      <c r="O3364" s="31" t="str">
        <f>IFERROR(_xlfn.RANK.EQ(Q3364,$Q$5:$Q$4000)+COUNTIF($Q$5:Q3364,Q3364)-1,"")</f>
        <v/>
      </c>
    </row>
    <row r="3365" spans="15:15" x14ac:dyDescent="0.25">
      <c r="O3365" s="31" t="str">
        <f>IFERROR(_xlfn.RANK.EQ(Q3365,$Q$5:$Q$4000)+COUNTIF($Q$5:Q3365,Q3365)-1,"")</f>
        <v/>
      </c>
    </row>
    <row r="3366" spans="15:15" x14ac:dyDescent="0.25">
      <c r="O3366" s="31" t="str">
        <f>IFERROR(_xlfn.RANK.EQ(Q3366,$Q$5:$Q$4000)+COUNTIF($Q$5:Q3366,Q3366)-1,"")</f>
        <v/>
      </c>
    </row>
    <row r="3367" spans="15:15" x14ac:dyDescent="0.25">
      <c r="O3367" s="31" t="str">
        <f>IFERROR(_xlfn.RANK.EQ(Q3367,$Q$5:$Q$4000)+COUNTIF($Q$5:Q3367,Q3367)-1,"")</f>
        <v/>
      </c>
    </row>
    <row r="3368" spans="15:15" x14ac:dyDescent="0.25">
      <c r="O3368" s="31" t="str">
        <f>IFERROR(_xlfn.RANK.EQ(Q3368,$Q$5:$Q$4000)+COUNTIF($Q$5:Q3368,Q3368)-1,"")</f>
        <v/>
      </c>
    </row>
    <row r="3369" spans="15:15" x14ac:dyDescent="0.25">
      <c r="O3369" s="31" t="str">
        <f>IFERROR(_xlfn.RANK.EQ(Q3369,$Q$5:$Q$4000)+COUNTIF($Q$5:Q3369,Q3369)-1,"")</f>
        <v/>
      </c>
    </row>
    <row r="3370" spans="15:15" x14ac:dyDescent="0.25">
      <c r="O3370" s="31" t="str">
        <f>IFERROR(_xlfn.RANK.EQ(Q3370,$Q$5:$Q$4000)+COUNTIF($Q$5:Q3370,Q3370)-1,"")</f>
        <v/>
      </c>
    </row>
    <row r="3371" spans="15:15" x14ac:dyDescent="0.25">
      <c r="O3371" s="31" t="str">
        <f>IFERROR(_xlfn.RANK.EQ(Q3371,$Q$5:$Q$4000)+COUNTIF($Q$5:Q3371,Q3371)-1,"")</f>
        <v/>
      </c>
    </row>
    <row r="3372" spans="15:15" x14ac:dyDescent="0.25">
      <c r="O3372" s="31" t="str">
        <f>IFERROR(_xlfn.RANK.EQ(Q3372,$Q$5:$Q$4000)+COUNTIF($Q$5:Q3372,Q3372)-1,"")</f>
        <v/>
      </c>
    </row>
    <row r="3373" spans="15:15" x14ac:dyDescent="0.25">
      <c r="O3373" s="31" t="str">
        <f>IFERROR(_xlfn.RANK.EQ(Q3373,$Q$5:$Q$4000)+COUNTIF($Q$5:Q3373,Q3373)-1,"")</f>
        <v/>
      </c>
    </row>
    <row r="3374" spans="15:15" x14ac:dyDescent="0.25">
      <c r="O3374" s="31" t="str">
        <f>IFERROR(_xlfn.RANK.EQ(Q3374,$Q$5:$Q$4000)+COUNTIF($Q$5:Q3374,Q3374)-1,"")</f>
        <v/>
      </c>
    </row>
    <row r="3375" spans="15:15" x14ac:dyDescent="0.25">
      <c r="O3375" s="31" t="str">
        <f>IFERROR(_xlfn.RANK.EQ(Q3375,$Q$5:$Q$4000)+COUNTIF($Q$5:Q3375,Q3375)-1,"")</f>
        <v/>
      </c>
    </row>
    <row r="3376" spans="15:15" x14ac:dyDescent="0.25">
      <c r="O3376" s="31" t="str">
        <f>IFERROR(_xlfn.RANK.EQ(Q3376,$Q$5:$Q$4000)+COUNTIF($Q$5:Q3376,Q3376)-1,"")</f>
        <v/>
      </c>
    </row>
    <row r="3377" spans="15:15" x14ac:dyDescent="0.25">
      <c r="O3377" s="31" t="str">
        <f>IFERROR(_xlfn.RANK.EQ(Q3377,$Q$5:$Q$4000)+COUNTIF($Q$5:Q3377,Q3377)-1,"")</f>
        <v/>
      </c>
    </row>
    <row r="3378" spans="15:15" x14ac:dyDescent="0.25">
      <c r="O3378" s="31" t="str">
        <f>IFERROR(_xlfn.RANK.EQ(Q3378,$Q$5:$Q$4000)+COUNTIF($Q$5:Q3378,Q3378)-1,"")</f>
        <v/>
      </c>
    </row>
    <row r="3379" spans="15:15" x14ac:dyDescent="0.25">
      <c r="O3379" s="31" t="str">
        <f>IFERROR(_xlfn.RANK.EQ(Q3379,$Q$5:$Q$4000)+COUNTIF($Q$5:Q3379,Q3379)-1,"")</f>
        <v/>
      </c>
    </row>
    <row r="3380" spans="15:15" x14ac:dyDescent="0.25">
      <c r="O3380" s="31" t="str">
        <f>IFERROR(_xlfn.RANK.EQ(Q3380,$Q$5:$Q$4000)+COUNTIF($Q$5:Q3380,Q3380)-1,"")</f>
        <v/>
      </c>
    </row>
    <row r="3381" spans="15:15" x14ac:dyDescent="0.25">
      <c r="O3381" s="31" t="str">
        <f>IFERROR(_xlfn.RANK.EQ(Q3381,$Q$5:$Q$4000)+COUNTIF($Q$5:Q3381,Q3381)-1,"")</f>
        <v/>
      </c>
    </row>
    <row r="3382" spans="15:15" x14ac:dyDescent="0.25">
      <c r="O3382" s="31" t="str">
        <f>IFERROR(_xlfn.RANK.EQ(Q3382,$Q$5:$Q$4000)+COUNTIF($Q$5:Q3382,Q3382)-1,"")</f>
        <v/>
      </c>
    </row>
    <row r="3383" spans="15:15" x14ac:dyDescent="0.25">
      <c r="O3383" s="31" t="str">
        <f>IFERROR(_xlfn.RANK.EQ(Q3383,$Q$5:$Q$4000)+COUNTIF($Q$5:Q3383,Q3383)-1,"")</f>
        <v/>
      </c>
    </row>
    <row r="3384" spans="15:15" x14ac:dyDescent="0.25">
      <c r="O3384" s="31" t="str">
        <f>IFERROR(_xlfn.RANK.EQ(Q3384,$Q$5:$Q$4000)+COUNTIF($Q$5:Q3384,Q3384)-1,"")</f>
        <v/>
      </c>
    </row>
    <row r="3385" spans="15:15" x14ac:dyDescent="0.25">
      <c r="O3385" s="31" t="str">
        <f>IFERROR(_xlfn.RANK.EQ(Q3385,$Q$5:$Q$4000)+COUNTIF($Q$5:Q3385,Q3385)-1,"")</f>
        <v/>
      </c>
    </row>
    <row r="3386" spans="15:15" x14ac:dyDescent="0.25">
      <c r="O3386" s="31" t="str">
        <f>IFERROR(_xlfn.RANK.EQ(Q3386,$Q$5:$Q$4000)+COUNTIF($Q$5:Q3386,Q3386)-1,"")</f>
        <v/>
      </c>
    </row>
    <row r="3387" spans="15:15" x14ac:dyDescent="0.25">
      <c r="O3387" s="31" t="str">
        <f>IFERROR(_xlfn.RANK.EQ(Q3387,$Q$5:$Q$4000)+COUNTIF($Q$5:Q3387,Q3387)-1,"")</f>
        <v/>
      </c>
    </row>
    <row r="3388" spans="15:15" x14ac:dyDescent="0.25">
      <c r="O3388" s="31" t="str">
        <f>IFERROR(_xlfn.RANK.EQ(Q3388,$Q$5:$Q$4000)+COUNTIF($Q$5:Q3388,Q3388)-1,"")</f>
        <v/>
      </c>
    </row>
    <row r="3389" spans="15:15" x14ac:dyDescent="0.25">
      <c r="O3389" s="31" t="str">
        <f>IFERROR(_xlfn.RANK.EQ(Q3389,$Q$5:$Q$4000)+COUNTIF($Q$5:Q3389,Q3389)-1,"")</f>
        <v/>
      </c>
    </row>
    <row r="3390" spans="15:15" x14ac:dyDescent="0.25">
      <c r="O3390" s="31" t="str">
        <f>IFERROR(_xlfn.RANK.EQ(Q3390,$Q$5:$Q$4000)+COUNTIF($Q$5:Q3390,Q3390)-1,"")</f>
        <v/>
      </c>
    </row>
    <row r="3391" spans="15:15" x14ac:dyDescent="0.25">
      <c r="O3391" s="31" t="str">
        <f>IFERROR(_xlfn.RANK.EQ(Q3391,$Q$5:$Q$4000)+COUNTIF($Q$5:Q3391,Q3391)-1,"")</f>
        <v/>
      </c>
    </row>
    <row r="3392" spans="15:15" x14ac:dyDescent="0.25">
      <c r="O3392" s="31" t="str">
        <f>IFERROR(_xlfn.RANK.EQ(Q3392,$Q$5:$Q$4000)+COUNTIF($Q$5:Q3392,Q3392)-1,"")</f>
        <v/>
      </c>
    </row>
    <row r="3393" spans="15:15" x14ac:dyDescent="0.25">
      <c r="O3393" s="31" t="str">
        <f>IFERROR(_xlfn.RANK.EQ(Q3393,$Q$5:$Q$4000)+COUNTIF($Q$5:Q3393,Q3393)-1,"")</f>
        <v/>
      </c>
    </row>
    <row r="3394" spans="15:15" x14ac:dyDescent="0.25">
      <c r="O3394" s="31" t="str">
        <f>IFERROR(_xlfn.RANK.EQ(Q3394,$Q$5:$Q$4000)+COUNTIF($Q$5:Q3394,Q3394)-1,"")</f>
        <v/>
      </c>
    </row>
    <row r="3395" spans="15:15" x14ac:dyDescent="0.25">
      <c r="O3395" s="31" t="str">
        <f>IFERROR(_xlfn.RANK.EQ(Q3395,$Q$5:$Q$4000)+COUNTIF($Q$5:Q3395,Q3395)-1,"")</f>
        <v/>
      </c>
    </row>
    <row r="3396" spans="15:15" x14ac:dyDescent="0.25">
      <c r="O3396" s="31" t="str">
        <f>IFERROR(_xlfn.RANK.EQ(Q3396,$Q$5:$Q$4000)+COUNTIF($Q$5:Q3396,Q3396)-1,"")</f>
        <v/>
      </c>
    </row>
    <row r="3397" spans="15:15" x14ac:dyDescent="0.25">
      <c r="O3397" s="31" t="str">
        <f>IFERROR(_xlfn.RANK.EQ(Q3397,$Q$5:$Q$4000)+COUNTIF($Q$5:Q3397,Q3397)-1,"")</f>
        <v/>
      </c>
    </row>
    <row r="3398" spans="15:15" x14ac:dyDescent="0.25">
      <c r="O3398" s="31" t="str">
        <f>IFERROR(_xlfn.RANK.EQ(Q3398,$Q$5:$Q$4000)+COUNTIF($Q$5:Q3398,Q3398)-1,"")</f>
        <v/>
      </c>
    </row>
    <row r="3399" spans="15:15" x14ac:dyDescent="0.25">
      <c r="O3399" s="31" t="str">
        <f>IFERROR(_xlfn.RANK.EQ(Q3399,$Q$5:$Q$4000)+COUNTIF($Q$5:Q3399,Q3399)-1,"")</f>
        <v/>
      </c>
    </row>
    <row r="3400" spans="15:15" x14ac:dyDescent="0.25">
      <c r="O3400" s="31" t="str">
        <f>IFERROR(_xlfn.RANK.EQ(Q3400,$Q$5:$Q$4000)+COUNTIF($Q$5:Q3400,Q3400)-1,"")</f>
        <v/>
      </c>
    </row>
    <row r="3401" spans="15:15" x14ac:dyDescent="0.25">
      <c r="O3401" s="31" t="str">
        <f>IFERROR(_xlfn.RANK.EQ(Q3401,$Q$5:$Q$4000)+COUNTIF($Q$5:Q3401,Q3401)-1,"")</f>
        <v/>
      </c>
    </row>
    <row r="3402" spans="15:15" x14ac:dyDescent="0.25">
      <c r="O3402" s="31" t="str">
        <f>IFERROR(_xlfn.RANK.EQ(Q3402,$Q$5:$Q$4000)+COUNTIF($Q$5:Q3402,Q3402)-1,"")</f>
        <v/>
      </c>
    </row>
    <row r="3403" spans="15:15" x14ac:dyDescent="0.25">
      <c r="O3403" s="31" t="str">
        <f>IFERROR(_xlfn.RANK.EQ(Q3403,$Q$5:$Q$4000)+COUNTIF($Q$5:Q3403,Q3403)-1,"")</f>
        <v/>
      </c>
    </row>
    <row r="3404" spans="15:15" x14ac:dyDescent="0.25">
      <c r="O3404" s="31" t="str">
        <f>IFERROR(_xlfn.RANK.EQ(Q3404,$Q$5:$Q$4000)+COUNTIF($Q$5:Q3404,Q3404)-1,"")</f>
        <v/>
      </c>
    </row>
    <row r="3405" spans="15:15" x14ac:dyDescent="0.25">
      <c r="O3405" s="31" t="str">
        <f>IFERROR(_xlfn.RANK.EQ(Q3405,$Q$5:$Q$4000)+COUNTIF($Q$5:Q3405,Q3405)-1,"")</f>
        <v/>
      </c>
    </row>
    <row r="3406" spans="15:15" x14ac:dyDescent="0.25">
      <c r="O3406" s="31" t="str">
        <f>IFERROR(_xlfn.RANK.EQ(Q3406,$Q$5:$Q$4000)+COUNTIF($Q$5:Q3406,Q3406)-1,"")</f>
        <v/>
      </c>
    </row>
    <row r="3407" spans="15:15" x14ac:dyDescent="0.25">
      <c r="O3407" s="31" t="str">
        <f>IFERROR(_xlfn.RANK.EQ(Q3407,$Q$5:$Q$4000)+COUNTIF($Q$5:Q3407,Q3407)-1,"")</f>
        <v/>
      </c>
    </row>
    <row r="3408" spans="15:15" x14ac:dyDescent="0.25">
      <c r="O3408" s="31" t="str">
        <f>IFERROR(_xlfn.RANK.EQ(Q3408,$Q$5:$Q$4000)+COUNTIF($Q$5:Q3408,Q3408)-1,"")</f>
        <v/>
      </c>
    </row>
    <row r="3409" spans="15:15" x14ac:dyDescent="0.25">
      <c r="O3409" s="31" t="str">
        <f>IFERROR(_xlfn.RANK.EQ(Q3409,$Q$5:$Q$4000)+COUNTIF($Q$5:Q3409,Q3409)-1,"")</f>
        <v/>
      </c>
    </row>
    <row r="3410" spans="15:15" x14ac:dyDescent="0.25">
      <c r="O3410" s="31" t="str">
        <f>IFERROR(_xlfn.RANK.EQ(Q3410,$Q$5:$Q$4000)+COUNTIF($Q$5:Q3410,Q3410)-1,"")</f>
        <v/>
      </c>
    </row>
    <row r="3411" spans="15:15" x14ac:dyDescent="0.25">
      <c r="O3411" s="31" t="str">
        <f>IFERROR(_xlfn.RANK.EQ(Q3411,$Q$5:$Q$4000)+COUNTIF($Q$5:Q3411,Q3411)-1,"")</f>
        <v/>
      </c>
    </row>
    <row r="3412" spans="15:15" x14ac:dyDescent="0.25">
      <c r="O3412" s="31" t="str">
        <f>IFERROR(_xlfn.RANK.EQ(Q3412,$Q$5:$Q$4000)+COUNTIF($Q$5:Q3412,Q3412)-1,"")</f>
        <v/>
      </c>
    </row>
    <row r="3413" spans="15:15" x14ac:dyDescent="0.25">
      <c r="O3413" s="31" t="str">
        <f>IFERROR(_xlfn.RANK.EQ(Q3413,$Q$5:$Q$4000)+COUNTIF($Q$5:Q3413,Q3413)-1,"")</f>
        <v/>
      </c>
    </row>
    <row r="3414" spans="15:15" x14ac:dyDescent="0.25">
      <c r="O3414" s="31" t="str">
        <f>IFERROR(_xlfn.RANK.EQ(Q3414,$Q$5:$Q$4000)+COUNTIF($Q$5:Q3414,Q3414)-1,"")</f>
        <v/>
      </c>
    </row>
    <row r="3415" spans="15:15" x14ac:dyDescent="0.25">
      <c r="O3415" s="31" t="str">
        <f>IFERROR(_xlfn.RANK.EQ(Q3415,$Q$5:$Q$4000)+COUNTIF($Q$5:Q3415,Q3415)-1,"")</f>
        <v/>
      </c>
    </row>
    <row r="3416" spans="15:15" x14ac:dyDescent="0.25">
      <c r="O3416" s="31" t="str">
        <f>IFERROR(_xlfn.RANK.EQ(Q3416,$Q$5:$Q$4000)+COUNTIF($Q$5:Q3416,Q3416)-1,"")</f>
        <v/>
      </c>
    </row>
    <row r="3417" spans="15:15" x14ac:dyDescent="0.25">
      <c r="O3417" s="31" t="str">
        <f>IFERROR(_xlfn.RANK.EQ(Q3417,$Q$5:$Q$4000)+COUNTIF($Q$5:Q3417,Q3417)-1,"")</f>
        <v/>
      </c>
    </row>
    <row r="3418" spans="15:15" x14ac:dyDescent="0.25">
      <c r="O3418" s="31" t="str">
        <f>IFERROR(_xlfn.RANK.EQ(Q3418,$Q$5:$Q$4000)+COUNTIF($Q$5:Q3418,Q3418)-1,"")</f>
        <v/>
      </c>
    </row>
    <row r="3419" spans="15:15" x14ac:dyDescent="0.25">
      <c r="O3419" s="31" t="str">
        <f>IFERROR(_xlfn.RANK.EQ(Q3419,$Q$5:$Q$4000)+COUNTIF($Q$5:Q3419,Q3419)-1,"")</f>
        <v/>
      </c>
    </row>
    <row r="3420" spans="15:15" x14ac:dyDescent="0.25">
      <c r="O3420" s="31" t="str">
        <f>IFERROR(_xlfn.RANK.EQ(Q3420,$Q$5:$Q$4000)+COUNTIF($Q$5:Q3420,Q3420)-1,"")</f>
        <v/>
      </c>
    </row>
    <row r="3421" spans="15:15" x14ac:dyDescent="0.25">
      <c r="O3421" s="31" t="str">
        <f>IFERROR(_xlfn.RANK.EQ(Q3421,$Q$5:$Q$4000)+COUNTIF($Q$5:Q3421,Q3421)-1,"")</f>
        <v/>
      </c>
    </row>
    <row r="3422" spans="15:15" x14ac:dyDescent="0.25">
      <c r="O3422" s="31" t="str">
        <f>IFERROR(_xlfn.RANK.EQ(Q3422,$Q$5:$Q$4000)+COUNTIF($Q$5:Q3422,Q3422)-1,"")</f>
        <v/>
      </c>
    </row>
    <row r="3423" spans="15:15" x14ac:dyDescent="0.25">
      <c r="O3423" s="31" t="str">
        <f>IFERROR(_xlfn.RANK.EQ(Q3423,$Q$5:$Q$4000)+COUNTIF($Q$5:Q3423,Q3423)-1,"")</f>
        <v/>
      </c>
    </row>
    <row r="3424" spans="15:15" x14ac:dyDescent="0.25">
      <c r="O3424" s="31" t="str">
        <f>IFERROR(_xlfn.RANK.EQ(Q3424,$Q$5:$Q$4000)+COUNTIF($Q$5:Q3424,Q3424)-1,"")</f>
        <v/>
      </c>
    </row>
    <row r="3425" spans="15:15" x14ac:dyDescent="0.25">
      <c r="O3425" s="31" t="str">
        <f>IFERROR(_xlfn.RANK.EQ(Q3425,$Q$5:$Q$4000)+COUNTIF($Q$5:Q3425,Q3425)-1,"")</f>
        <v/>
      </c>
    </row>
    <row r="3426" spans="15:15" x14ac:dyDescent="0.25">
      <c r="O3426" s="31" t="str">
        <f>IFERROR(_xlfn.RANK.EQ(Q3426,$Q$5:$Q$4000)+COUNTIF($Q$5:Q3426,Q3426)-1,"")</f>
        <v/>
      </c>
    </row>
    <row r="3427" spans="15:15" x14ac:dyDescent="0.25">
      <c r="O3427" s="31" t="str">
        <f>IFERROR(_xlfn.RANK.EQ(Q3427,$Q$5:$Q$4000)+COUNTIF($Q$5:Q3427,Q3427)-1,"")</f>
        <v/>
      </c>
    </row>
    <row r="3428" spans="15:15" x14ac:dyDescent="0.25">
      <c r="O3428" s="31" t="str">
        <f>IFERROR(_xlfn.RANK.EQ(Q3428,$Q$5:$Q$4000)+COUNTIF($Q$5:Q3428,Q3428)-1,"")</f>
        <v/>
      </c>
    </row>
    <row r="3429" spans="15:15" x14ac:dyDescent="0.25">
      <c r="O3429" s="31" t="str">
        <f>IFERROR(_xlfn.RANK.EQ(Q3429,$Q$5:$Q$4000)+COUNTIF($Q$5:Q3429,Q3429)-1,"")</f>
        <v/>
      </c>
    </row>
    <row r="3430" spans="15:15" x14ac:dyDescent="0.25">
      <c r="O3430" s="31" t="str">
        <f>IFERROR(_xlfn.RANK.EQ(Q3430,$Q$5:$Q$4000)+COUNTIF($Q$5:Q3430,Q3430)-1,"")</f>
        <v/>
      </c>
    </row>
    <row r="3431" spans="15:15" x14ac:dyDescent="0.25">
      <c r="O3431" s="31" t="str">
        <f>IFERROR(_xlfn.RANK.EQ(Q3431,$Q$5:$Q$4000)+COUNTIF($Q$5:Q3431,Q3431)-1,"")</f>
        <v/>
      </c>
    </row>
    <row r="3432" spans="15:15" x14ac:dyDescent="0.25">
      <c r="O3432" s="31" t="str">
        <f>IFERROR(_xlfn.RANK.EQ(Q3432,$Q$5:$Q$4000)+COUNTIF($Q$5:Q3432,Q3432)-1,"")</f>
        <v/>
      </c>
    </row>
    <row r="3433" spans="15:15" x14ac:dyDescent="0.25">
      <c r="O3433" s="31" t="str">
        <f>IFERROR(_xlfn.RANK.EQ(Q3433,$Q$5:$Q$4000)+COUNTIF($Q$5:Q3433,Q3433)-1,"")</f>
        <v/>
      </c>
    </row>
    <row r="3434" spans="15:15" x14ac:dyDescent="0.25">
      <c r="O3434" s="31" t="str">
        <f>IFERROR(_xlfn.RANK.EQ(Q3434,$Q$5:$Q$4000)+COUNTIF($Q$5:Q3434,Q3434)-1,"")</f>
        <v/>
      </c>
    </row>
    <row r="3435" spans="15:15" x14ac:dyDescent="0.25">
      <c r="O3435" s="31" t="str">
        <f>IFERROR(_xlfn.RANK.EQ(Q3435,$Q$5:$Q$4000)+COUNTIF($Q$5:Q3435,Q3435)-1,"")</f>
        <v/>
      </c>
    </row>
    <row r="3436" spans="15:15" x14ac:dyDescent="0.25">
      <c r="O3436" s="31" t="str">
        <f>IFERROR(_xlfn.RANK.EQ(Q3436,$Q$5:$Q$4000)+COUNTIF($Q$5:Q3436,Q3436)-1,"")</f>
        <v/>
      </c>
    </row>
    <row r="3437" spans="15:15" x14ac:dyDescent="0.25">
      <c r="O3437" s="31" t="str">
        <f>IFERROR(_xlfn.RANK.EQ(Q3437,$Q$5:$Q$4000)+COUNTIF($Q$5:Q3437,Q3437)-1,"")</f>
        <v/>
      </c>
    </row>
    <row r="3438" spans="15:15" x14ac:dyDescent="0.25">
      <c r="O3438" s="31" t="str">
        <f>IFERROR(_xlfn.RANK.EQ(Q3438,$Q$5:$Q$4000)+COUNTIF($Q$5:Q3438,Q3438)-1,"")</f>
        <v/>
      </c>
    </row>
    <row r="3439" spans="15:15" x14ac:dyDescent="0.25">
      <c r="O3439" s="31" t="str">
        <f>IFERROR(_xlfn.RANK.EQ(Q3439,$Q$5:$Q$4000)+COUNTIF($Q$5:Q3439,Q3439)-1,"")</f>
        <v/>
      </c>
    </row>
    <row r="3440" spans="15:15" x14ac:dyDescent="0.25">
      <c r="O3440" s="31" t="str">
        <f>IFERROR(_xlfn.RANK.EQ(Q3440,$Q$5:$Q$4000)+COUNTIF($Q$5:Q3440,Q3440)-1,"")</f>
        <v/>
      </c>
    </row>
    <row r="3441" spans="15:15" x14ac:dyDescent="0.25">
      <c r="O3441" s="31" t="str">
        <f>IFERROR(_xlfn.RANK.EQ(Q3441,$Q$5:$Q$4000)+COUNTIF($Q$5:Q3441,Q3441)-1,"")</f>
        <v/>
      </c>
    </row>
    <row r="3442" spans="15:15" x14ac:dyDescent="0.25">
      <c r="O3442" s="31" t="str">
        <f>IFERROR(_xlfn.RANK.EQ(Q3442,$Q$5:$Q$4000)+COUNTIF($Q$5:Q3442,Q3442)-1,"")</f>
        <v/>
      </c>
    </row>
    <row r="3443" spans="15:15" x14ac:dyDescent="0.25">
      <c r="O3443" s="31" t="str">
        <f>IFERROR(_xlfn.RANK.EQ(Q3443,$Q$5:$Q$4000)+COUNTIF($Q$5:Q3443,Q3443)-1,"")</f>
        <v/>
      </c>
    </row>
    <row r="3444" spans="15:15" x14ac:dyDescent="0.25">
      <c r="O3444" s="31" t="str">
        <f>IFERROR(_xlfn.RANK.EQ(Q3444,$Q$5:$Q$4000)+COUNTIF($Q$5:Q3444,Q3444)-1,"")</f>
        <v/>
      </c>
    </row>
    <row r="3445" spans="15:15" x14ac:dyDescent="0.25">
      <c r="O3445" s="31" t="str">
        <f>IFERROR(_xlfn.RANK.EQ(Q3445,$Q$5:$Q$4000)+COUNTIF($Q$5:Q3445,Q3445)-1,"")</f>
        <v/>
      </c>
    </row>
    <row r="3446" spans="15:15" x14ac:dyDescent="0.25">
      <c r="O3446" s="31" t="str">
        <f>IFERROR(_xlfn.RANK.EQ(Q3446,$Q$5:$Q$4000)+COUNTIF($Q$5:Q3446,Q3446)-1,"")</f>
        <v/>
      </c>
    </row>
    <row r="3447" spans="15:15" x14ac:dyDescent="0.25">
      <c r="O3447" s="31" t="str">
        <f>IFERROR(_xlfn.RANK.EQ(Q3447,$Q$5:$Q$4000)+COUNTIF($Q$5:Q3447,Q3447)-1,"")</f>
        <v/>
      </c>
    </row>
    <row r="3448" spans="15:15" x14ac:dyDescent="0.25">
      <c r="O3448" s="31" t="str">
        <f>IFERROR(_xlfn.RANK.EQ(Q3448,$Q$5:$Q$4000)+COUNTIF($Q$5:Q3448,Q3448)-1,"")</f>
        <v/>
      </c>
    </row>
    <row r="3449" spans="15:15" x14ac:dyDescent="0.25">
      <c r="O3449" s="31" t="str">
        <f>IFERROR(_xlfn.RANK.EQ(Q3449,$Q$5:$Q$4000)+COUNTIF($Q$5:Q3449,Q3449)-1,"")</f>
        <v/>
      </c>
    </row>
    <row r="3450" spans="15:15" x14ac:dyDescent="0.25">
      <c r="O3450" s="31" t="str">
        <f>IFERROR(_xlfn.RANK.EQ(Q3450,$Q$5:$Q$4000)+COUNTIF($Q$5:Q3450,Q3450)-1,"")</f>
        <v/>
      </c>
    </row>
    <row r="3451" spans="15:15" x14ac:dyDescent="0.25">
      <c r="O3451" s="31" t="str">
        <f>IFERROR(_xlfn.RANK.EQ(Q3451,$Q$5:$Q$4000)+COUNTIF($Q$5:Q3451,Q3451)-1,"")</f>
        <v/>
      </c>
    </row>
    <row r="3452" spans="15:15" x14ac:dyDescent="0.25">
      <c r="O3452" s="31" t="str">
        <f>IFERROR(_xlfn.RANK.EQ(Q3452,$Q$5:$Q$4000)+COUNTIF($Q$5:Q3452,Q3452)-1,"")</f>
        <v/>
      </c>
    </row>
    <row r="3453" spans="15:15" x14ac:dyDescent="0.25">
      <c r="O3453" s="31" t="str">
        <f>IFERROR(_xlfn.RANK.EQ(Q3453,$Q$5:$Q$4000)+COUNTIF($Q$5:Q3453,Q3453)-1,"")</f>
        <v/>
      </c>
    </row>
    <row r="3454" spans="15:15" x14ac:dyDescent="0.25">
      <c r="O3454" s="31" t="str">
        <f>IFERROR(_xlfn.RANK.EQ(Q3454,$Q$5:$Q$4000)+COUNTIF($Q$5:Q3454,Q3454)-1,"")</f>
        <v/>
      </c>
    </row>
    <row r="3455" spans="15:15" x14ac:dyDescent="0.25">
      <c r="O3455" s="31" t="str">
        <f>IFERROR(_xlfn.RANK.EQ(Q3455,$Q$5:$Q$4000)+COUNTIF($Q$5:Q3455,Q3455)-1,"")</f>
        <v/>
      </c>
    </row>
    <row r="3456" spans="15:15" x14ac:dyDescent="0.25">
      <c r="O3456" s="31" t="str">
        <f>IFERROR(_xlfn.RANK.EQ(Q3456,$Q$5:$Q$4000)+COUNTIF($Q$5:Q3456,Q3456)-1,"")</f>
        <v/>
      </c>
    </row>
    <row r="3457" spans="15:15" x14ac:dyDescent="0.25">
      <c r="O3457" s="31" t="str">
        <f>IFERROR(_xlfn.RANK.EQ(Q3457,$Q$5:$Q$4000)+COUNTIF($Q$5:Q3457,Q3457)-1,"")</f>
        <v/>
      </c>
    </row>
    <row r="3458" spans="15:15" x14ac:dyDescent="0.25">
      <c r="O3458" s="31" t="str">
        <f>IFERROR(_xlfn.RANK.EQ(Q3458,$Q$5:$Q$4000)+COUNTIF($Q$5:Q3458,Q3458)-1,"")</f>
        <v/>
      </c>
    </row>
    <row r="3459" spans="15:15" x14ac:dyDescent="0.25">
      <c r="O3459" s="31" t="str">
        <f>IFERROR(_xlfn.RANK.EQ(Q3459,$Q$5:$Q$4000)+COUNTIF($Q$5:Q3459,Q3459)-1,"")</f>
        <v/>
      </c>
    </row>
    <row r="3460" spans="15:15" x14ac:dyDescent="0.25">
      <c r="O3460" s="31" t="str">
        <f>IFERROR(_xlfn.RANK.EQ(Q3460,$Q$5:$Q$4000)+COUNTIF($Q$5:Q3460,Q3460)-1,"")</f>
        <v/>
      </c>
    </row>
    <row r="3461" spans="15:15" x14ac:dyDescent="0.25">
      <c r="O3461" s="31" t="str">
        <f>IFERROR(_xlfn.RANK.EQ(Q3461,$Q$5:$Q$4000)+COUNTIF($Q$5:Q3461,Q3461)-1,"")</f>
        <v/>
      </c>
    </row>
    <row r="3462" spans="15:15" x14ac:dyDescent="0.25">
      <c r="O3462" s="31" t="str">
        <f>IFERROR(_xlfn.RANK.EQ(Q3462,$Q$5:$Q$4000)+COUNTIF($Q$5:Q3462,Q3462)-1,"")</f>
        <v/>
      </c>
    </row>
    <row r="3463" spans="15:15" x14ac:dyDescent="0.25">
      <c r="O3463" s="31" t="str">
        <f>IFERROR(_xlfn.RANK.EQ(Q3463,$Q$5:$Q$4000)+COUNTIF($Q$5:Q3463,Q3463)-1,"")</f>
        <v/>
      </c>
    </row>
    <row r="3464" spans="15:15" x14ac:dyDescent="0.25">
      <c r="O3464" s="31" t="str">
        <f>IFERROR(_xlfn.RANK.EQ(Q3464,$Q$5:$Q$4000)+COUNTIF($Q$5:Q3464,Q3464)-1,"")</f>
        <v/>
      </c>
    </row>
    <row r="3465" spans="15:15" x14ac:dyDescent="0.25">
      <c r="O3465" s="31" t="str">
        <f>IFERROR(_xlfn.RANK.EQ(Q3465,$Q$5:$Q$4000)+COUNTIF($Q$5:Q3465,Q3465)-1,"")</f>
        <v/>
      </c>
    </row>
    <row r="3466" spans="15:15" x14ac:dyDescent="0.25">
      <c r="O3466" s="31" t="str">
        <f>IFERROR(_xlfn.RANK.EQ(Q3466,$Q$5:$Q$4000)+COUNTIF($Q$5:Q3466,Q3466)-1,"")</f>
        <v/>
      </c>
    </row>
    <row r="3467" spans="15:15" x14ac:dyDescent="0.25">
      <c r="O3467" s="31" t="str">
        <f>IFERROR(_xlfn.RANK.EQ(Q3467,$Q$5:$Q$4000)+COUNTIF($Q$5:Q3467,Q3467)-1,"")</f>
        <v/>
      </c>
    </row>
    <row r="3468" spans="15:15" x14ac:dyDescent="0.25">
      <c r="O3468" s="31" t="str">
        <f>IFERROR(_xlfn.RANK.EQ(Q3468,$Q$5:$Q$4000)+COUNTIF($Q$5:Q3468,Q3468)-1,"")</f>
        <v/>
      </c>
    </row>
    <row r="3469" spans="15:15" x14ac:dyDescent="0.25">
      <c r="O3469" s="31" t="str">
        <f>IFERROR(_xlfn.RANK.EQ(Q3469,$Q$5:$Q$4000)+COUNTIF($Q$5:Q3469,Q3469)-1,"")</f>
        <v/>
      </c>
    </row>
    <row r="3470" spans="15:15" x14ac:dyDescent="0.25">
      <c r="O3470" s="31" t="str">
        <f>IFERROR(_xlfn.RANK.EQ(Q3470,$Q$5:$Q$4000)+COUNTIF($Q$5:Q3470,Q3470)-1,"")</f>
        <v/>
      </c>
    </row>
    <row r="3471" spans="15:15" x14ac:dyDescent="0.25">
      <c r="O3471" s="31" t="str">
        <f>IFERROR(_xlfn.RANK.EQ(Q3471,$Q$5:$Q$4000)+COUNTIF($Q$5:Q3471,Q3471)-1,"")</f>
        <v/>
      </c>
    </row>
    <row r="3472" spans="15:15" x14ac:dyDescent="0.25">
      <c r="O3472" s="31" t="str">
        <f>IFERROR(_xlfn.RANK.EQ(Q3472,$Q$5:$Q$4000)+COUNTIF($Q$5:Q3472,Q3472)-1,"")</f>
        <v/>
      </c>
    </row>
    <row r="3473" spans="15:15" x14ac:dyDescent="0.25">
      <c r="O3473" s="31" t="str">
        <f>IFERROR(_xlfn.RANK.EQ(Q3473,$Q$5:$Q$4000)+COUNTIF($Q$5:Q3473,Q3473)-1,"")</f>
        <v/>
      </c>
    </row>
    <row r="3474" spans="15:15" x14ac:dyDescent="0.25">
      <c r="O3474" s="31" t="str">
        <f>IFERROR(_xlfn.RANK.EQ(Q3474,$Q$5:$Q$4000)+COUNTIF($Q$5:Q3474,Q3474)-1,"")</f>
        <v/>
      </c>
    </row>
    <row r="3475" spans="15:15" x14ac:dyDescent="0.25">
      <c r="O3475" s="31" t="str">
        <f>IFERROR(_xlfn.RANK.EQ(Q3475,$Q$5:$Q$4000)+COUNTIF($Q$5:Q3475,Q3475)-1,"")</f>
        <v/>
      </c>
    </row>
    <row r="3476" spans="15:15" x14ac:dyDescent="0.25">
      <c r="O3476" s="31" t="str">
        <f>IFERROR(_xlfn.RANK.EQ(Q3476,$Q$5:$Q$4000)+COUNTIF($Q$5:Q3476,Q3476)-1,"")</f>
        <v/>
      </c>
    </row>
    <row r="3477" spans="15:15" x14ac:dyDescent="0.25">
      <c r="O3477" s="31" t="str">
        <f>IFERROR(_xlfn.RANK.EQ(Q3477,$Q$5:$Q$4000)+COUNTIF($Q$5:Q3477,Q3477)-1,"")</f>
        <v/>
      </c>
    </row>
    <row r="3478" spans="15:15" x14ac:dyDescent="0.25">
      <c r="O3478" s="31" t="str">
        <f>IFERROR(_xlfn.RANK.EQ(Q3478,$Q$5:$Q$4000)+COUNTIF($Q$5:Q3478,Q3478)-1,"")</f>
        <v/>
      </c>
    </row>
    <row r="3479" spans="15:15" x14ac:dyDescent="0.25">
      <c r="O3479" s="31" t="str">
        <f>IFERROR(_xlfn.RANK.EQ(Q3479,$Q$5:$Q$4000)+COUNTIF($Q$5:Q3479,Q3479)-1,"")</f>
        <v/>
      </c>
    </row>
    <row r="3480" spans="15:15" x14ac:dyDescent="0.25">
      <c r="O3480" s="31" t="str">
        <f>IFERROR(_xlfn.RANK.EQ(Q3480,$Q$5:$Q$4000)+COUNTIF($Q$5:Q3480,Q3480)-1,"")</f>
        <v/>
      </c>
    </row>
    <row r="3481" spans="15:15" x14ac:dyDescent="0.25">
      <c r="O3481" s="31" t="str">
        <f>IFERROR(_xlfn.RANK.EQ(Q3481,$Q$5:$Q$4000)+COUNTIF($Q$5:Q3481,Q3481)-1,"")</f>
        <v/>
      </c>
    </row>
    <row r="3482" spans="15:15" x14ac:dyDescent="0.25">
      <c r="O3482" s="31" t="str">
        <f>IFERROR(_xlfn.RANK.EQ(Q3482,$Q$5:$Q$4000)+COUNTIF($Q$5:Q3482,Q3482)-1,"")</f>
        <v/>
      </c>
    </row>
    <row r="3483" spans="15:15" x14ac:dyDescent="0.25">
      <c r="O3483" s="31" t="str">
        <f>IFERROR(_xlfn.RANK.EQ(Q3483,$Q$5:$Q$4000)+COUNTIF($Q$5:Q3483,Q3483)-1,"")</f>
        <v/>
      </c>
    </row>
    <row r="3484" spans="15:15" x14ac:dyDescent="0.25">
      <c r="O3484" s="31" t="str">
        <f>IFERROR(_xlfn.RANK.EQ(Q3484,$Q$5:$Q$4000)+COUNTIF($Q$5:Q3484,Q3484)-1,"")</f>
        <v/>
      </c>
    </row>
    <row r="3485" spans="15:15" x14ac:dyDescent="0.25">
      <c r="O3485" s="31" t="str">
        <f>IFERROR(_xlfn.RANK.EQ(Q3485,$Q$5:$Q$4000)+COUNTIF($Q$5:Q3485,Q3485)-1,"")</f>
        <v/>
      </c>
    </row>
    <row r="3486" spans="15:15" x14ac:dyDescent="0.25">
      <c r="O3486" s="31" t="str">
        <f>IFERROR(_xlfn.RANK.EQ(Q3486,$Q$5:$Q$4000)+COUNTIF($Q$5:Q3486,Q3486)-1,"")</f>
        <v/>
      </c>
    </row>
    <row r="3487" spans="15:15" x14ac:dyDescent="0.25">
      <c r="O3487" s="31" t="str">
        <f>IFERROR(_xlfn.RANK.EQ(Q3487,$Q$5:$Q$4000)+COUNTIF($Q$5:Q3487,Q3487)-1,"")</f>
        <v/>
      </c>
    </row>
    <row r="3488" spans="15:15" x14ac:dyDescent="0.25">
      <c r="O3488" s="31" t="str">
        <f>IFERROR(_xlfn.RANK.EQ(Q3488,$Q$5:$Q$4000)+COUNTIF($Q$5:Q3488,Q3488)-1,"")</f>
        <v/>
      </c>
    </row>
    <row r="3489" spans="15:15" x14ac:dyDescent="0.25">
      <c r="O3489" s="31" t="str">
        <f>IFERROR(_xlfn.RANK.EQ(Q3489,$Q$5:$Q$4000)+COUNTIF($Q$5:Q3489,Q3489)-1,"")</f>
        <v/>
      </c>
    </row>
    <row r="3490" spans="15:15" x14ac:dyDescent="0.25">
      <c r="O3490" s="31" t="str">
        <f>IFERROR(_xlfn.RANK.EQ(Q3490,$Q$5:$Q$4000)+COUNTIF($Q$5:Q3490,Q3490)-1,"")</f>
        <v/>
      </c>
    </row>
    <row r="3491" spans="15:15" x14ac:dyDescent="0.25">
      <c r="O3491" s="31" t="str">
        <f>IFERROR(_xlfn.RANK.EQ(Q3491,$Q$5:$Q$4000)+COUNTIF($Q$5:Q3491,Q3491)-1,"")</f>
        <v/>
      </c>
    </row>
    <row r="3492" spans="15:15" x14ac:dyDescent="0.25">
      <c r="O3492" s="31" t="str">
        <f>IFERROR(_xlfn.RANK.EQ(Q3492,$Q$5:$Q$4000)+COUNTIF($Q$5:Q3492,Q3492)-1,"")</f>
        <v/>
      </c>
    </row>
    <row r="3493" spans="15:15" x14ac:dyDescent="0.25">
      <c r="O3493" s="31" t="str">
        <f>IFERROR(_xlfn.RANK.EQ(Q3493,$Q$5:$Q$4000)+COUNTIF($Q$5:Q3493,Q3493)-1,"")</f>
        <v/>
      </c>
    </row>
    <row r="3494" spans="15:15" x14ac:dyDescent="0.25">
      <c r="O3494" s="31" t="str">
        <f>IFERROR(_xlfn.RANK.EQ(Q3494,$Q$5:$Q$4000)+COUNTIF($Q$5:Q3494,Q3494)-1,"")</f>
        <v/>
      </c>
    </row>
    <row r="3495" spans="15:15" x14ac:dyDescent="0.25">
      <c r="O3495" s="31" t="str">
        <f>IFERROR(_xlfn.RANK.EQ(Q3495,$Q$5:$Q$4000)+COUNTIF($Q$5:Q3495,Q3495)-1,"")</f>
        <v/>
      </c>
    </row>
    <row r="3496" spans="15:15" x14ac:dyDescent="0.25">
      <c r="O3496" s="31" t="str">
        <f>IFERROR(_xlfn.RANK.EQ(Q3496,$Q$5:$Q$4000)+COUNTIF($Q$5:Q3496,Q3496)-1,"")</f>
        <v/>
      </c>
    </row>
    <row r="3497" spans="15:15" x14ac:dyDescent="0.25">
      <c r="O3497" s="31" t="str">
        <f>IFERROR(_xlfn.RANK.EQ(Q3497,$Q$5:$Q$4000)+COUNTIF($Q$5:Q3497,Q3497)-1,"")</f>
        <v/>
      </c>
    </row>
    <row r="3498" spans="15:15" x14ac:dyDescent="0.25">
      <c r="O3498" s="31" t="str">
        <f>IFERROR(_xlfn.RANK.EQ(Q3498,$Q$5:$Q$4000)+COUNTIF($Q$5:Q3498,Q3498)-1,"")</f>
        <v/>
      </c>
    </row>
    <row r="3499" spans="15:15" x14ac:dyDescent="0.25">
      <c r="O3499" s="31" t="str">
        <f>IFERROR(_xlfn.RANK.EQ(Q3499,$Q$5:$Q$4000)+COUNTIF($Q$5:Q3499,Q3499)-1,"")</f>
        <v/>
      </c>
    </row>
    <row r="3500" spans="15:15" x14ac:dyDescent="0.25">
      <c r="O3500" s="31" t="str">
        <f>IFERROR(_xlfn.RANK.EQ(Q3500,$Q$5:$Q$4000)+COUNTIF($Q$5:Q3500,Q3500)-1,"")</f>
        <v/>
      </c>
    </row>
    <row r="3501" spans="15:15" x14ac:dyDescent="0.25">
      <c r="O3501" s="31" t="str">
        <f>IFERROR(_xlfn.RANK.EQ(Q3501,$Q$5:$Q$4000)+COUNTIF($Q$5:Q3501,Q3501)-1,"")</f>
        <v/>
      </c>
    </row>
    <row r="3502" spans="15:15" x14ac:dyDescent="0.25">
      <c r="O3502" s="31" t="str">
        <f>IFERROR(_xlfn.RANK.EQ(Q3502,$Q$5:$Q$4000)+COUNTIF($Q$5:Q3502,Q3502)-1,"")</f>
        <v/>
      </c>
    </row>
    <row r="3503" spans="15:15" x14ac:dyDescent="0.25">
      <c r="O3503" s="31" t="str">
        <f>IFERROR(_xlfn.RANK.EQ(Q3503,$Q$5:$Q$4000)+COUNTIF($Q$5:Q3503,Q3503)-1,"")</f>
        <v/>
      </c>
    </row>
    <row r="3504" spans="15:15" x14ac:dyDescent="0.25">
      <c r="O3504" s="31" t="str">
        <f>IFERROR(_xlfn.RANK.EQ(Q3504,$Q$5:$Q$4000)+COUNTIF($Q$5:Q3504,Q3504)-1,"")</f>
        <v/>
      </c>
    </row>
    <row r="3505" spans="15:15" x14ac:dyDescent="0.25">
      <c r="O3505" s="31" t="str">
        <f>IFERROR(_xlfn.RANK.EQ(Q3505,$Q$5:$Q$4000)+COUNTIF($Q$5:Q3505,Q3505)-1,"")</f>
        <v/>
      </c>
    </row>
    <row r="3506" spans="15:15" x14ac:dyDescent="0.25">
      <c r="O3506" s="31" t="str">
        <f>IFERROR(_xlfn.RANK.EQ(Q3506,$Q$5:$Q$4000)+COUNTIF($Q$5:Q3506,Q3506)-1,"")</f>
        <v/>
      </c>
    </row>
    <row r="3507" spans="15:15" x14ac:dyDescent="0.25">
      <c r="O3507" s="31" t="str">
        <f>IFERROR(_xlfn.RANK.EQ(Q3507,$Q$5:$Q$4000)+COUNTIF($Q$5:Q3507,Q3507)-1,"")</f>
        <v/>
      </c>
    </row>
    <row r="3508" spans="15:15" x14ac:dyDescent="0.25">
      <c r="O3508" s="31" t="str">
        <f>IFERROR(_xlfn.RANK.EQ(Q3508,$Q$5:$Q$4000)+COUNTIF($Q$5:Q3508,Q3508)-1,"")</f>
        <v/>
      </c>
    </row>
    <row r="3509" spans="15:15" x14ac:dyDescent="0.25">
      <c r="O3509" s="31" t="str">
        <f>IFERROR(_xlfn.RANK.EQ(Q3509,$Q$5:$Q$4000)+COUNTIF($Q$5:Q3509,Q3509)-1,"")</f>
        <v/>
      </c>
    </row>
    <row r="3510" spans="15:15" x14ac:dyDescent="0.25">
      <c r="O3510" s="31" t="str">
        <f>IFERROR(_xlfn.RANK.EQ(Q3510,$Q$5:$Q$4000)+COUNTIF($Q$5:Q3510,Q3510)-1,"")</f>
        <v/>
      </c>
    </row>
    <row r="3511" spans="15:15" x14ac:dyDescent="0.25">
      <c r="O3511" s="31" t="str">
        <f>IFERROR(_xlfn.RANK.EQ(Q3511,$Q$5:$Q$4000)+COUNTIF($Q$5:Q3511,Q3511)-1,"")</f>
        <v/>
      </c>
    </row>
    <row r="3512" spans="15:15" x14ac:dyDescent="0.25">
      <c r="O3512" s="31" t="str">
        <f>IFERROR(_xlfn.RANK.EQ(Q3512,$Q$5:$Q$4000)+COUNTIF($Q$5:Q3512,Q3512)-1,"")</f>
        <v/>
      </c>
    </row>
    <row r="3513" spans="15:15" x14ac:dyDescent="0.25">
      <c r="O3513" s="31" t="str">
        <f>IFERROR(_xlfn.RANK.EQ(Q3513,$Q$5:$Q$4000)+COUNTIF($Q$5:Q3513,Q3513)-1,"")</f>
        <v/>
      </c>
    </row>
    <row r="3514" spans="15:15" x14ac:dyDescent="0.25">
      <c r="O3514" s="31" t="str">
        <f>IFERROR(_xlfn.RANK.EQ(Q3514,$Q$5:$Q$4000)+COUNTIF($Q$5:Q3514,Q3514)-1,"")</f>
        <v/>
      </c>
    </row>
    <row r="3515" spans="15:15" x14ac:dyDescent="0.25">
      <c r="O3515" s="31" t="str">
        <f>IFERROR(_xlfn.RANK.EQ(Q3515,$Q$5:$Q$4000)+COUNTIF($Q$5:Q3515,Q3515)-1,"")</f>
        <v/>
      </c>
    </row>
    <row r="3516" spans="15:15" x14ac:dyDescent="0.25">
      <c r="O3516" s="31" t="str">
        <f>IFERROR(_xlfn.RANK.EQ(Q3516,$Q$5:$Q$4000)+COUNTIF($Q$5:Q3516,Q3516)-1,"")</f>
        <v/>
      </c>
    </row>
    <row r="3517" spans="15:15" x14ac:dyDescent="0.25">
      <c r="O3517" s="31" t="str">
        <f>IFERROR(_xlfn.RANK.EQ(Q3517,$Q$5:$Q$4000)+COUNTIF($Q$5:Q3517,Q3517)-1,"")</f>
        <v/>
      </c>
    </row>
    <row r="3518" spans="15:15" x14ac:dyDescent="0.25">
      <c r="O3518" s="31" t="str">
        <f>IFERROR(_xlfn.RANK.EQ(Q3518,$Q$5:$Q$4000)+COUNTIF($Q$5:Q3518,Q3518)-1,"")</f>
        <v/>
      </c>
    </row>
    <row r="3519" spans="15:15" x14ac:dyDescent="0.25">
      <c r="O3519" s="31" t="str">
        <f>IFERROR(_xlfn.RANK.EQ(Q3519,$Q$5:$Q$4000)+COUNTIF($Q$5:Q3519,Q3519)-1,"")</f>
        <v/>
      </c>
    </row>
    <row r="3520" spans="15:15" x14ac:dyDescent="0.25">
      <c r="O3520" s="31" t="str">
        <f>IFERROR(_xlfn.RANK.EQ(Q3520,$Q$5:$Q$4000)+COUNTIF($Q$5:Q3520,Q3520)-1,"")</f>
        <v/>
      </c>
    </row>
    <row r="3521" spans="15:15" x14ac:dyDescent="0.25">
      <c r="O3521" s="31" t="str">
        <f>IFERROR(_xlfn.RANK.EQ(Q3521,$Q$5:$Q$4000)+COUNTIF($Q$5:Q3521,Q3521)-1,"")</f>
        <v/>
      </c>
    </row>
    <row r="3522" spans="15:15" x14ac:dyDescent="0.25">
      <c r="O3522" s="31" t="str">
        <f>IFERROR(_xlfn.RANK.EQ(Q3522,$Q$5:$Q$4000)+COUNTIF($Q$5:Q3522,Q3522)-1,"")</f>
        <v/>
      </c>
    </row>
    <row r="3523" spans="15:15" x14ac:dyDescent="0.25">
      <c r="O3523" s="31" t="str">
        <f>IFERROR(_xlfn.RANK.EQ(Q3523,$Q$5:$Q$4000)+COUNTIF($Q$5:Q3523,Q3523)-1,"")</f>
        <v/>
      </c>
    </row>
    <row r="3524" spans="15:15" x14ac:dyDescent="0.25">
      <c r="O3524" s="31" t="str">
        <f>IFERROR(_xlfn.RANK.EQ(Q3524,$Q$5:$Q$4000)+COUNTIF($Q$5:Q3524,Q3524)-1,"")</f>
        <v/>
      </c>
    </row>
    <row r="3525" spans="15:15" x14ac:dyDescent="0.25">
      <c r="O3525" s="31" t="str">
        <f>IFERROR(_xlfn.RANK.EQ(Q3525,$Q$5:$Q$4000)+COUNTIF($Q$5:Q3525,Q3525)-1,"")</f>
        <v/>
      </c>
    </row>
    <row r="3526" spans="15:15" x14ac:dyDescent="0.25">
      <c r="O3526" s="31" t="str">
        <f>IFERROR(_xlfn.RANK.EQ(Q3526,$Q$5:$Q$4000)+COUNTIF($Q$5:Q3526,Q3526)-1,"")</f>
        <v/>
      </c>
    </row>
    <row r="3527" spans="15:15" x14ac:dyDescent="0.25">
      <c r="O3527" s="31" t="str">
        <f>IFERROR(_xlfn.RANK.EQ(Q3527,$Q$5:$Q$4000)+COUNTIF($Q$5:Q3527,Q3527)-1,"")</f>
        <v/>
      </c>
    </row>
    <row r="3528" spans="15:15" x14ac:dyDescent="0.25">
      <c r="O3528" s="31" t="str">
        <f>IFERROR(_xlfn.RANK.EQ(Q3528,$Q$5:$Q$4000)+COUNTIF($Q$5:Q3528,Q3528)-1,"")</f>
        <v/>
      </c>
    </row>
    <row r="3529" spans="15:15" x14ac:dyDescent="0.25">
      <c r="O3529" s="31" t="str">
        <f>IFERROR(_xlfn.RANK.EQ(Q3529,$Q$5:$Q$4000)+COUNTIF($Q$5:Q3529,Q3529)-1,"")</f>
        <v/>
      </c>
    </row>
    <row r="3530" spans="15:15" x14ac:dyDescent="0.25">
      <c r="O3530" s="31" t="str">
        <f>IFERROR(_xlfn.RANK.EQ(Q3530,$Q$5:$Q$4000)+COUNTIF($Q$5:Q3530,Q3530)-1,"")</f>
        <v/>
      </c>
    </row>
    <row r="3531" spans="15:15" x14ac:dyDescent="0.25">
      <c r="O3531" s="31" t="str">
        <f>IFERROR(_xlfn.RANK.EQ(Q3531,$Q$5:$Q$4000)+COUNTIF($Q$5:Q3531,Q3531)-1,"")</f>
        <v/>
      </c>
    </row>
    <row r="3532" spans="15:15" x14ac:dyDescent="0.25">
      <c r="O3532" s="31" t="str">
        <f>IFERROR(_xlfn.RANK.EQ(Q3532,$Q$5:$Q$4000)+COUNTIF($Q$5:Q3532,Q3532)-1,"")</f>
        <v/>
      </c>
    </row>
    <row r="3533" spans="15:15" x14ac:dyDescent="0.25">
      <c r="O3533" s="31" t="str">
        <f>IFERROR(_xlfn.RANK.EQ(Q3533,$Q$5:$Q$4000)+COUNTIF($Q$5:Q3533,Q3533)-1,"")</f>
        <v/>
      </c>
    </row>
    <row r="3534" spans="15:15" x14ac:dyDescent="0.25">
      <c r="O3534" s="31" t="str">
        <f>IFERROR(_xlfn.RANK.EQ(Q3534,$Q$5:$Q$4000)+COUNTIF($Q$5:Q3534,Q3534)-1,"")</f>
        <v/>
      </c>
    </row>
    <row r="3535" spans="15:15" x14ac:dyDescent="0.25">
      <c r="O3535" s="31" t="str">
        <f>IFERROR(_xlfn.RANK.EQ(Q3535,$Q$5:$Q$4000)+COUNTIF($Q$5:Q3535,Q3535)-1,"")</f>
        <v/>
      </c>
    </row>
    <row r="3536" spans="15:15" x14ac:dyDescent="0.25">
      <c r="O3536" s="31" t="str">
        <f>IFERROR(_xlfn.RANK.EQ(Q3536,$Q$5:$Q$4000)+COUNTIF($Q$5:Q3536,Q3536)-1,"")</f>
        <v/>
      </c>
    </row>
    <row r="3537" spans="15:15" x14ac:dyDescent="0.25">
      <c r="O3537" s="31" t="str">
        <f>IFERROR(_xlfn.RANK.EQ(Q3537,$Q$5:$Q$4000)+COUNTIF($Q$5:Q3537,Q3537)-1,"")</f>
        <v/>
      </c>
    </row>
    <row r="3538" spans="15:15" x14ac:dyDescent="0.25">
      <c r="O3538" s="31" t="str">
        <f>IFERROR(_xlfn.RANK.EQ(Q3538,$Q$5:$Q$4000)+COUNTIF($Q$5:Q3538,Q3538)-1,"")</f>
        <v/>
      </c>
    </row>
    <row r="3539" spans="15:15" x14ac:dyDescent="0.25">
      <c r="O3539" s="31" t="str">
        <f>IFERROR(_xlfn.RANK.EQ(Q3539,$Q$5:$Q$4000)+COUNTIF($Q$5:Q3539,Q3539)-1,"")</f>
        <v/>
      </c>
    </row>
    <row r="3540" spans="15:15" x14ac:dyDescent="0.25">
      <c r="O3540" s="31" t="str">
        <f>IFERROR(_xlfn.RANK.EQ(Q3540,$Q$5:$Q$4000)+COUNTIF($Q$5:Q3540,Q3540)-1,"")</f>
        <v/>
      </c>
    </row>
    <row r="3541" spans="15:15" x14ac:dyDescent="0.25">
      <c r="O3541" s="31" t="str">
        <f>IFERROR(_xlfn.RANK.EQ(Q3541,$Q$5:$Q$4000)+COUNTIF($Q$5:Q3541,Q3541)-1,"")</f>
        <v/>
      </c>
    </row>
    <row r="3542" spans="15:15" x14ac:dyDescent="0.25">
      <c r="O3542" s="31" t="str">
        <f>IFERROR(_xlfn.RANK.EQ(Q3542,$Q$5:$Q$4000)+COUNTIF($Q$5:Q3542,Q3542)-1,"")</f>
        <v/>
      </c>
    </row>
    <row r="3543" spans="15:15" x14ac:dyDescent="0.25">
      <c r="O3543" s="31" t="str">
        <f>IFERROR(_xlfn.RANK.EQ(Q3543,$Q$5:$Q$4000)+COUNTIF($Q$5:Q3543,Q3543)-1,"")</f>
        <v/>
      </c>
    </row>
    <row r="3544" spans="15:15" x14ac:dyDescent="0.25">
      <c r="O3544" s="31" t="str">
        <f>IFERROR(_xlfn.RANK.EQ(Q3544,$Q$5:$Q$4000)+COUNTIF($Q$5:Q3544,Q3544)-1,"")</f>
        <v/>
      </c>
    </row>
    <row r="3545" spans="15:15" x14ac:dyDescent="0.25">
      <c r="O3545" s="31" t="str">
        <f>IFERROR(_xlfn.RANK.EQ(Q3545,$Q$5:$Q$4000)+COUNTIF($Q$5:Q3545,Q3545)-1,"")</f>
        <v/>
      </c>
    </row>
    <row r="3546" spans="15:15" x14ac:dyDescent="0.25">
      <c r="O3546" s="31" t="str">
        <f>IFERROR(_xlfn.RANK.EQ(Q3546,$Q$5:$Q$4000)+COUNTIF($Q$5:Q3546,Q3546)-1,"")</f>
        <v/>
      </c>
    </row>
    <row r="3547" spans="15:15" x14ac:dyDescent="0.25">
      <c r="O3547" s="31" t="str">
        <f>IFERROR(_xlfn.RANK.EQ(Q3547,$Q$5:$Q$4000)+COUNTIF($Q$5:Q3547,Q3547)-1,"")</f>
        <v/>
      </c>
    </row>
    <row r="3548" spans="15:15" x14ac:dyDescent="0.25">
      <c r="O3548" s="31" t="str">
        <f>IFERROR(_xlfn.RANK.EQ(Q3548,$Q$5:$Q$4000)+COUNTIF($Q$5:Q3548,Q3548)-1,"")</f>
        <v/>
      </c>
    </row>
    <row r="3549" spans="15:15" x14ac:dyDescent="0.25">
      <c r="O3549" s="31" t="str">
        <f>IFERROR(_xlfn.RANK.EQ(Q3549,$Q$5:$Q$4000)+COUNTIF($Q$5:Q3549,Q3549)-1,"")</f>
        <v/>
      </c>
    </row>
    <row r="3550" spans="15:15" x14ac:dyDescent="0.25">
      <c r="O3550" s="31" t="str">
        <f>IFERROR(_xlfn.RANK.EQ(Q3550,$Q$5:$Q$4000)+COUNTIF($Q$5:Q3550,Q3550)-1,"")</f>
        <v/>
      </c>
    </row>
    <row r="3551" spans="15:15" x14ac:dyDescent="0.25">
      <c r="O3551" s="31" t="str">
        <f>IFERROR(_xlfn.RANK.EQ(Q3551,$Q$5:$Q$4000)+COUNTIF($Q$5:Q3551,Q3551)-1,"")</f>
        <v/>
      </c>
    </row>
    <row r="3552" spans="15:15" x14ac:dyDescent="0.25">
      <c r="O3552" s="31" t="str">
        <f>IFERROR(_xlfn.RANK.EQ(Q3552,$Q$5:$Q$4000)+COUNTIF($Q$5:Q3552,Q3552)-1,"")</f>
        <v/>
      </c>
    </row>
    <row r="3553" spans="15:15" x14ac:dyDescent="0.25">
      <c r="O3553" s="31" t="str">
        <f>IFERROR(_xlfn.RANK.EQ(Q3553,$Q$5:$Q$4000)+COUNTIF($Q$5:Q3553,Q3553)-1,"")</f>
        <v/>
      </c>
    </row>
    <row r="3554" spans="15:15" x14ac:dyDescent="0.25">
      <c r="O3554" s="31" t="str">
        <f>IFERROR(_xlfn.RANK.EQ(Q3554,$Q$5:$Q$4000)+COUNTIF($Q$5:Q3554,Q3554)-1,"")</f>
        <v/>
      </c>
    </row>
    <row r="3555" spans="15:15" x14ac:dyDescent="0.25">
      <c r="O3555" s="31" t="str">
        <f>IFERROR(_xlfn.RANK.EQ(Q3555,$Q$5:$Q$4000)+COUNTIF($Q$5:Q3555,Q3555)-1,"")</f>
        <v/>
      </c>
    </row>
    <row r="3556" spans="15:15" x14ac:dyDescent="0.25">
      <c r="O3556" s="31" t="str">
        <f>IFERROR(_xlfn.RANK.EQ(Q3556,$Q$5:$Q$4000)+COUNTIF($Q$5:Q3556,Q3556)-1,"")</f>
        <v/>
      </c>
    </row>
    <row r="3557" spans="15:15" x14ac:dyDescent="0.25">
      <c r="O3557" s="31" t="str">
        <f>IFERROR(_xlfn.RANK.EQ(Q3557,$Q$5:$Q$4000)+COUNTIF($Q$5:Q3557,Q3557)-1,"")</f>
        <v/>
      </c>
    </row>
    <row r="3558" spans="15:15" x14ac:dyDescent="0.25">
      <c r="O3558" s="31" t="str">
        <f>IFERROR(_xlfn.RANK.EQ(Q3558,$Q$5:$Q$4000)+COUNTIF($Q$5:Q3558,Q3558)-1,"")</f>
        <v/>
      </c>
    </row>
    <row r="3559" spans="15:15" x14ac:dyDescent="0.25">
      <c r="O3559" s="31" t="str">
        <f>IFERROR(_xlfn.RANK.EQ(Q3559,$Q$5:$Q$4000)+COUNTIF($Q$5:Q3559,Q3559)-1,"")</f>
        <v/>
      </c>
    </row>
    <row r="3560" spans="15:15" x14ac:dyDescent="0.25">
      <c r="O3560" s="31" t="str">
        <f>IFERROR(_xlfn.RANK.EQ(Q3560,$Q$5:$Q$4000)+COUNTIF($Q$5:Q3560,Q3560)-1,"")</f>
        <v/>
      </c>
    </row>
    <row r="3561" spans="15:15" x14ac:dyDescent="0.25">
      <c r="O3561" s="31" t="str">
        <f>IFERROR(_xlfn.RANK.EQ(Q3561,$Q$5:$Q$4000)+COUNTIF($Q$5:Q3561,Q3561)-1,"")</f>
        <v/>
      </c>
    </row>
    <row r="3562" spans="15:15" x14ac:dyDescent="0.25">
      <c r="O3562" s="31" t="str">
        <f>IFERROR(_xlfn.RANK.EQ(Q3562,$Q$5:$Q$4000)+COUNTIF($Q$5:Q3562,Q3562)-1,"")</f>
        <v/>
      </c>
    </row>
    <row r="3563" spans="15:15" x14ac:dyDescent="0.25">
      <c r="O3563" s="31" t="str">
        <f>IFERROR(_xlfn.RANK.EQ(Q3563,$Q$5:$Q$4000)+COUNTIF($Q$5:Q3563,Q3563)-1,"")</f>
        <v/>
      </c>
    </row>
    <row r="3564" spans="15:15" x14ac:dyDescent="0.25">
      <c r="O3564" s="31" t="str">
        <f>IFERROR(_xlfn.RANK.EQ(Q3564,$Q$5:$Q$4000)+COUNTIF($Q$5:Q3564,Q3564)-1,"")</f>
        <v/>
      </c>
    </row>
    <row r="3565" spans="15:15" x14ac:dyDescent="0.25">
      <c r="O3565" s="31" t="str">
        <f>IFERROR(_xlfn.RANK.EQ(Q3565,$Q$5:$Q$4000)+COUNTIF($Q$5:Q3565,Q3565)-1,"")</f>
        <v/>
      </c>
    </row>
    <row r="3566" spans="15:15" x14ac:dyDescent="0.25">
      <c r="O3566" s="31" t="str">
        <f>IFERROR(_xlfn.RANK.EQ(Q3566,$Q$5:$Q$4000)+COUNTIF($Q$5:Q3566,Q3566)-1,"")</f>
        <v/>
      </c>
    </row>
    <row r="3567" spans="15:15" x14ac:dyDescent="0.25">
      <c r="O3567" s="31" t="str">
        <f>IFERROR(_xlfn.RANK.EQ(Q3567,$Q$5:$Q$4000)+COUNTIF($Q$5:Q3567,Q3567)-1,"")</f>
        <v/>
      </c>
    </row>
    <row r="3568" spans="15:15" x14ac:dyDescent="0.25">
      <c r="O3568" s="31" t="str">
        <f>IFERROR(_xlfn.RANK.EQ(Q3568,$Q$5:$Q$4000)+COUNTIF($Q$5:Q3568,Q3568)-1,"")</f>
        <v/>
      </c>
    </row>
    <row r="3569" spans="15:15" x14ac:dyDescent="0.25">
      <c r="O3569" s="31" t="str">
        <f>IFERROR(_xlfn.RANK.EQ(Q3569,$Q$5:$Q$4000)+COUNTIF($Q$5:Q3569,Q3569)-1,"")</f>
        <v/>
      </c>
    </row>
    <row r="3570" spans="15:15" x14ac:dyDescent="0.25">
      <c r="O3570" s="31" t="str">
        <f>IFERROR(_xlfn.RANK.EQ(Q3570,$Q$5:$Q$4000)+COUNTIF($Q$5:Q3570,Q3570)-1,"")</f>
        <v/>
      </c>
    </row>
    <row r="3571" spans="15:15" x14ac:dyDescent="0.25">
      <c r="O3571" s="31" t="str">
        <f>IFERROR(_xlfn.RANK.EQ(Q3571,$Q$5:$Q$4000)+COUNTIF($Q$5:Q3571,Q3571)-1,"")</f>
        <v/>
      </c>
    </row>
    <row r="3572" spans="15:15" x14ac:dyDescent="0.25">
      <c r="O3572" s="31" t="str">
        <f>IFERROR(_xlfn.RANK.EQ(Q3572,$Q$5:$Q$4000)+COUNTIF($Q$5:Q3572,Q3572)-1,"")</f>
        <v/>
      </c>
    </row>
    <row r="3573" spans="15:15" x14ac:dyDescent="0.25">
      <c r="O3573" s="31" t="str">
        <f>IFERROR(_xlfn.RANK.EQ(Q3573,$Q$5:$Q$4000)+COUNTIF($Q$5:Q3573,Q3573)-1,"")</f>
        <v/>
      </c>
    </row>
    <row r="3574" spans="15:15" x14ac:dyDescent="0.25">
      <c r="O3574" s="31" t="str">
        <f>IFERROR(_xlfn.RANK.EQ(Q3574,$Q$5:$Q$4000)+COUNTIF($Q$5:Q3574,Q3574)-1,"")</f>
        <v/>
      </c>
    </row>
    <row r="3575" spans="15:15" x14ac:dyDescent="0.25">
      <c r="O3575" s="31" t="str">
        <f>IFERROR(_xlfn.RANK.EQ(Q3575,$Q$5:$Q$4000)+COUNTIF($Q$5:Q3575,Q3575)-1,"")</f>
        <v/>
      </c>
    </row>
    <row r="3576" spans="15:15" x14ac:dyDescent="0.25">
      <c r="O3576" s="31" t="str">
        <f>IFERROR(_xlfn.RANK.EQ(Q3576,$Q$5:$Q$4000)+COUNTIF($Q$5:Q3576,Q3576)-1,"")</f>
        <v/>
      </c>
    </row>
    <row r="3577" spans="15:15" x14ac:dyDescent="0.25">
      <c r="O3577" s="31" t="str">
        <f>IFERROR(_xlfn.RANK.EQ(Q3577,$Q$5:$Q$4000)+COUNTIF($Q$5:Q3577,Q3577)-1,"")</f>
        <v/>
      </c>
    </row>
    <row r="3578" spans="15:15" x14ac:dyDescent="0.25">
      <c r="O3578" s="31" t="str">
        <f>IFERROR(_xlfn.RANK.EQ(Q3578,$Q$5:$Q$4000)+COUNTIF($Q$5:Q3578,Q3578)-1,"")</f>
        <v/>
      </c>
    </row>
    <row r="3579" spans="15:15" x14ac:dyDescent="0.25">
      <c r="O3579" s="31" t="str">
        <f>IFERROR(_xlfn.RANK.EQ(Q3579,$Q$5:$Q$4000)+COUNTIF($Q$5:Q3579,Q3579)-1,"")</f>
        <v/>
      </c>
    </row>
    <row r="3580" spans="15:15" x14ac:dyDescent="0.25">
      <c r="O3580" s="31" t="str">
        <f>IFERROR(_xlfn.RANK.EQ(Q3580,$Q$5:$Q$4000)+COUNTIF($Q$5:Q3580,Q3580)-1,"")</f>
        <v/>
      </c>
    </row>
    <row r="3581" spans="15:15" x14ac:dyDescent="0.25">
      <c r="O3581" s="31" t="str">
        <f>IFERROR(_xlfn.RANK.EQ(Q3581,$Q$5:$Q$4000)+COUNTIF($Q$5:Q3581,Q3581)-1,"")</f>
        <v/>
      </c>
    </row>
    <row r="3582" spans="15:15" x14ac:dyDescent="0.25">
      <c r="O3582" s="31" t="str">
        <f>IFERROR(_xlfn.RANK.EQ(Q3582,$Q$5:$Q$4000)+COUNTIF($Q$5:Q3582,Q3582)-1,"")</f>
        <v/>
      </c>
    </row>
    <row r="3583" spans="15:15" x14ac:dyDescent="0.25">
      <c r="O3583" s="31" t="str">
        <f>IFERROR(_xlfn.RANK.EQ(Q3583,$Q$5:$Q$4000)+COUNTIF($Q$5:Q3583,Q3583)-1,"")</f>
        <v/>
      </c>
    </row>
    <row r="3584" spans="15:15" x14ac:dyDescent="0.25">
      <c r="O3584" s="31" t="str">
        <f>IFERROR(_xlfn.RANK.EQ(Q3584,$Q$5:$Q$4000)+COUNTIF($Q$5:Q3584,Q3584)-1,"")</f>
        <v/>
      </c>
    </row>
    <row r="3585" spans="15:15" x14ac:dyDescent="0.25">
      <c r="O3585" s="31" t="str">
        <f>IFERROR(_xlfn.RANK.EQ(Q3585,$Q$5:$Q$4000)+COUNTIF($Q$5:Q3585,Q3585)-1,"")</f>
        <v/>
      </c>
    </row>
    <row r="3586" spans="15:15" x14ac:dyDescent="0.25">
      <c r="O3586" s="31" t="str">
        <f>IFERROR(_xlfn.RANK.EQ(Q3586,$Q$5:$Q$4000)+COUNTIF($Q$5:Q3586,Q3586)-1,"")</f>
        <v/>
      </c>
    </row>
    <row r="3587" spans="15:15" x14ac:dyDescent="0.25">
      <c r="O3587" s="31" t="str">
        <f>IFERROR(_xlfn.RANK.EQ(Q3587,$Q$5:$Q$4000)+COUNTIF($Q$5:Q3587,Q3587)-1,"")</f>
        <v/>
      </c>
    </row>
    <row r="3588" spans="15:15" x14ac:dyDescent="0.25">
      <c r="O3588" s="31" t="str">
        <f>IFERROR(_xlfn.RANK.EQ(Q3588,$Q$5:$Q$4000)+COUNTIF($Q$5:Q3588,Q3588)-1,"")</f>
        <v/>
      </c>
    </row>
    <row r="3589" spans="15:15" x14ac:dyDescent="0.25">
      <c r="O3589" s="31" t="str">
        <f>IFERROR(_xlfn.RANK.EQ(Q3589,$Q$5:$Q$4000)+COUNTIF($Q$5:Q3589,Q3589)-1,"")</f>
        <v/>
      </c>
    </row>
    <row r="3590" spans="15:15" x14ac:dyDescent="0.25">
      <c r="O3590" s="31" t="str">
        <f>IFERROR(_xlfn.RANK.EQ(Q3590,$Q$5:$Q$4000)+COUNTIF($Q$5:Q3590,Q3590)-1,"")</f>
        <v/>
      </c>
    </row>
    <row r="3591" spans="15:15" x14ac:dyDescent="0.25">
      <c r="O3591" s="31" t="str">
        <f>IFERROR(_xlfn.RANK.EQ(Q3591,$Q$5:$Q$4000)+COUNTIF($Q$5:Q3591,Q3591)-1,"")</f>
        <v/>
      </c>
    </row>
    <row r="3592" spans="15:15" x14ac:dyDescent="0.25">
      <c r="O3592" s="31" t="str">
        <f>IFERROR(_xlfn.RANK.EQ(Q3592,$Q$5:$Q$4000)+COUNTIF($Q$5:Q3592,Q3592)-1,"")</f>
        <v/>
      </c>
    </row>
    <row r="3593" spans="15:15" x14ac:dyDescent="0.25">
      <c r="O3593" s="31" t="str">
        <f>IFERROR(_xlfn.RANK.EQ(Q3593,$Q$5:$Q$4000)+COUNTIF($Q$5:Q3593,Q3593)-1,"")</f>
        <v/>
      </c>
    </row>
    <row r="3594" spans="15:15" x14ac:dyDescent="0.25">
      <c r="O3594" s="31" t="str">
        <f>IFERROR(_xlfn.RANK.EQ(Q3594,$Q$5:$Q$4000)+COUNTIF($Q$5:Q3594,Q3594)-1,"")</f>
        <v/>
      </c>
    </row>
    <row r="3595" spans="15:15" x14ac:dyDescent="0.25">
      <c r="O3595" s="31" t="str">
        <f>IFERROR(_xlfn.RANK.EQ(Q3595,$Q$5:$Q$4000)+COUNTIF($Q$5:Q3595,Q3595)-1,"")</f>
        <v/>
      </c>
    </row>
    <row r="3596" spans="15:15" x14ac:dyDescent="0.25">
      <c r="O3596" s="31" t="str">
        <f>IFERROR(_xlfn.RANK.EQ(Q3596,$Q$5:$Q$4000)+COUNTIF($Q$5:Q3596,Q3596)-1,"")</f>
        <v/>
      </c>
    </row>
    <row r="3597" spans="15:15" x14ac:dyDescent="0.25">
      <c r="O3597" s="31" t="str">
        <f>IFERROR(_xlfn.RANK.EQ(Q3597,$Q$5:$Q$4000)+COUNTIF($Q$5:Q3597,Q3597)-1,"")</f>
        <v/>
      </c>
    </row>
    <row r="3598" spans="15:15" x14ac:dyDescent="0.25">
      <c r="O3598" s="31" t="str">
        <f>IFERROR(_xlfn.RANK.EQ(Q3598,$Q$5:$Q$4000)+COUNTIF($Q$5:Q3598,Q3598)-1,"")</f>
        <v/>
      </c>
    </row>
    <row r="3599" spans="15:15" x14ac:dyDescent="0.25">
      <c r="O3599" s="31" t="str">
        <f>IFERROR(_xlfn.RANK.EQ(Q3599,$Q$5:$Q$4000)+COUNTIF($Q$5:Q3599,Q3599)-1,"")</f>
        <v/>
      </c>
    </row>
    <row r="3600" spans="15:15" x14ac:dyDescent="0.25">
      <c r="O3600" s="31" t="str">
        <f>IFERROR(_xlfn.RANK.EQ(Q3600,$Q$5:$Q$4000)+COUNTIF($Q$5:Q3600,Q3600)-1,"")</f>
        <v/>
      </c>
    </row>
    <row r="3601" spans="15:15" x14ac:dyDescent="0.25">
      <c r="O3601" s="31" t="str">
        <f>IFERROR(_xlfn.RANK.EQ(Q3601,$Q$5:$Q$4000)+COUNTIF($Q$5:Q3601,Q3601)-1,"")</f>
        <v/>
      </c>
    </row>
    <row r="3602" spans="15:15" x14ac:dyDescent="0.25">
      <c r="O3602" s="31" t="str">
        <f>IFERROR(_xlfn.RANK.EQ(Q3602,$Q$5:$Q$4000)+COUNTIF($Q$5:Q3602,Q3602)-1,"")</f>
        <v/>
      </c>
    </row>
    <row r="3603" spans="15:15" x14ac:dyDescent="0.25">
      <c r="O3603" s="31" t="str">
        <f>IFERROR(_xlfn.RANK.EQ(Q3603,$Q$5:$Q$4000)+COUNTIF($Q$5:Q3603,Q3603)-1,"")</f>
        <v/>
      </c>
    </row>
    <row r="3604" spans="15:15" x14ac:dyDescent="0.25">
      <c r="O3604" s="31" t="str">
        <f>IFERROR(_xlfn.RANK.EQ(Q3604,$Q$5:$Q$4000)+COUNTIF($Q$5:Q3604,Q3604)-1,"")</f>
        <v/>
      </c>
    </row>
    <row r="3605" spans="15:15" x14ac:dyDescent="0.25">
      <c r="O3605" s="31" t="str">
        <f>IFERROR(_xlfn.RANK.EQ(Q3605,$Q$5:$Q$4000)+COUNTIF($Q$5:Q3605,Q3605)-1,"")</f>
        <v/>
      </c>
    </row>
    <row r="3606" spans="15:15" x14ac:dyDescent="0.25">
      <c r="O3606" s="31" t="str">
        <f>IFERROR(_xlfn.RANK.EQ(Q3606,$Q$5:$Q$4000)+COUNTIF($Q$5:Q3606,Q3606)-1,"")</f>
        <v/>
      </c>
    </row>
    <row r="3607" spans="15:15" x14ac:dyDescent="0.25">
      <c r="O3607" s="31" t="str">
        <f>IFERROR(_xlfn.RANK.EQ(Q3607,$Q$5:$Q$4000)+COUNTIF($Q$5:Q3607,Q3607)-1,"")</f>
        <v/>
      </c>
    </row>
    <row r="3608" spans="15:15" x14ac:dyDescent="0.25">
      <c r="O3608" s="31" t="str">
        <f>IFERROR(_xlfn.RANK.EQ(Q3608,$Q$5:$Q$4000)+COUNTIF($Q$5:Q3608,Q3608)-1,"")</f>
        <v/>
      </c>
    </row>
    <row r="3609" spans="15:15" x14ac:dyDescent="0.25">
      <c r="O3609" s="31" t="str">
        <f>IFERROR(_xlfn.RANK.EQ(Q3609,$Q$5:$Q$4000)+COUNTIF($Q$5:Q3609,Q3609)-1,"")</f>
        <v/>
      </c>
    </row>
    <row r="3610" spans="15:15" x14ac:dyDescent="0.25">
      <c r="O3610" s="31" t="str">
        <f>IFERROR(_xlfn.RANK.EQ(Q3610,$Q$5:$Q$4000)+COUNTIF($Q$5:Q3610,Q3610)-1,"")</f>
        <v/>
      </c>
    </row>
    <row r="3611" spans="15:15" x14ac:dyDescent="0.25">
      <c r="O3611" s="31" t="str">
        <f>IFERROR(_xlfn.RANK.EQ(Q3611,$Q$5:$Q$4000)+COUNTIF($Q$5:Q3611,Q3611)-1,"")</f>
        <v/>
      </c>
    </row>
    <row r="3612" spans="15:15" x14ac:dyDescent="0.25">
      <c r="O3612" s="31" t="str">
        <f>IFERROR(_xlfn.RANK.EQ(Q3612,$Q$5:$Q$4000)+COUNTIF($Q$5:Q3612,Q3612)-1,"")</f>
        <v/>
      </c>
    </row>
    <row r="3613" spans="15:15" x14ac:dyDescent="0.25">
      <c r="O3613" s="31" t="str">
        <f>IFERROR(_xlfn.RANK.EQ(Q3613,$Q$5:$Q$4000)+COUNTIF($Q$5:Q3613,Q3613)-1,"")</f>
        <v/>
      </c>
    </row>
    <row r="3614" spans="15:15" x14ac:dyDescent="0.25">
      <c r="O3614" s="31" t="str">
        <f>IFERROR(_xlfn.RANK.EQ(Q3614,$Q$5:$Q$4000)+COUNTIF($Q$5:Q3614,Q3614)-1,"")</f>
        <v/>
      </c>
    </row>
    <row r="3615" spans="15:15" x14ac:dyDescent="0.25">
      <c r="O3615" s="31" t="str">
        <f>IFERROR(_xlfn.RANK.EQ(Q3615,$Q$5:$Q$4000)+COUNTIF($Q$5:Q3615,Q3615)-1,"")</f>
        <v/>
      </c>
    </row>
    <row r="3616" spans="15:15" x14ac:dyDescent="0.25">
      <c r="O3616" s="31" t="str">
        <f>IFERROR(_xlfn.RANK.EQ(Q3616,$Q$5:$Q$4000)+COUNTIF($Q$5:Q3616,Q3616)-1,"")</f>
        <v/>
      </c>
    </row>
    <row r="3617" spans="15:15" x14ac:dyDescent="0.25">
      <c r="O3617" s="31" t="str">
        <f>IFERROR(_xlfn.RANK.EQ(Q3617,$Q$5:$Q$4000)+COUNTIF($Q$5:Q3617,Q3617)-1,"")</f>
        <v/>
      </c>
    </row>
    <row r="3618" spans="15:15" x14ac:dyDescent="0.25">
      <c r="O3618" s="31" t="str">
        <f>IFERROR(_xlfn.RANK.EQ(Q3618,$Q$5:$Q$4000)+COUNTIF($Q$5:Q3618,Q3618)-1,"")</f>
        <v/>
      </c>
    </row>
    <row r="3619" spans="15:15" x14ac:dyDescent="0.25">
      <c r="O3619" s="31" t="str">
        <f>IFERROR(_xlfn.RANK.EQ(Q3619,$Q$5:$Q$4000)+COUNTIF($Q$5:Q3619,Q3619)-1,"")</f>
        <v/>
      </c>
    </row>
    <row r="3620" spans="15:15" x14ac:dyDescent="0.25">
      <c r="O3620" s="31" t="str">
        <f>IFERROR(_xlfn.RANK.EQ(Q3620,$Q$5:$Q$4000)+COUNTIF($Q$5:Q3620,Q3620)-1,"")</f>
        <v/>
      </c>
    </row>
    <row r="3621" spans="15:15" x14ac:dyDescent="0.25">
      <c r="O3621" s="31" t="str">
        <f>IFERROR(_xlfn.RANK.EQ(Q3621,$Q$5:$Q$4000)+COUNTIF($Q$5:Q3621,Q3621)-1,"")</f>
        <v/>
      </c>
    </row>
    <row r="3622" spans="15:15" x14ac:dyDescent="0.25">
      <c r="O3622" s="31" t="str">
        <f>IFERROR(_xlfn.RANK.EQ(Q3622,$Q$5:$Q$4000)+COUNTIF($Q$5:Q3622,Q3622)-1,"")</f>
        <v/>
      </c>
    </row>
    <row r="3623" spans="15:15" x14ac:dyDescent="0.25">
      <c r="O3623" s="31" t="str">
        <f>IFERROR(_xlfn.RANK.EQ(Q3623,$Q$5:$Q$4000)+COUNTIF($Q$5:Q3623,Q3623)-1,"")</f>
        <v/>
      </c>
    </row>
    <row r="3624" spans="15:15" x14ac:dyDescent="0.25">
      <c r="O3624" s="31" t="str">
        <f>IFERROR(_xlfn.RANK.EQ(Q3624,$Q$5:$Q$4000)+COUNTIF($Q$5:Q3624,Q3624)-1,"")</f>
        <v/>
      </c>
    </row>
    <row r="3625" spans="15:15" x14ac:dyDescent="0.25">
      <c r="O3625" s="31" t="str">
        <f>IFERROR(_xlfn.RANK.EQ(Q3625,$Q$5:$Q$4000)+COUNTIF($Q$5:Q3625,Q3625)-1,"")</f>
        <v/>
      </c>
    </row>
    <row r="3626" spans="15:15" x14ac:dyDescent="0.25">
      <c r="O3626" s="31" t="str">
        <f>IFERROR(_xlfn.RANK.EQ(Q3626,$Q$5:$Q$4000)+COUNTIF($Q$5:Q3626,Q3626)-1,"")</f>
        <v/>
      </c>
    </row>
    <row r="3627" spans="15:15" x14ac:dyDescent="0.25">
      <c r="O3627" s="31" t="str">
        <f>IFERROR(_xlfn.RANK.EQ(Q3627,$Q$5:$Q$4000)+COUNTIF($Q$5:Q3627,Q3627)-1,"")</f>
        <v/>
      </c>
    </row>
    <row r="3628" spans="15:15" x14ac:dyDescent="0.25">
      <c r="O3628" s="31" t="str">
        <f>IFERROR(_xlfn.RANK.EQ(Q3628,$Q$5:$Q$4000)+COUNTIF($Q$5:Q3628,Q3628)-1,"")</f>
        <v/>
      </c>
    </row>
    <row r="3629" spans="15:15" x14ac:dyDescent="0.25">
      <c r="O3629" s="31" t="str">
        <f>IFERROR(_xlfn.RANK.EQ(Q3629,$Q$5:$Q$4000)+COUNTIF($Q$5:Q3629,Q3629)-1,"")</f>
        <v/>
      </c>
    </row>
    <row r="3630" spans="15:15" x14ac:dyDescent="0.25">
      <c r="O3630" s="31" t="str">
        <f>IFERROR(_xlfn.RANK.EQ(Q3630,$Q$5:$Q$4000)+COUNTIF($Q$5:Q3630,Q3630)-1,"")</f>
        <v/>
      </c>
    </row>
    <row r="3631" spans="15:15" x14ac:dyDescent="0.25">
      <c r="O3631" s="31" t="str">
        <f>IFERROR(_xlfn.RANK.EQ(Q3631,$Q$5:$Q$4000)+COUNTIF($Q$5:Q3631,Q3631)-1,"")</f>
        <v/>
      </c>
    </row>
    <row r="3632" spans="15:15" x14ac:dyDescent="0.25">
      <c r="O3632" s="31" t="str">
        <f>IFERROR(_xlfn.RANK.EQ(Q3632,$Q$5:$Q$4000)+COUNTIF($Q$5:Q3632,Q3632)-1,"")</f>
        <v/>
      </c>
    </row>
    <row r="3633" spans="15:15" x14ac:dyDescent="0.25">
      <c r="O3633" s="31" t="str">
        <f>IFERROR(_xlfn.RANK.EQ(Q3633,$Q$5:$Q$4000)+COUNTIF($Q$5:Q3633,Q3633)-1,"")</f>
        <v/>
      </c>
    </row>
    <row r="3634" spans="15:15" x14ac:dyDescent="0.25">
      <c r="O3634" s="31" t="str">
        <f>IFERROR(_xlfn.RANK.EQ(Q3634,$Q$5:$Q$4000)+COUNTIF($Q$5:Q3634,Q3634)-1,"")</f>
        <v/>
      </c>
    </row>
    <row r="3635" spans="15:15" x14ac:dyDescent="0.25">
      <c r="O3635" s="31" t="str">
        <f>IFERROR(_xlfn.RANK.EQ(Q3635,$Q$5:$Q$4000)+COUNTIF($Q$5:Q3635,Q3635)-1,"")</f>
        <v/>
      </c>
    </row>
    <row r="3636" spans="15:15" x14ac:dyDescent="0.25">
      <c r="O3636" s="31" t="str">
        <f>IFERROR(_xlfn.RANK.EQ(Q3636,$Q$5:$Q$4000)+COUNTIF($Q$5:Q3636,Q3636)-1,"")</f>
        <v/>
      </c>
    </row>
    <row r="3637" spans="15:15" x14ac:dyDescent="0.25">
      <c r="O3637" s="31" t="str">
        <f>IFERROR(_xlfn.RANK.EQ(Q3637,$Q$5:$Q$4000)+COUNTIF($Q$5:Q3637,Q3637)-1,"")</f>
        <v/>
      </c>
    </row>
    <row r="3638" spans="15:15" x14ac:dyDescent="0.25">
      <c r="O3638" s="31" t="str">
        <f>IFERROR(_xlfn.RANK.EQ(Q3638,$Q$5:$Q$4000)+COUNTIF($Q$5:Q3638,Q3638)-1,"")</f>
        <v/>
      </c>
    </row>
    <row r="3639" spans="15:15" x14ac:dyDescent="0.25">
      <c r="O3639" s="31" t="str">
        <f>IFERROR(_xlfn.RANK.EQ(Q3639,$Q$5:$Q$4000)+COUNTIF($Q$5:Q3639,Q3639)-1,"")</f>
        <v/>
      </c>
    </row>
    <row r="3640" spans="15:15" x14ac:dyDescent="0.25">
      <c r="O3640" s="31" t="str">
        <f>IFERROR(_xlfn.RANK.EQ(Q3640,$Q$5:$Q$4000)+COUNTIF($Q$5:Q3640,Q3640)-1,"")</f>
        <v/>
      </c>
    </row>
    <row r="3641" spans="15:15" x14ac:dyDescent="0.25">
      <c r="O3641" s="31" t="str">
        <f>IFERROR(_xlfn.RANK.EQ(Q3641,$Q$5:$Q$4000)+COUNTIF($Q$5:Q3641,Q3641)-1,"")</f>
        <v/>
      </c>
    </row>
    <row r="3642" spans="15:15" x14ac:dyDescent="0.25">
      <c r="O3642" s="31" t="str">
        <f>IFERROR(_xlfn.RANK.EQ(Q3642,$Q$5:$Q$4000)+COUNTIF($Q$5:Q3642,Q3642)-1,"")</f>
        <v/>
      </c>
    </row>
    <row r="3643" spans="15:15" x14ac:dyDescent="0.25">
      <c r="O3643" s="31" t="str">
        <f>IFERROR(_xlfn.RANK.EQ(Q3643,$Q$5:$Q$4000)+COUNTIF($Q$5:Q3643,Q3643)-1,"")</f>
        <v/>
      </c>
    </row>
    <row r="3644" spans="15:15" x14ac:dyDescent="0.25">
      <c r="O3644" s="31" t="str">
        <f>IFERROR(_xlfn.RANK.EQ(Q3644,$Q$5:$Q$4000)+COUNTIF($Q$5:Q3644,Q3644)-1,"")</f>
        <v/>
      </c>
    </row>
    <row r="3645" spans="15:15" x14ac:dyDescent="0.25">
      <c r="O3645" s="31" t="str">
        <f>IFERROR(_xlfn.RANK.EQ(Q3645,$Q$5:$Q$4000)+COUNTIF($Q$5:Q3645,Q3645)-1,"")</f>
        <v/>
      </c>
    </row>
    <row r="3646" spans="15:15" x14ac:dyDescent="0.25">
      <c r="O3646" s="31" t="str">
        <f>IFERROR(_xlfn.RANK.EQ(Q3646,$Q$5:$Q$4000)+COUNTIF($Q$5:Q3646,Q3646)-1,"")</f>
        <v/>
      </c>
    </row>
    <row r="3647" spans="15:15" x14ac:dyDescent="0.25">
      <c r="O3647" s="31" t="str">
        <f>IFERROR(_xlfn.RANK.EQ(Q3647,$Q$5:$Q$4000)+COUNTIF($Q$5:Q3647,Q3647)-1,"")</f>
        <v/>
      </c>
    </row>
    <row r="3648" spans="15:15" x14ac:dyDescent="0.25">
      <c r="O3648" s="31" t="str">
        <f>IFERROR(_xlfn.RANK.EQ(Q3648,$Q$5:$Q$4000)+COUNTIF($Q$5:Q3648,Q3648)-1,"")</f>
        <v/>
      </c>
    </row>
    <row r="3649" spans="15:15" x14ac:dyDescent="0.25">
      <c r="O3649" s="31" t="str">
        <f>IFERROR(_xlfn.RANK.EQ(Q3649,$Q$5:$Q$4000)+COUNTIF($Q$5:Q3649,Q3649)-1,"")</f>
        <v/>
      </c>
    </row>
    <row r="3650" spans="15:15" x14ac:dyDescent="0.25">
      <c r="O3650" s="31" t="str">
        <f>IFERROR(_xlfn.RANK.EQ(Q3650,$Q$5:$Q$4000)+COUNTIF($Q$5:Q3650,Q3650)-1,"")</f>
        <v/>
      </c>
    </row>
    <row r="3651" spans="15:15" x14ac:dyDescent="0.25">
      <c r="O3651" s="31" t="str">
        <f>IFERROR(_xlfn.RANK.EQ(Q3651,$Q$5:$Q$4000)+COUNTIF($Q$5:Q3651,Q3651)-1,"")</f>
        <v/>
      </c>
    </row>
    <row r="3652" spans="15:15" x14ac:dyDescent="0.25">
      <c r="O3652" s="31" t="str">
        <f>IFERROR(_xlfn.RANK.EQ(Q3652,$Q$5:$Q$4000)+COUNTIF($Q$5:Q3652,Q3652)-1,"")</f>
        <v/>
      </c>
    </row>
    <row r="3653" spans="15:15" x14ac:dyDescent="0.25">
      <c r="O3653" s="31" t="str">
        <f>IFERROR(_xlfn.RANK.EQ(Q3653,$Q$5:$Q$4000)+COUNTIF($Q$5:Q3653,Q3653)-1,"")</f>
        <v/>
      </c>
    </row>
    <row r="3654" spans="15:15" x14ac:dyDescent="0.25">
      <c r="O3654" s="31" t="str">
        <f>IFERROR(_xlfn.RANK.EQ(Q3654,$Q$5:$Q$4000)+COUNTIF($Q$5:Q3654,Q3654)-1,"")</f>
        <v/>
      </c>
    </row>
    <row r="3655" spans="15:15" x14ac:dyDescent="0.25">
      <c r="O3655" s="31" t="str">
        <f>IFERROR(_xlfn.RANK.EQ(Q3655,$Q$5:$Q$4000)+COUNTIF($Q$5:Q3655,Q3655)-1,"")</f>
        <v/>
      </c>
    </row>
    <row r="3656" spans="15:15" x14ac:dyDescent="0.25">
      <c r="O3656" s="31" t="str">
        <f>IFERROR(_xlfn.RANK.EQ(Q3656,$Q$5:$Q$4000)+COUNTIF($Q$5:Q3656,Q3656)-1,"")</f>
        <v/>
      </c>
    </row>
    <row r="3657" spans="15:15" x14ac:dyDescent="0.25">
      <c r="O3657" s="31" t="str">
        <f>IFERROR(_xlfn.RANK.EQ(Q3657,$Q$5:$Q$4000)+COUNTIF($Q$5:Q3657,Q3657)-1,"")</f>
        <v/>
      </c>
    </row>
    <row r="3658" spans="15:15" x14ac:dyDescent="0.25">
      <c r="O3658" s="31" t="str">
        <f>IFERROR(_xlfn.RANK.EQ(Q3658,$Q$5:$Q$4000)+COUNTIF($Q$5:Q3658,Q3658)-1,"")</f>
        <v/>
      </c>
    </row>
    <row r="3659" spans="15:15" x14ac:dyDescent="0.25">
      <c r="O3659" s="31" t="str">
        <f>IFERROR(_xlfn.RANK.EQ(Q3659,$Q$5:$Q$4000)+COUNTIF($Q$5:Q3659,Q3659)-1,"")</f>
        <v/>
      </c>
    </row>
    <row r="3660" spans="15:15" x14ac:dyDescent="0.25">
      <c r="O3660" s="31" t="str">
        <f>IFERROR(_xlfn.RANK.EQ(Q3660,$Q$5:$Q$4000)+COUNTIF($Q$5:Q3660,Q3660)-1,"")</f>
        <v/>
      </c>
    </row>
    <row r="3661" spans="15:15" x14ac:dyDescent="0.25">
      <c r="O3661" s="31" t="str">
        <f>IFERROR(_xlfn.RANK.EQ(Q3661,$Q$5:$Q$4000)+COUNTIF($Q$5:Q3661,Q3661)-1,"")</f>
        <v/>
      </c>
    </row>
    <row r="3662" spans="15:15" x14ac:dyDescent="0.25">
      <c r="O3662" s="31" t="str">
        <f>IFERROR(_xlfn.RANK.EQ(Q3662,$Q$5:$Q$4000)+COUNTIF($Q$5:Q3662,Q3662)-1,"")</f>
        <v/>
      </c>
    </row>
    <row r="3663" spans="15:15" x14ac:dyDescent="0.25">
      <c r="O3663" s="31" t="str">
        <f>IFERROR(_xlfn.RANK.EQ(Q3663,$Q$5:$Q$4000)+COUNTIF($Q$5:Q3663,Q3663)-1,"")</f>
        <v/>
      </c>
    </row>
    <row r="3664" spans="15:15" x14ac:dyDescent="0.25">
      <c r="O3664" s="31" t="str">
        <f>IFERROR(_xlfn.RANK.EQ(Q3664,$Q$5:$Q$4000)+COUNTIF($Q$5:Q3664,Q3664)-1,"")</f>
        <v/>
      </c>
    </row>
    <row r="3665" spans="15:15" x14ac:dyDescent="0.25">
      <c r="O3665" s="31" t="str">
        <f>IFERROR(_xlfn.RANK.EQ(Q3665,$Q$5:$Q$4000)+COUNTIF($Q$5:Q3665,Q3665)-1,"")</f>
        <v/>
      </c>
    </row>
    <row r="3666" spans="15:15" x14ac:dyDescent="0.25">
      <c r="O3666" s="31" t="str">
        <f>IFERROR(_xlfn.RANK.EQ(Q3666,$Q$5:$Q$4000)+COUNTIF($Q$5:Q3666,Q3666)-1,"")</f>
        <v/>
      </c>
    </row>
    <row r="3667" spans="15:15" x14ac:dyDescent="0.25">
      <c r="O3667" s="31" t="str">
        <f>IFERROR(_xlfn.RANK.EQ(Q3667,$Q$5:$Q$4000)+COUNTIF($Q$5:Q3667,Q3667)-1,"")</f>
        <v/>
      </c>
    </row>
    <row r="3668" spans="15:15" x14ac:dyDescent="0.25">
      <c r="O3668" s="31" t="str">
        <f>IFERROR(_xlfn.RANK.EQ(Q3668,$Q$5:$Q$4000)+COUNTIF($Q$5:Q3668,Q3668)-1,"")</f>
        <v/>
      </c>
    </row>
    <row r="3669" spans="15:15" x14ac:dyDescent="0.25">
      <c r="O3669" s="31" t="str">
        <f>IFERROR(_xlfn.RANK.EQ(Q3669,$Q$5:$Q$4000)+COUNTIF($Q$5:Q3669,Q3669)-1,"")</f>
        <v/>
      </c>
    </row>
    <row r="3670" spans="15:15" x14ac:dyDescent="0.25">
      <c r="O3670" s="31" t="str">
        <f>IFERROR(_xlfn.RANK.EQ(Q3670,$Q$5:$Q$4000)+COUNTIF($Q$5:Q3670,Q3670)-1,"")</f>
        <v/>
      </c>
    </row>
    <row r="3671" spans="15:15" x14ac:dyDescent="0.25">
      <c r="O3671" s="31" t="str">
        <f>IFERROR(_xlfn.RANK.EQ(Q3671,$Q$5:$Q$4000)+COUNTIF($Q$5:Q3671,Q3671)-1,"")</f>
        <v/>
      </c>
    </row>
    <row r="3672" spans="15:15" x14ac:dyDescent="0.25">
      <c r="O3672" s="31" t="str">
        <f>IFERROR(_xlfn.RANK.EQ(Q3672,$Q$5:$Q$4000)+COUNTIF($Q$5:Q3672,Q3672)-1,"")</f>
        <v/>
      </c>
    </row>
    <row r="3673" spans="15:15" x14ac:dyDescent="0.25">
      <c r="O3673" s="31" t="str">
        <f>IFERROR(_xlfn.RANK.EQ(Q3673,$Q$5:$Q$4000)+COUNTIF($Q$5:Q3673,Q3673)-1,"")</f>
        <v/>
      </c>
    </row>
    <row r="3674" spans="15:15" x14ac:dyDescent="0.25">
      <c r="O3674" s="31" t="str">
        <f>IFERROR(_xlfn.RANK.EQ(Q3674,$Q$5:$Q$4000)+COUNTIF($Q$5:Q3674,Q3674)-1,"")</f>
        <v/>
      </c>
    </row>
    <row r="3675" spans="15:15" x14ac:dyDescent="0.25">
      <c r="O3675" s="31" t="str">
        <f>IFERROR(_xlfn.RANK.EQ(Q3675,$Q$5:$Q$4000)+COUNTIF($Q$5:Q3675,Q3675)-1,"")</f>
        <v/>
      </c>
    </row>
    <row r="3676" spans="15:15" x14ac:dyDescent="0.25">
      <c r="O3676" s="31" t="str">
        <f>IFERROR(_xlfn.RANK.EQ(Q3676,$Q$5:$Q$4000)+COUNTIF($Q$5:Q3676,Q3676)-1,"")</f>
        <v/>
      </c>
    </row>
    <row r="3677" spans="15:15" x14ac:dyDescent="0.25">
      <c r="O3677" s="31" t="str">
        <f>IFERROR(_xlfn.RANK.EQ(Q3677,$Q$5:$Q$4000)+COUNTIF($Q$5:Q3677,Q3677)-1,"")</f>
        <v/>
      </c>
    </row>
    <row r="3678" spans="15:15" x14ac:dyDescent="0.25">
      <c r="O3678" s="31" t="str">
        <f>IFERROR(_xlfn.RANK.EQ(Q3678,$Q$5:$Q$4000)+COUNTIF($Q$5:Q3678,Q3678)-1,"")</f>
        <v/>
      </c>
    </row>
    <row r="3679" spans="15:15" x14ac:dyDescent="0.25">
      <c r="O3679" s="31" t="str">
        <f>IFERROR(_xlfn.RANK.EQ(Q3679,$Q$5:$Q$4000)+COUNTIF($Q$5:Q3679,Q3679)-1,"")</f>
        <v/>
      </c>
    </row>
    <row r="3680" spans="15:15" x14ac:dyDescent="0.25">
      <c r="O3680" s="31" t="str">
        <f>IFERROR(_xlfn.RANK.EQ(Q3680,$Q$5:$Q$4000)+COUNTIF($Q$5:Q3680,Q3680)-1,"")</f>
        <v/>
      </c>
    </row>
    <row r="3681" spans="15:15" x14ac:dyDescent="0.25">
      <c r="O3681" s="31" t="str">
        <f>IFERROR(_xlfn.RANK.EQ(Q3681,$Q$5:$Q$4000)+COUNTIF($Q$5:Q3681,Q3681)-1,"")</f>
        <v/>
      </c>
    </row>
    <row r="3682" spans="15:15" x14ac:dyDescent="0.25">
      <c r="O3682" s="31" t="str">
        <f>IFERROR(_xlfn.RANK.EQ(Q3682,$Q$5:$Q$4000)+COUNTIF($Q$5:Q3682,Q3682)-1,"")</f>
        <v/>
      </c>
    </row>
    <row r="3683" spans="15:15" x14ac:dyDescent="0.25">
      <c r="O3683" s="31" t="str">
        <f>IFERROR(_xlfn.RANK.EQ(Q3683,$Q$5:$Q$4000)+COUNTIF($Q$5:Q3683,Q3683)-1,"")</f>
        <v/>
      </c>
    </row>
    <row r="3684" spans="15:15" x14ac:dyDescent="0.25">
      <c r="O3684" s="31" t="str">
        <f>IFERROR(_xlfn.RANK.EQ(Q3684,$Q$5:$Q$4000)+COUNTIF($Q$5:Q3684,Q3684)-1,"")</f>
        <v/>
      </c>
    </row>
    <row r="3685" spans="15:15" x14ac:dyDescent="0.25">
      <c r="O3685" s="31" t="str">
        <f>IFERROR(_xlfn.RANK.EQ(Q3685,$Q$5:$Q$4000)+COUNTIF($Q$5:Q3685,Q3685)-1,"")</f>
        <v/>
      </c>
    </row>
    <row r="3686" spans="15:15" x14ac:dyDescent="0.25">
      <c r="O3686" s="31" t="str">
        <f>IFERROR(_xlfn.RANK.EQ(Q3686,$Q$5:$Q$4000)+COUNTIF($Q$5:Q3686,Q3686)-1,"")</f>
        <v/>
      </c>
    </row>
    <row r="3687" spans="15:15" x14ac:dyDescent="0.25">
      <c r="O3687" s="31" t="str">
        <f>IFERROR(_xlfn.RANK.EQ(Q3687,$Q$5:$Q$4000)+COUNTIF($Q$5:Q3687,Q3687)-1,"")</f>
        <v/>
      </c>
    </row>
    <row r="3688" spans="15:15" x14ac:dyDescent="0.25">
      <c r="O3688" s="31" t="str">
        <f>IFERROR(_xlfn.RANK.EQ(Q3688,$Q$5:$Q$4000)+COUNTIF($Q$5:Q3688,Q3688)-1,"")</f>
        <v/>
      </c>
    </row>
    <row r="3689" spans="15:15" x14ac:dyDescent="0.25">
      <c r="O3689" s="31" t="str">
        <f>IFERROR(_xlfn.RANK.EQ(Q3689,$Q$5:$Q$4000)+COUNTIF($Q$5:Q3689,Q3689)-1,"")</f>
        <v/>
      </c>
    </row>
    <row r="3690" spans="15:15" x14ac:dyDescent="0.25">
      <c r="O3690" s="31" t="str">
        <f>IFERROR(_xlfn.RANK.EQ(Q3690,$Q$5:$Q$4000)+COUNTIF($Q$5:Q3690,Q3690)-1,"")</f>
        <v/>
      </c>
    </row>
    <row r="3691" spans="15:15" x14ac:dyDescent="0.25">
      <c r="O3691" s="31" t="str">
        <f>IFERROR(_xlfn.RANK.EQ(Q3691,$Q$5:$Q$4000)+COUNTIF($Q$5:Q3691,Q3691)-1,"")</f>
        <v/>
      </c>
    </row>
    <row r="3692" spans="15:15" x14ac:dyDescent="0.25">
      <c r="O3692" s="31" t="str">
        <f>IFERROR(_xlfn.RANK.EQ(Q3692,$Q$5:$Q$4000)+COUNTIF($Q$5:Q3692,Q3692)-1,"")</f>
        <v/>
      </c>
    </row>
    <row r="3693" spans="15:15" x14ac:dyDescent="0.25">
      <c r="O3693" s="31" t="str">
        <f>IFERROR(_xlfn.RANK.EQ(Q3693,$Q$5:$Q$4000)+COUNTIF($Q$5:Q3693,Q3693)-1,"")</f>
        <v/>
      </c>
    </row>
    <row r="3694" spans="15:15" x14ac:dyDescent="0.25">
      <c r="O3694" s="31" t="str">
        <f>IFERROR(_xlfn.RANK.EQ(Q3694,$Q$5:$Q$4000)+COUNTIF($Q$5:Q3694,Q3694)-1,"")</f>
        <v/>
      </c>
    </row>
    <row r="3695" spans="15:15" x14ac:dyDescent="0.25">
      <c r="O3695" s="31" t="str">
        <f>IFERROR(_xlfn.RANK.EQ(Q3695,$Q$5:$Q$4000)+COUNTIF($Q$5:Q3695,Q3695)-1,"")</f>
        <v/>
      </c>
    </row>
    <row r="3696" spans="15:15" x14ac:dyDescent="0.25">
      <c r="O3696" s="31" t="str">
        <f>IFERROR(_xlfn.RANK.EQ(Q3696,$Q$5:$Q$4000)+COUNTIF($Q$5:Q3696,Q3696)-1,"")</f>
        <v/>
      </c>
    </row>
    <row r="3697" spans="15:15" x14ac:dyDescent="0.25">
      <c r="O3697" s="31" t="str">
        <f>IFERROR(_xlfn.RANK.EQ(Q3697,$Q$5:$Q$4000)+COUNTIF($Q$5:Q3697,Q3697)-1,"")</f>
        <v/>
      </c>
    </row>
    <row r="3698" spans="15:15" x14ac:dyDescent="0.25">
      <c r="O3698" s="31" t="str">
        <f>IFERROR(_xlfn.RANK.EQ(Q3698,$Q$5:$Q$4000)+COUNTIF($Q$5:Q3698,Q3698)-1,"")</f>
        <v/>
      </c>
    </row>
    <row r="3699" spans="15:15" x14ac:dyDescent="0.25">
      <c r="O3699" s="31" t="str">
        <f>IFERROR(_xlfn.RANK.EQ(Q3699,$Q$5:$Q$4000)+COUNTIF($Q$5:Q3699,Q3699)-1,"")</f>
        <v/>
      </c>
    </row>
    <row r="3700" spans="15:15" x14ac:dyDescent="0.25">
      <c r="O3700" s="31" t="str">
        <f>IFERROR(_xlfn.RANK.EQ(Q3700,$Q$5:$Q$4000)+COUNTIF($Q$5:Q3700,Q3700)-1,"")</f>
        <v/>
      </c>
    </row>
    <row r="3701" spans="15:15" x14ac:dyDescent="0.25">
      <c r="O3701" s="31" t="str">
        <f>IFERROR(_xlfn.RANK.EQ(Q3701,$Q$5:$Q$4000)+COUNTIF($Q$5:Q3701,Q3701)-1,"")</f>
        <v/>
      </c>
    </row>
    <row r="3702" spans="15:15" x14ac:dyDescent="0.25">
      <c r="O3702" s="31" t="str">
        <f>IFERROR(_xlfn.RANK.EQ(Q3702,$Q$5:$Q$4000)+COUNTIF($Q$5:Q3702,Q3702)-1,"")</f>
        <v/>
      </c>
    </row>
    <row r="3703" spans="15:15" x14ac:dyDescent="0.25">
      <c r="O3703" s="31" t="str">
        <f>IFERROR(_xlfn.RANK.EQ(Q3703,$Q$5:$Q$4000)+COUNTIF($Q$5:Q3703,Q3703)-1,"")</f>
        <v/>
      </c>
    </row>
    <row r="3704" spans="15:15" x14ac:dyDescent="0.25">
      <c r="O3704" s="31" t="str">
        <f>IFERROR(_xlfn.RANK.EQ(Q3704,$Q$5:$Q$4000)+COUNTIF($Q$5:Q3704,Q3704)-1,"")</f>
        <v/>
      </c>
    </row>
    <row r="3705" spans="15:15" x14ac:dyDescent="0.25">
      <c r="O3705" s="31" t="str">
        <f>IFERROR(_xlfn.RANK.EQ(Q3705,$Q$5:$Q$4000)+COUNTIF($Q$5:Q3705,Q3705)-1,"")</f>
        <v/>
      </c>
    </row>
    <row r="3706" spans="15:15" x14ac:dyDescent="0.25">
      <c r="O3706" s="31" t="str">
        <f>IFERROR(_xlfn.RANK.EQ(Q3706,$Q$5:$Q$4000)+COUNTIF($Q$5:Q3706,Q3706)-1,"")</f>
        <v/>
      </c>
    </row>
    <row r="3707" spans="15:15" x14ac:dyDescent="0.25">
      <c r="O3707" s="31" t="str">
        <f>IFERROR(_xlfn.RANK.EQ(Q3707,$Q$5:$Q$4000)+COUNTIF($Q$5:Q3707,Q3707)-1,"")</f>
        <v/>
      </c>
    </row>
    <row r="3708" spans="15:15" x14ac:dyDescent="0.25">
      <c r="O3708" s="31" t="str">
        <f>IFERROR(_xlfn.RANK.EQ(Q3708,$Q$5:$Q$4000)+COUNTIF($Q$5:Q3708,Q3708)-1,"")</f>
        <v/>
      </c>
    </row>
    <row r="3709" spans="15:15" x14ac:dyDescent="0.25">
      <c r="O3709" s="31" t="str">
        <f>IFERROR(_xlfn.RANK.EQ(Q3709,$Q$5:$Q$4000)+COUNTIF($Q$5:Q3709,Q3709)-1,"")</f>
        <v/>
      </c>
    </row>
    <row r="3710" spans="15:15" x14ac:dyDescent="0.25">
      <c r="O3710" s="31" t="str">
        <f>IFERROR(_xlfn.RANK.EQ(Q3710,$Q$5:$Q$4000)+COUNTIF($Q$5:Q3710,Q3710)-1,"")</f>
        <v/>
      </c>
    </row>
    <row r="3711" spans="15:15" x14ac:dyDescent="0.25">
      <c r="O3711" s="31" t="str">
        <f>IFERROR(_xlfn.RANK.EQ(Q3711,$Q$5:$Q$4000)+COUNTIF($Q$5:Q3711,Q3711)-1,"")</f>
        <v/>
      </c>
    </row>
    <row r="3712" spans="15:15" x14ac:dyDescent="0.25">
      <c r="O3712" s="31" t="str">
        <f>IFERROR(_xlfn.RANK.EQ(Q3712,$Q$5:$Q$4000)+COUNTIF($Q$5:Q3712,Q3712)-1,"")</f>
        <v/>
      </c>
    </row>
    <row r="3713" spans="15:15" x14ac:dyDescent="0.25">
      <c r="O3713" s="31" t="str">
        <f>IFERROR(_xlfn.RANK.EQ(Q3713,$Q$5:$Q$4000)+COUNTIF($Q$5:Q3713,Q3713)-1,"")</f>
        <v/>
      </c>
    </row>
    <row r="3714" spans="15:15" x14ac:dyDescent="0.25">
      <c r="O3714" s="31" t="str">
        <f>IFERROR(_xlfn.RANK.EQ(Q3714,$Q$5:$Q$4000)+COUNTIF($Q$5:Q3714,Q3714)-1,"")</f>
        <v/>
      </c>
    </row>
    <row r="3715" spans="15:15" x14ac:dyDescent="0.25">
      <c r="O3715" s="31" t="str">
        <f>IFERROR(_xlfn.RANK.EQ(Q3715,$Q$5:$Q$4000)+COUNTIF($Q$5:Q3715,Q3715)-1,"")</f>
        <v/>
      </c>
    </row>
    <row r="3716" spans="15:15" x14ac:dyDescent="0.25">
      <c r="O3716" s="31" t="str">
        <f>IFERROR(_xlfn.RANK.EQ(Q3716,$Q$5:$Q$4000)+COUNTIF($Q$5:Q3716,Q3716)-1,"")</f>
        <v/>
      </c>
    </row>
    <row r="3717" spans="15:15" x14ac:dyDescent="0.25">
      <c r="O3717" s="31" t="str">
        <f>IFERROR(_xlfn.RANK.EQ(Q3717,$Q$5:$Q$4000)+COUNTIF($Q$5:Q3717,Q3717)-1,"")</f>
        <v/>
      </c>
    </row>
    <row r="3718" spans="15:15" x14ac:dyDescent="0.25">
      <c r="O3718" s="31" t="str">
        <f>IFERROR(_xlfn.RANK.EQ(Q3718,$Q$5:$Q$4000)+COUNTIF($Q$5:Q3718,Q3718)-1,"")</f>
        <v/>
      </c>
    </row>
    <row r="3719" spans="15:15" x14ac:dyDescent="0.25">
      <c r="O3719" s="31" t="str">
        <f>IFERROR(_xlfn.RANK.EQ(Q3719,$Q$5:$Q$4000)+COUNTIF($Q$5:Q3719,Q3719)-1,"")</f>
        <v/>
      </c>
    </row>
    <row r="3720" spans="15:15" x14ac:dyDescent="0.25">
      <c r="O3720" s="31" t="str">
        <f>IFERROR(_xlfn.RANK.EQ(Q3720,$Q$5:$Q$4000)+COUNTIF($Q$5:Q3720,Q3720)-1,"")</f>
        <v/>
      </c>
    </row>
    <row r="3721" spans="15:15" x14ac:dyDescent="0.25">
      <c r="O3721" s="31" t="str">
        <f>IFERROR(_xlfn.RANK.EQ(Q3721,$Q$5:$Q$4000)+COUNTIF($Q$5:Q3721,Q3721)-1,"")</f>
        <v/>
      </c>
    </row>
    <row r="3722" spans="15:15" x14ac:dyDescent="0.25">
      <c r="O3722" s="31" t="str">
        <f>IFERROR(_xlfn.RANK.EQ(Q3722,$Q$5:$Q$4000)+COUNTIF($Q$5:Q3722,Q3722)-1,"")</f>
        <v/>
      </c>
    </row>
    <row r="3723" spans="15:15" x14ac:dyDescent="0.25">
      <c r="O3723" s="31" t="str">
        <f>IFERROR(_xlfn.RANK.EQ(Q3723,$Q$5:$Q$4000)+COUNTIF($Q$5:Q3723,Q3723)-1,"")</f>
        <v/>
      </c>
    </row>
    <row r="3724" spans="15:15" x14ac:dyDescent="0.25">
      <c r="O3724" s="31" t="str">
        <f>IFERROR(_xlfn.RANK.EQ(Q3724,$Q$5:$Q$4000)+COUNTIF($Q$5:Q3724,Q3724)-1,"")</f>
        <v/>
      </c>
    </row>
    <row r="3725" spans="15:15" x14ac:dyDescent="0.25">
      <c r="O3725" s="31" t="str">
        <f>IFERROR(_xlfn.RANK.EQ(Q3725,$Q$5:$Q$4000)+COUNTIF($Q$5:Q3725,Q3725)-1,"")</f>
        <v/>
      </c>
    </row>
    <row r="3726" spans="15:15" x14ac:dyDescent="0.25">
      <c r="O3726" s="31" t="str">
        <f>IFERROR(_xlfn.RANK.EQ(Q3726,$Q$5:$Q$4000)+COUNTIF($Q$5:Q3726,Q3726)-1,"")</f>
        <v/>
      </c>
    </row>
    <row r="3727" spans="15:15" x14ac:dyDescent="0.25">
      <c r="O3727" s="31" t="str">
        <f>IFERROR(_xlfn.RANK.EQ(Q3727,$Q$5:$Q$4000)+COUNTIF($Q$5:Q3727,Q3727)-1,"")</f>
        <v/>
      </c>
    </row>
    <row r="3728" spans="15:15" x14ac:dyDescent="0.25">
      <c r="O3728" s="31" t="str">
        <f>IFERROR(_xlfn.RANK.EQ(Q3728,$Q$5:$Q$4000)+COUNTIF($Q$5:Q3728,Q3728)-1,"")</f>
        <v/>
      </c>
    </row>
    <row r="3729" spans="15:15" x14ac:dyDescent="0.25">
      <c r="O3729" s="31" t="str">
        <f>IFERROR(_xlfn.RANK.EQ(Q3729,$Q$5:$Q$4000)+COUNTIF($Q$5:Q3729,Q3729)-1,"")</f>
        <v/>
      </c>
    </row>
    <row r="3730" spans="15:15" x14ac:dyDescent="0.25">
      <c r="O3730" s="31" t="str">
        <f>IFERROR(_xlfn.RANK.EQ(Q3730,$Q$5:$Q$4000)+COUNTIF($Q$5:Q3730,Q3730)-1,"")</f>
        <v/>
      </c>
    </row>
    <row r="3731" spans="15:15" x14ac:dyDescent="0.25">
      <c r="O3731" s="31" t="str">
        <f>IFERROR(_xlfn.RANK.EQ(Q3731,$Q$5:$Q$4000)+COUNTIF($Q$5:Q3731,Q3731)-1,"")</f>
        <v/>
      </c>
    </row>
    <row r="3732" spans="15:15" x14ac:dyDescent="0.25">
      <c r="O3732" s="31" t="str">
        <f>IFERROR(_xlfn.RANK.EQ(Q3732,$Q$5:$Q$4000)+COUNTIF($Q$5:Q3732,Q3732)-1,"")</f>
        <v/>
      </c>
    </row>
    <row r="3733" spans="15:15" x14ac:dyDescent="0.25">
      <c r="O3733" s="31" t="str">
        <f>IFERROR(_xlfn.RANK.EQ(Q3733,$Q$5:$Q$4000)+COUNTIF($Q$5:Q3733,Q3733)-1,"")</f>
        <v/>
      </c>
    </row>
    <row r="3734" spans="15:15" x14ac:dyDescent="0.25">
      <c r="O3734" s="31" t="str">
        <f>IFERROR(_xlfn.RANK.EQ(Q3734,$Q$5:$Q$4000)+COUNTIF($Q$5:Q3734,Q3734)-1,"")</f>
        <v/>
      </c>
    </row>
    <row r="3735" spans="15:15" x14ac:dyDescent="0.25">
      <c r="O3735" s="31" t="str">
        <f>IFERROR(_xlfn.RANK.EQ(Q3735,$Q$5:$Q$4000)+COUNTIF($Q$5:Q3735,Q3735)-1,"")</f>
        <v/>
      </c>
    </row>
    <row r="3736" spans="15:15" x14ac:dyDescent="0.25">
      <c r="O3736" s="31" t="str">
        <f>IFERROR(_xlfn.RANK.EQ(Q3736,$Q$5:$Q$4000)+COUNTIF($Q$5:Q3736,Q3736)-1,"")</f>
        <v/>
      </c>
    </row>
    <row r="3737" spans="15:15" x14ac:dyDescent="0.25">
      <c r="O3737" s="31" t="str">
        <f>IFERROR(_xlfn.RANK.EQ(Q3737,$Q$5:$Q$4000)+COUNTIF($Q$5:Q3737,Q3737)-1,"")</f>
        <v/>
      </c>
    </row>
    <row r="3738" spans="15:15" x14ac:dyDescent="0.25">
      <c r="O3738" s="31" t="str">
        <f>IFERROR(_xlfn.RANK.EQ(Q3738,$Q$5:$Q$4000)+COUNTIF($Q$5:Q3738,Q3738)-1,"")</f>
        <v/>
      </c>
    </row>
    <row r="3739" spans="15:15" x14ac:dyDescent="0.25">
      <c r="O3739" s="31" t="str">
        <f>IFERROR(_xlfn.RANK.EQ(Q3739,$Q$5:$Q$4000)+COUNTIF($Q$5:Q3739,Q3739)-1,"")</f>
        <v/>
      </c>
    </row>
    <row r="3740" spans="15:15" x14ac:dyDescent="0.25">
      <c r="O3740" s="31" t="str">
        <f>IFERROR(_xlfn.RANK.EQ(Q3740,$Q$5:$Q$4000)+COUNTIF($Q$5:Q3740,Q3740)-1,"")</f>
        <v/>
      </c>
    </row>
    <row r="3741" spans="15:15" x14ac:dyDescent="0.25">
      <c r="O3741" s="31" t="str">
        <f>IFERROR(_xlfn.RANK.EQ(Q3741,$Q$5:$Q$4000)+COUNTIF($Q$5:Q3741,Q3741)-1,"")</f>
        <v/>
      </c>
    </row>
    <row r="3742" spans="15:15" x14ac:dyDescent="0.25">
      <c r="O3742" s="31" t="str">
        <f>IFERROR(_xlfn.RANK.EQ(Q3742,$Q$5:$Q$4000)+COUNTIF($Q$5:Q3742,Q3742)-1,"")</f>
        <v/>
      </c>
    </row>
    <row r="3743" spans="15:15" x14ac:dyDescent="0.25">
      <c r="O3743" s="31" t="str">
        <f>IFERROR(_xlfn.RANK.EQ(Q3743,$Q$5:$Q$4000)+COUNTIF($Q$5:Q3743,Q3743)-1,"")</f>
        <v/>
      </c>
    </row>
    <row r="3744" spans="15:15" x14ac:dyDescent="0.25">
      <c r="O3744" s="31" t="str">
        <f>IFERROR(_xlfn.RANK.EQ(Q3744,$Q$5:$Q$4000)+COUNTIF($Q$5:Q3744,Q3744)-1,"")</f>
        <v/>
      </c>
    </row>
    <row r="3745" spans="15:15" x14ac:dyDescent="0.25">
      <c r="O3745" s="31" t="str">
        <f>IFERROR(_xlfn.RANK.EQ(Q3745,$Q$5:$Q$4000)+COUNTIF($Q$5:Q3745,Q3745)-1,"")</f>
        <v/>
      </c>
    </row>
    <row r="3746" spans="15:15" x14ac:dyDescent="0.25">
      <c r="O3746" s="31" t="str">
        <f>IFERROR(_xlfn.RANK.EQ(Q3746,$Q$5:$Q$4000)+COUNTIF($Q$5:Q3746,Q3746)-1,"")</f>
        <v/>
      </c>
    </row>
    <row r="3747" spans="15:15" x14ac:dyDescent="0.25">
      <c r="O3747" s="31" t="str">
        <f>IFERROR(_xlfn.RANK.EQ(Q3747,$Q$5:$Q$4000)+COUNTIF($Q$5:Q3747,Q3747)-1,"")</f>
        <v/>
      </c>
    </row>
    <row r="3748" spans="15:15" x14ac:dyDescent="0.25">
      <c r="O3748" s="31" t="str">
        <f>IFERROR(_xlfn.RANK.EQ(Q3748,$Q$5:$Q$4000)+COUNTIF($Q$5:Q3748,Q3748)-1,"")</f>
        <v/>
      </c>
    </row>
    <row r="3749" spans="15:15" x14ac:dyDescent="0.25">
      <c r="O3749" s="31" t="str">
        <f>IFERROR(_xlfn.RANK.EQ(Q3749,$Q$5:$Q$4000)+COUNTIF($Q$5:Q3749,Q3749)-1,"")</f>
        <v/>
      </c>
    </row>
    <row r="3750" spans="15:15" x14ac:dyDescent="0.25">
      <c r="O3750" s="31" t="str">
        <f>IFERROR(_xlfn.RANK.EQ(Q3750,$Q$5:$Q$4000)+COUNTIF($Q$5:Q3750,Q3750)-1,"")</f>
        <v/>
      </c>
    </row>
    <row r="3751" spans="15:15" x14ac:dyDescent="0.25">
      <c r="O3751" s="31" t="str">
        <f>IFERROR(_xlfn.RANK.EQ(Q3751,$Q$5:$Q$4000)+COUNTIF($Q$5:Q3751,Q3751)-1,"")</f>
        <v/>
      </c>
    </row>
    <row r="3752" spans="15:15" x14ac:dyDescent="0.25">
      <c r="O3752" s="31" t="str">
        <f>IFERROR(_xlfn.RANK.EQ(Q3752,$Q$5:$Q$4000)+COUNTIF($Q$5:Q3752,Q3752)-1,"")</f>
        <v/>
      </c>
    </row>
    <row r="3753" spans="15:15" x14ac:dyDescent="0.25">
      <c r="O3753" s="31" t="str">
        <f>IFERROR(_xlfn.RANK.EQ(Q3753,$Q$5:$Q$4000)+COUNTIF($Q$5:Q3753,Q3753)-1,"")</f>
        <v/>
      </c>
    </row>
    <row r="3754" spans="15:15" x14ac:dyDescent="0.25">
      <c r="O3754" s="31" t="str">
        <f>IFERROR(_xlfn.RANK.EQ(Q3754,$Q$5:$Q$4000)+COUNTIF($Q$5:Q3754,Q3754)-1,"")</f>
        <v/>
      </c>
    </row>
    <row r="3755" spans="15:15" x14ac:dyDescent="0.25">
      <c r="O3755" s="31" t="str">
        <f>IFERROR(_xlfn.RANK.EQ(Q3755,$Q$5:$Q$4000)+COUNTIF($Q$5:Q3755,Q3755)-1,"")</f>
        <v/>
      </c>
    </row>
    <row r="3756" spans="15:15" x14ac:dyDescent="0.25">
      <c r="O3756" s="31" t="str">
        <f>IFERROR(_xlfn.RANK.EQ(Q3756,$Q$5:$Q$4000)+COUNTIF($Q$5:Q3756,Q3756)-1,"")</f>
        <v/>
      </c>
    </row>
    <row r="3757" spans="15:15" x14ac:dyDescent="0.25">
      <c r="O3757" s="31" t="str">
        <f>IFERROR(_xlfn.RANK.EQ(Q3757,$Q$5:$Q$4000)+COUNTIF($Q$5:Q3757,Q3757)-1,"")</f>
        <v/>
      </c>
    </row>
    <row r="3758" spans="15:15" x14ac:dyDescent="0.25">
      <c r="O3758" s="31" t="str">
        <f>IFERROR(_xlfn.RANK.EQ(Q3758,$Q$5:$Q$4000)+COUNTIF($Q$5:Q3758,Q3758)-1,"")</f>
        <v/>
      </c>
    </row>
    <row r="3759" spans="15:15" x14ac:dyDescent="0.25">
      <c r="O3759" s="31" t="str">
        <f>IFERROR(_xlfn.RANK.EQ(Q3759,$Q$5:$Q$4000)+COUNTIF($Q$5:Q3759,Q3759)-1,"")</f>
        <v/>
      </c>
    </row>
    <row r="3760" spans="15:15" x14ac:dyDescent="0.25">
      <c r="O3760" s="31" t="str">
        <f>IFERROR(_xlfn.RANK.EQ(Q3760,$Q$5:$Q$4000)+COUNTIF($Q$5:Q3760,Q3760)-1,"")</f>
        <v/>
      </c>
    </row>
    <row r="3761" spans="15:15" x14ac:dyDescent="0.25">
      <c r="O3761" s="31" t="str">
        <f>IFERROR(_xlfn.RANK.EQ(Q3761,$Q$5:$Q$4000)+COUNTIF($Q$5:Q3761,Q3761)-1,"")</f>
        <v/>
      </c>
    </row>
    <row r="3762" spans="15:15" x14ac:dyDescent="0.25">
      <c r="O3762" s="31" t="str">
        <f>IFERROR(_xlfn.RANK.EQ(Q3762,$Q$5:$Q$4000)+COUNTIF($Q$5:Q3762,Q3762)-1,"")</f>
        <v/>
      </c>
    </row>
    <row r="3763" spans="15:15" x14ac:dyDescent="0.25">
      <c r="O3763" s="31" t="str">
        <f>IFERROR(_xlfn.RANK.EQ(Q3763,$Q$5:$Q$4000)+COUNTIF($Q$5:Q3763,Q3763)-1,"")</f>
        <v/>
      </c>
    </row>
    <row r="3764" spans="15:15" x14ac:dyDescent="0.25">
      <c r="O3764" s="31" t="str">
        <f>IFERROR(_xlfn.RANK.EQ(Q3764,$Q$5:$Q$4000)+COUNTIF($Q$5:Q3764,Q3764)-1,"")</f>
        <v/>
      </c>
    </row>
    <row r="3765" spans="15:15" x14ac:dyDescent="0.25">
      <c r="O3765" s="31" t="str">
        <f>IFERROR(_xlfn.RANK.EQ(Q3765,$Q$5:$Q$4000)+COUNTIF($Q$5:Q3765,Q3765)-1,"")</f>
        <v/>
      </c>
    </row>
    <row r="3766" spans="15:15" x14ac:dyDescent="0.25">
      <c r="O3766" s="31" t="str">
        <f>IFERROR(_xlfn.RANK.EQ(Q3766,$Q$5:$Q$4000)+COUNTIF($Q$5:Q3766,Q3766)-1,"")</f>
        <v/>
      </c>
    </row>
    <row r="3767" spans="15:15" x14ac:dyDescent="0.25">
      <c r="O3767" s="31" t="str">
        <f>IFERROR(_xlfn.RANK.EQ(Q3767,$Q$5:$Q$4000)+COUNTIF($Q$5:Q3767,Q3767)-1,"")</f>
        <v/>
      </c>
    </row>
    <row r="3768" spans="15:15" x14ac:dyDescent="0.25">
      <c r="O3768" s="31" t="str">
        <f>IFERROR(_xlfn.RANK.EQ(Q3768,$Q$5:$Q$4000)+COUNTIF($Q$5:Q3768,Q3768)-1,"")</f>
        <v/>
      </c>
    </row>
    <row r="3769" spans="15:15" x14ac:dyDescent="0.25">
      <c r="O3769" s="31" t="str">
        <f>IFERROR(_xlfn.RANK.EQ(Q3769,$Q$5:$Q$4000)+COUNTIF($Q$5:Q3769,Q3769)-1,"")</f>
        <v/>
      </c>
    </row>
    <row r="3770" spans="15:15" x14ac:dyDescent="0.25">
      <c r="O3770" s="31" t="str">
        <f>IFERROR(_xlfn.RANK.EQ(Q3770,$Q$5:$Q$4000)+COUNTIF($Q$5:Q3770,Q3770)-1,"")</f>
        <v/>
      </c>
    </row>
    <row r="3771" spans="15:15" x14ac:dyDescent="0.25">
      <c r="O3771" s="31" t="str">
        <f>IFERROR(_xlfn.RANK.EQ(Q3771,$Q$5:$Q$4000)+COUNTIF($Q$5:Q3771,Q3771)-1,"")</f>
        <v/>
      </c>
    </row>
    <row r="3772" spans="15:15" x14ac:dyDescent="0.25">
      <c r="O3772" s="31" t="str">
        <f>IFERROR(_xlfn.RANK.EQ(Q3772,$Q$5:$Q$4000)+COUNTIF($Q$5:Q3772,Q3772)-1,"")</f>
        <v/>
      </c>
    </row>
    <row r="3773" spans="15:15" x14ac:dyDescent="0.25">
      <c r="O3773" s="31" t="str">
        <f>IFERROR(_xlfn.RANK.EQ(Q3773,$Q$5:$Q$4000)+COUNTIF($Q$5:Q3773,Q3773)-1,"")</f>
        <v/>
      </c>
    </row>
    <row r="3774" spans="15:15" x14ac:dyDescent="0.25">
      <c r="O3774" s="31" t="str">
        <f>IFERROR(_xlfn.RANK.EQ(Q3774,$Q$5:$Q$4000)+COUNTIF($Q$5:Q3774,Q3774)-1,"")</f>
        <v/>
      </c>
    </row>
    <row r="3775" spans="15:15" x14ac:dyDescent="0.25">
      <c r="O3775" s="31" t="str">
        <f>IFERROR(_xlfn.RANK.EQ(Q3775,$Q$5:$Q$4000)+COUNTIF($Q$5:Q3775,Q3775)-1,"")</f>
        <v/>
      </c>
    </row>
    <row r="3776" spans="15:15" x14ac:dyDescent="0.25">
      <c r="O3776" s="31" t="str">
        <f>IFERROR(_xlfn.RANK.EQ(Q3776,$Q$5:$Q$4000)+COUNTIF($Q$5:Q3776,Q3776)-1,"")</f>
        <v/>
      </c>
    </row>
    <row r="3777" spans="15:15" x14ac:dyDescent="0.25">
      <c r="O3777" s="31" t="str">
        <f>IFERROR(_xlfn.RANK.EQ(Q3777,$Q$5:$Q$4000)+COUNTIF($Q$5:Q3777,Q3777)-1,"")</f>
        <v/>
      </c>
    </row>
    <row r="3778" spans="15:15" x14ac:dyDescent="0.25">
      <c r="O3778" s="31" t="str">
        <f>IFERROR(_xlfn.RANK.EQ(Q3778,$Q$5:$Q$4000)+COUNTIF($Q$5:Q3778,Q3778)-1,"")</f>
        <v/>
      </c>
    </row>
    <row r="3779" spans="15:15" x14ac:dyDescent="0.25">
      <c r="O3779" s="31" t="str">
        <f>IFERROR(_xlfn.RANK.EQ(Q3779,$Q$5:$Q$4000)+COUNTIF($Q$5:Q3779,Q3779)-1,"")</f>
        <v/>
      </c>
    </row>
    <row r="3780" spans="15:15" x14ac:dyDescent="0.25">
      <c r="O3780" s="31" t="str">
        <f>IFERROR(_xlfn.RANK.EQ(Q3780,$Q$5:$Q$4000)+COUNTIF($Q$5:Q3780,Q3780)-1,"")</f>
        <v/>
      </c>
    </row>
    <row r="3781" spans="15:15" x14ac:dyDescent="0.25">
      <c r="O3781" s="31" t="str">
        <f>IFERROR(_xlfn.RANK.EQ(Q3781,$Q$5:$Q$4000)+COUNTIF($Q$5:Q3781,Q3781)-1,"")</f>
        <v/>
      </c>
    </row>
    <row r="3782" spans="15:15" x14ac:dyDescent="0.25">
      <c r="O3782" s="31" t="str">
        <f>IFERROR(_xlfn.RANK.EQ(Q3782,$Q$5:$Q$4000)+COUNTIF($Q$5:Q3782,Q3782)-1,"")</f>
        <v/>
      </c>
    </row>
    <row r="3783" spans="15:15" x14ac:dyDescent="0.25">
      <c r="O3783" s="31" t="str">
        <f>IFERROR(_xlfn.RANK.EQ(Q3783,$Q$5:$Q$4000)+COUNTIF($Q$5:Q3783,Q3783)-1,"")</f>
        <v/>
      </c>
    </row>
    <row r="3784" spans="15:15" x14ac:dyDescent="0.25">
      <c r="O3784" s="31" t="str">
        <f>IFERROR(_xlfn.RANK.EQ(Q3784,$Q$5:$Q$4000)+COUNTIF($Q$5:Q3784,Q3784)-1,"")</f>
        <v/>
      </c>
    </row>
    <row r="3785" spans="15:15" x14ac:dyDescent="0.25">
      <c r="O3785" s="31" t="str">
        <f>IFERROR(_xlfn.RANK.EQ(Q3785,$Q$5:$Q$4000)+COUNTIF($Q$5:Q3785,Q3785)-1,"")</f>
        <v/>
      </c>
    </row>
    <row r="3786" spans="15:15" x14ac:dyDescent="0.25">
      <c r="O3786" s="31" t="str">
        <f>IFERROR(_xlfn.RANK.EQ(Q3786,$Q$5:$Q$4000)+COUNTIF($Q$5:Q3786,Q3786)-1,"")</f>
        <v/>
      </c>
    </row>
    <row r="3787" spans="15:15" x14ac:dyDescent="0.25">
      <c r="O3787" s="31" t="str">
        <f>IFERROR(_xlfn.RANK.EQ(Q3787,$Q$5:$Q$4000)+COUNTIF($Q$5:Q3787,Q3787)-1,"")</f>
        <v/>
      </c>
    </row>
    <row r="3788" spans="15:15" x14ac:dyDescent="0.25">
      <c r="O3788" s="31" t="str">
        <f>IFERROR(_xlfn.RANK.EQ(Q3788,$Q$5:$Q$4000)+COUNTIF($Q$5:Q3788,Q3788)-1,"")</f>
        <v/>
      </c>
    </row>
    <row r="3789" spans="15:15" x14ac:dyDescent="0.25">
      <c r="O3789" s="31" t="str">
        <f>IFERROR(_xlfn.RANK.EQ(Q3789,$Q$5:$Q$4000)+COUNTIF($Q$5:Q3789,Q3789)-1,"")</f>
        <v/>
      </c>
    </row>
    <row r="3790" spans="15:15" x14ac:dyDescent="0.25">
      <c r="O3790" s="31" t="str">
        <f>IFERROR(_xlfn.RANK.EQ(Q3790,$Q$5:$Q$4000)+COUNTIF($Q$5:Q3790,Q3790)-1,"")</f>
        <v/>
      </c>
    </row>
    <row r="3791" spans="15:15" x14ac:dyDescent="0.25">
      <c r="O3791" s="31" t="str">
        <f>IFERROR(_xlfn.RANK.EQ(Q3791,$Q$5:$Q$4000)+COUNTIF($Q$5:Q3791,Q3791)-1,"")</f>
        <v/>
      </c>
    </row>
    <row r="3792" spans="15:15" x14ac:dyDescent="0.25">
      <c r="O3792" s="31" t="str">
        <f>IFERROR(_xlfn.RANK.EQ(Q3792,$Q$5:$Q$4000)+COUNTIF($Q$5:Q3792,Q3792)-1,"")</f>
        <v/>
      </c>
    </row>
    <row r="3793" spans="15:15" x14ac:dyDescent="0.25">
      <c r="O3793" s="31" t="str">
        <f>IFERROR(_xlfn.RANK.EQ(Q3793,$Q$5:$Q$4000)+COUNTIF($Q$5:Q3793,Q3793)-1,"")</f>
        <v/>
      </c>
    </row>
    <row r="3794" spans="15:15" x14ac:dyDescent="0.25">
      <c r="O3794" s="31" t="str">
        <f>IFERROR(_xlfn.RANK.EQ(Q3794,$Q$5:$Q$4000)+COUNTIF($Q$5:Q3794,Q3794)-1,"")</f>
        <v/>
      </c>
    </row>
    <row r="3795" spans="15:15" x14ac:dyDescent="0.25">
      <c r="O3795" s="31" t="str">
        <f>IFERROR(_xlfn.RANK.EQ(Q3795,$Q$5:$Q$4000)+COUNTIF($Q$5:Q3795,Q3795)-1,"")</f>
        <v/>
      </c>
    </row>
    <row r="3796" spans="15:15" x14ac:dyDescent="0.25">
      <c r="O3796" s="31" t="str">
        <f>IFERROR(_xlfn.RANK.EQ(Q3796,$Q$5:$Q$4000)+COUNTIF($Q$5:Q3796,Q3796)-1,"")</f>
        <v/>
      </c>
    </row>
    <row r="3797" spans="15:15" x14ac:dyDescent="0.25">
      <c r="O3797" s="31" t="str">
        <f>IFERROR(_xlfn.RANK.EQ(Q3797,$Q$5:$Q$4000)+COUNTIF($Q$5:Q3797,Q3797)-1,"")</f>
        <v/>
      </c>
    </row>
    <row r="3798" spans="15:15" x14ac:dyDescent="0.25">
      <c r="O3798" s="31" t="str">
        <f>IFERROR(_xlfn.RANK.EQ(Q3798,$Q$5:$Q$4000)+COUNTIF($Q$5:Q3798,Q3798)-1,"")</f>
        <v/>
      </c>
    </row>
    <row r="3799" spans="15:15" x14ac:dyDescent="0.25">
      <c r="O3799" s="31" t="str">
        <f>IFERROR(_xlfn.RANK.EQ(Q3799,$Q$5:$Q$4000)+COUNTIF($Q$5:Q3799,Q3799)-1,"")</f>
        <v/>
      </c>
    </row>
    <row r="3800" spans="15:15" x14ac:dyDescent="0.25">
      <c r="O3800" s="31" t="str">
        <f>IFERROR(_xlfn.RANK.EQ(Q3800,$Q$5:$Q$4000)+COUNTIF($Q$5:Q3800,Q3800)-1,"")</f>
        <v/>
      </c>
    </row>
    <row r="3801" spans="15:15" x14ac:dyDescent="0.25">
      <c r="O3801" s="31" t="str">
        <f>IFERROR(_xlfn.RANK.EQ(Q3801,$Q$5:$Q$4000)+COUNTIF($Q$5:Q3801,Q3801)-1,"")</f>
        <v/>
      </c>
    </row>
    <row r="3802" spans="15:15" x14ac:dyDescent="0.25">
      <c r="O3802" s="31" t="str">
        <f>IFERROR(_xlfn.RANK.EQ(Q3802,$Q$5:$Q$4000)+COUNTIF($Q$5:Q3802,Q3802)-1,"")</f>
        <v/>
      </c>
    </row>
    <row r="3803" spans="15:15" x14ac:dyDescent="0.25">
      <c r="O3803" s="31" t="str">
        <f>IFERROR(_xlfn.RANK.EQ(Q3803,$Q$5:$Q$4000)+COUNTIF($Q$5:Q3803,Q3803)-1,"")</f>
        <v/>
      </c>
    </row>
    <row r="3804" spans="15:15" x14ac:dyDescent="0.25">
      <c r="O3804" s="31" t="str">
        <f>IFERROR(_xlfn.RANK.EQ(Q3804,$Q$5:$Q$4000)+COUNTIF($Q$5:Q3804,Q3804)-1,"")</f>
        <v/>
      </c>
    </row>
    <row r="3805" spans="15:15" x14ac:dyDescent="0.25">
      <c r="O3805" s="31" t="str">
        <f>IFERROR(_xlfn.RANK.EQ(Q3805,$Q$5:$Q$4000)+COUNTIF($Q$5:Q3805,Q3805)-1,"")</f>
        <v/>
      </c>
    </row>
    <row r="3806" spans="15:15" x14ac:dyDescent="0.25">
      <c r="O3806" s="31" t="str">
        <f>IFERROR(_xlfn.RANK.EQ(Q3806,$Q$5:$Q$4000)+COUNTIF($Q$5:Q3806,Q3806)-1,"")</f>
        <v/>
      </c>
    </row>
    <row r="3807" spans="15:15" x14ac:dyDescent="0.25">
      <c r="O3807" s="31" t="str">
        <f>IFERROR(_xlfn.RANK.EQ(Q3807,$Q$5:$Q$4000)+COUNTIF($Q$5:Q3807,Q3807)-1,"")</f>
        <v/>
      </c>
    </row>
    <row r="3808" spans="15:15" x14ac:dyDescent="0.25">
      <c r="O3808" s="31" t="str">
        <f>IFERROR(_xlfn.RANK.EQ(Q3808,$Q$5:$Q$4000)+COUNTIF($Q$5:Q3808,Q3808)-1,"")</f>
        <v/>
      </c>
    </row>
    <row r="3809" spans="15:15" x14ac:dyDescent="0.25">
      <c r="O3809" s="31" t="str">
        <f>IFERROR(_xlfn.RANK.EQ(Q3809,$Q$5:$Q$4000)+COUNTIF($Q$5:Q3809,Q3809)-1,"")</f>
        <v/>
      </c>
    </row>
    <row r="3810" spans="15:15" x14ac:dyDescent="0.25">
      <c r="O3810" s="31" t="str">
        <f>IFERROR(_xlfn.RANK.EQ(Q3810,$Q$5:$Q$4000)+COUNTIF($Q$5:Q3810,Q3810)-1,"")</f>
        <v/>
      </c>
    </row>
    <row r="3811" spans="15:15" x14ac:dyDescent="0.25">
      <c r="O3811" s="31" t="str">
        <f>IFERROR(_xlfn.RANK.EQ(Q3811,$Q$5:$Q$4000)+COUNTIF($Q$5:Q3811,Q3811)-1,"")</f>
        <v/>
      </c>
    </row>
    <row r="3812" spans="15:15" x14ac:dyDescent="0.25">
      <c r="O3812" s="31" t="str">
        <f>IFERROR(_xlfn.RANK.EQ(Q3812,$Q$5:$Q$4000)+COUNTIF($Q$5:Q3812,Q3812)-1,"")</f>
        <v/>
      </c>
    </row>
    <row r="3813" spans="15:15" x14ac:dyDescent="0.25">
      <c r="O3813" s="31" t="str">
        <f>IFERROR(_xlfn.RANK.EQ(Q3813,$Q$5:$Q$4000)+COUNTIF($Q$5:Q3813,Q3813)-1,"")</f>
        <v/>
      </c>
    </row>
    <row r="3814" spans="15:15" x14ac:dyDescent="0.25">
      <c r="O3814" s="31" t="str">
        <f>IFERROR(_xlfn.RANK.EQ(Q3814,$Q$5:$Q$4000)+COUNTIF($Q$5:Q3814,Q3814)-1,"")</f>
        <v/>
      </c>
    </row>
    <row r="3815" spans="15:15" x14ac:dyDescent="0.25">
      <c r="O3815" s="31" t="str">
        <f>IFERROR(_xlfn.RANK.EQ(Q3815,$Q$5:$Q$4000)+COUNTIF($Q$5:Q3815,Q3815)-1,"")</f>
        <v/>
      </c>
    </row>
    <row r="3816" spans="15:15" x14ac:dyDescent="0.25">
      <c r="O3816" s="31" t="str">
        <f>IFERROR(_xlfn.RANK.EQ(Q3816,$Q$5:$Q$4000)+COUNTIF($Q$5:Q3816,Q3816)-1,"")</f>
        <v/>
      </c>
    </row>
    <row r="3817" spans="15:15" x14ac:dyDescent="0.25">
      <c r="O3817" s="31" t="str">
        <f>IFERROR(_xlfn.RANK.EQ(Q3817,$Q$5:$Q$4000)+COUNTIF($Q$5:Q3817,Q3817)-1,"")</f>
        <v/>
      </c>
    </row>
    <row r="3818" spans="15:15" x14ac:dyDescent="0.25">
      <c r="O3818" s="31" t="str">
        <f>IFERROR(_xlfn.RANK.EQ(Q3818,$Q$5:$Q$4000)+COUNTIF($Q$5:Q3818,Q3818)-1,"")</f>
        <v/>
      </c>
    </row>
    <row r="3819" spans="15:15" x14ac:dyDescent="0.25">
      <c r="O3819" s="31" t="str">
        <f>IFERROR(_xlfn.RANK.EQ(Q3819,$Q$5:$Q$4000)+COUNTIF($Q$5:Q3819,Q3819)-1,"")</f>
        <v/>
      </c>
    </row>
    <row r="3820" spans="15:15" x14ac:dyDescent="0.25">
      <c r="O3820" s="31" t="str">
        <f>IFERROR(_xlfn.RANK.EQ(Q3820,$Q$5:$Q$4000)+COUNTIF($Q$5:Q3820,Q3820)-1,"")</f>
        <v/>
      </c>
    </row>
    <row r="3821" spans="15:15" x14ac:dyDescent="0.25">
      <c r="O3821" s="31" t="str">
        <f>IFERROR(_xlfn.RANK.EQ(Q3821,$Q$5:$Q$4000)+COUNTIF($Q$5:Q3821,Q3821)-1,"")</f>
        <v/>
      </c>
    </row>
    <row r="3822" spans="15:15" x14ac:dyDescent="0.25">
      <c r="O3822" s="31" t="str">
        <f>IFERROR(_xlfn.RANK.EQ(Q3822,$Q$5:$Q$4000)+COUNTIF($Q$5:Q3822,Q3822)-1,"")</f>
        <v/>
      </c>
    </row>
    <row r="3823" spans="15:15" x14ac:dyDescent="0.25">
      <c r="O3823" s="31" t="str">
        <f>IFERROR(_xlfn.RANK.EQ(Q3823,$Q$5:$Q$4000)+COUNTIF($Q$5:Q3823,Q3823)-1,"")</f>
        <v/>
      </c>
    </row>
    <row r="3824" spans="15:15" x14ac:dyDescent="0.25">
      <c r="O3824" s="31" t="str">
        <f>IFERROR(_xlfn.RANK.EQ(Q3824,$Q$5:$Q$4000)+COUNTIF($Q$5:Q3824,Q3824)-1,"")</f>
        <v/>
      </c>
    </row>
    <row r="3825" spans="15:15" x14ac:dyDescent="0.25">
      <c r="O3825" s="31" t="str">
        <f>IFERROR(_xlfn.RANK.EQ(Q3825,$Q$5:$Q$4000)+COUNTIF($Q$5:Q3825,Q3825)-1,"")</f>
        <v/>
      </c>
    </row>
    <row r="3826" spans="15:15" x14ac:dyDescent="0.25">
      <c r="O3826" s="31" t="str">
        <f>IFERROR(_xlfn.RANK.EQ(Q3826,$Q$5:$Q$4000)+COUNTIF($Q$5:Q3826,Q3826)-1,"")</f>
        <v/>
      </c>
    </row>
    <row r="3827" spans="15:15" x14ac:dyDescent="0.25">
      <c r="O3827" s="31" t="str">
        <f>IFERROR(_xlfn.RANK.EQ(Q3827,$Q$5:$Q$4000)+COUNTIF($Q$5:Q3827,Q3827)-1,"")</f>
        <v/>
      </c>
    </row>
    <row r="3828" spans="15:15" x14ac:dyDescent="0.25">
      <c r="O3828" s="31" t="str">
        <f>IFERROR(_xlfn.RANK.EQ(Q3828,$Q$5:$Q$4000)+COUNTIF($Q$5:Q3828,Q3828)-1,"")</f>
        <v/>
      </c>
    </row>
    <row r="3829" spans="15:15" x14ac:dyDescent="0.25">
      <c r="O3829" s="31" t="str">
        <f>IFERROR(_xlfn.RANK.EQ(Q3829,$Q$5:$Q$4000)+COUNTIF($Q$5:Q3829,Q3829)-1,"")</f>
        <v/>
      </c>
    </row>
    <row r="3830" spans="15:15" x14ac:dyDescent="0.25">
      <c r="O3830" s="31" t="str">
        <f>IFERROR(_xlfn.RANK.EQ(Q3830,$Q$5:$Q$4000)+COUNTIF($Q$5:Q3830,Q3830)-1,"")</f>
        <v/>
      </c>
    </row>
    <row r="3831" spans="15:15" x14ac:dyDescent="0.25">
      <c r="O3831" s="31" t="str">
        <f>IFERROR(_xlfn.RANK.EQ(Q3831,$Q$5:$Q$4000)+COUNTIF($Q$5:Q3831,Q3831)-1,"")</f>
        <v/>
      </c>
    </row>
    <row r="3832" spans="15:15" x14ac:dyDescent="0.25">
      <c r="O3832" s="31" t="str">
        <f>IFERROR(_xlfn.RANK.EQ(Q3832,$Q$5:$Q$4000)+COUNTIF($Q$5:Q3832,Q3832)-1,"")</f>
        <v/>
      </c>
    </row>
    <row r="3833" spans="15:15" x14ac:dyDescent="0.25">
      <c r="O3833" s="31" t="str">
        <f>IFERROR(_xlfn.RANK.EQ(Q3833,$Q$5:$Q$4000)+COUNTIF($Q$5:Q3833,Q3833)-1,"")</f>
        <v/>
      </c>
    </row>
    <row r="3834" spans="15:15" x14ac:dyDescent="0.25">
      <c r="O3834" s="31" t="str">
        <f>IFERROR(_xlfn.RANK.EQ(Q3834,$Q$5:$Q$4000)+COUNTIF($Q$5:Q3834,Q3834)-1,"")</f>
        <v/>
      </c>
    </row>
    <row r="3835" spans="15:15" x14ac:dyDescent="0.25">
      <c r="O3835" s="31" t="str">
        <f>IFERROR(_xlfn.RANK.EQ(Q3835,$Q$5:$Q$4000)+COUNTIF($Q$5:Q3835,Q3835)-1,"")</f>
        <v/>
      </c>
    </row>
    <row r="3836" spans="15:15" x14ac:dyDescent="0.25">
      <c r="O3836" s="31" t="str">
        <f>IFERROR(_xlfn.RANK.EQ(Q3836,$Q$5:$Q$4000)+COUNTIF($Q$5:Q3836,Q3836)-1,"")</f>
        <v/>
      </c>
    </row>
    <row r="3837" spans="15:15" x14ac:dyDescent="0.25">
      <c r="O3837" s="31" t="str">
        <f>IFERROR(_xlfn.RANK.EQ(Q3837,$Q$5:$Q$4000)+COUNTIF($Q$5:Q3837,Q3837)-1,"")</f>
        <v/>
      </c>
    </row>
    <row r="3838" spans="15:15" x14ac:dyDescent="0.25">
      <c r="O3838" s="31" t="str">
        <f>IFERROR(_xlfn.RANK.EQ(Q3838,$Q$5:$Q$4000)+COUNTIF($Q$5:Q3838,Q3838)-1,"")</f>
        <v/>
      </c>
    </row>
    <row r="3839" spans="15:15" x14ac:dyDescent="0.25">
      <c r="O3839" s="31" t="str">
        <f>IFERROR(_xlfn.RANK.EQ(Q3839,$Q$5:$Q$4000)+COUNTIF($Q$5:Q3839,Q3839)-1,"")</f>
        <v/>
      </c>
    </row>
    <row r="3840" spans="15:15" x14ac:dyDescent="0.25">
      <c r="O3840" s="31" t="str">
        <f>IFERROR(_xlfn.RANK.EQ(Q3840,$Q$5:$Q$4000)+COUNTIF($Q$5:Q3840,Q3840)-1,"")</f>
        <v/>
      </c>
    </row>
    <row r="3841" spans="15:15" x14ac:dyDescent="0.25">
      <c r="O3841" s="31" t="str">
        <f>IFERROR(_xlfn.RANK.EQ(Q3841,$Q$5:$Q$4000)+COUNTIF($Q$5:Q3841,Q3841)-1,"")</f>
        <v/>
      </c>
    </row>
    <row r="3842" spans="15:15" x14ac:dyDescent="0.25">
      <c r="O3842" s="31" t="str">
        <f>IFERROR(_xlfn.RANK.EQ(Q3842,$Q$5:$Q$4000)+COUNTIF($Q$5:Q3842,Q3842)-1,"")</f>
        <v/>
      </c>
    </row>
    <row r="3843" spans="15:15" x14ac:dyDescent="0.25">
      <c r="O3843" s="31" t="str">
        <f>IFERROR(_xlfn.RANK.EQ(Q3843,$Q$5:$Q$4000)+COUNTIF($Q$5:Q3843,Q3843)-1,"")</f>
        <v/>
      </c>
    </row>
    <row r="3844" spans="15:15" x14ac:dyDescent="0.25">
      <c r="O3844" s="31" t="str">
        <f>IFERROR(_xlfn.RANK.EQ(Q3844,$Q$5:$Q$4000)+COUNTIF($Q$5:Q3844,Q3844)-1,"")</f>
        <v/>
      </c>
    </row>
    <row r="3845" spans="15:15" x14ac:dyDescent="0.25">
      <c r="O3845" s="31" t="str">
        <f>IFERROR(_xlfn.RANK.EQ(Q3845,$Q$5:$Q$4000)+COUNTIF($Q$5:Q3845,Q3845)-1,"")</f>
        <v/>
      </c>
    </row>
    <row r="3846" spans="15:15" x14ac:dyDescent="0.25">
      <c r="O3846" s="31" t="str">
        <f>IFERROR(_xlfn.RANK.EQ(Q3846,$Q$5:$Q$4000)+COUNTIF($Q$5:Q3846,Q3846)-1,"")</f>
        <v/>
      </c>
    </row>
    <row r="3847" spans="15:15" x14ac:dyDescent="0.25">
      <c r="O3847" s="31" t="str">
        <f>IFERROR(_xlfn.RANK.EQ(Q3847,$Q$5:$Q$4000)+COUNTIF($Q$5:Q3847,Q3847)-1,"")</f>
        <v/>
      </c>
    </row>
    <row r="3848" spans="15:15" x14ac:dyDescent="0.25">
      <c r="O3848" s="31" t="str">
        <f>IFERROR(_xlfn.RANK.EQ(Q3848,$Q$5:$Q$4000)+COUNTIF($Q$5:Q3848,Q3848)-1,"")</f>
        <v/>
      </c>
    </row>
    <row r="3849" spans="15:15" x14ac:dyDescent="0.25">
      <c r="O3849" s="31" t="str">
        <f>IFERROR(_xlfn.RANK.EQ(Q3849,$Q$5:$Q$4000)+COUNTIF($Q$5:Q3849,Q3849)-1,"")</f>
        <v/>
      </c>
    </row>
    <row r="3850" spans="15:15" x14ac:dyDescent="0.25">
      <c r="O3850" s="31" t="str">
        <f>IFERROR(_xlfn.RANK.EQ(Q3850,$Q$5:$Q$4000)+COUNTIF($Q$5:Q3850,Q3850)-1,"")</f>
        <v/>
      </c>
    </row>
    <row r="3851" spans="15:15" x14ac:dyDescent="0.25">
      <c r="O3851" s="31" t="str">
        <f>IFERROR(_xlfn.RANK.EQ(Q3851,$Q$5:$Q$4000)+COUNTIF($Q$5:Q3851,Q3851)-1,"")</f>
        <v/>
      </c>
    </row>
    <row r="3852" spans="15:15" x14ac:dyDescent="0.25">
      <c r="O3852" s="31" t="str">
        <f>IFERROR(_xlfn.RANK.EQ(Q3852,$Q$5:$Q$4000)+COUNTIF($Q$5:Q3852,Q3852)-1,"")</f>
        <v/>
      </c>
    </row>
    <row r="3853" spans="15:15" x14ac:dyDescent="0.25">
      <c r="O3853" s="31" t="str">
        <f>IFERROR(_xlfn.RANK.EQ(Q3853,$Q$5:$Q$4000)+COUNTIF($Q$5:Q3853,Q3853)-1,"")</f>
        <v/>
      </c>
    </row>
    <row r="3854" spans="15:15" x14ac:dyDescent="0.25">
      <c r="O3854" s="31" t="str">
        <f>IFERROR(_xlfn.RANK.EQ(Q3854,$Q$5:$Q$4000)+COUNTIF($Q$5:Q3854,Q3854)-1,"")</f>
        <v/>
      </c>
    </row>
    <row r="3855" spans="15:15" x14ac:dyDescent="0.25">
      <c r="O3855" s="31" t="str">
        <f>IFERROR(_xlfn.RANK.EQ(Q3855,$Q$5:$Q$4000)+COUNTIF($Q$5:Q3855,Q3855)-1,"")</f>
        <v/>
      </c>
    </row>
    <row r="3856" spans="15:15" x14ac:dyDescent="0.25">
      <c r="O3856" s="31" t="str">
        <f>IFERROR(_xlfn.RANK.EQ(Q3856,$Q$5:$Q$4000)+COUNTIF($Q$5:Q3856,Q3856)-1,"")</f>
        <v/>
      </c>
    </row>
    <row r="3857" spans="15:15" x14ac:dyDescent="0.25">
      <c r="O3857" s="31" t="str">
        <f>IFERROR(_xlfn.RANK.EQ(Q3857,$Q$5:$Q$4000)+COUNTIF($Q$5:Q3857,Q3857)-1,"")</f>
        <v/>
      </c>
    </row>
    <row r="3858" spans="15:15" x14ac:dyDescent="0.25">
      <c r="O3858" s="31" t="str">
        <f>IFERROR(_xlfn.RANK.EQ(Q3858,$Q$5:$Q$4000)+COUNTIF($Q$5:Q3858,Q3858)-1,"")</f>
        <v/>
      </c>
    </row>
    <row r="3859" spans="15:15" x14ac:dyDescent="0.25">
      <c r="O3859" s="31" t="str">
        <f>IFERROR(_xlfn.RANK.EQ(Q3859,$Q$5:$Q$4000)+COUNTIF($Q$5:Q3859,Q3859)-1,"")</f>
        <v/>
      </c>
    </row>
    <row r="3860" spans="15:15" x14ac:dyDescent="0.25">
      <c r="O3860" s="31" t="str">
        <f>IFERROR(_xlfn.RANK.EQ(Q3860,$Q$5:$Q$4000)+COUNTIF($Q$5:Q3860,Q3860)-1,"")</f>
        <v/>
      </c>
    </row>
    <row r="3861" spans="15:15" x14ac:dyDescent="0.25">
      <c r="O3861" s="31" t="str">
        <f>IFERROR(_xlfn.RANK.EQ(Q3861,$Q$5:$Q$4000)+COUNTIF($Q$5:Q3861,Q3861)-1,"")</f>
        <v/>
      </c>
    </row>
    <row r="3862" spans="15:15" x14ac:dyDescent="0.25">
      <c r="O3862" s="31" t="str">
        <f>IFERROR(_xlfn.RANK.EQ(Q3862,$Q$5:$Q$4000)+COUNTIF($Q$5:Q3862,Q3862)-1,"")</f>
        <v/>
      </c>
    </row>
    <row r="3863" spans="15:15" x14ac:dyDescent="0.25">
      <c r="O3863" s="31" t="str">
        <f>IFERROR(_xlfn.RANK.EQ(Q3863,$Q$5:$Q$4000)+COUNTIF($Q$5:Q3863,Q3863)-1,"")</f>
        <v/>
      </c>
    </row>
    <row r="3864" spans="15:15" x14ac:dyDescent="0.25">
      <c r="O3864" s="31" t="str">
        <f>IFERROR(_xlfn.RANK.EQ(Q3864,$Q$5:$Q$4000)+COUNTIF($Q$5:Q3864,Q3864)-1,"")</f>
        <v/>
      </c>
    </row>
    <row r="3865" spans="15:15" x14ac:dyDescent="0.25">
      <c r="O3865" s="31" t="str">
        <f>IFERROR(_xlfn.RANK.EQ(Q3865,$Q$5:$Q$4000)+COUNTIF($Q$5:Q3865,Q3865)-1,"")</f>
        <v/>
      </c>
    </row>
    <row r="3866" spans="15:15" x14ac:dyDescent="0.25">
      <c r="O3866" s="31" t="str">
        <f>IFERROR(_xlfn.RANK.EQ(Q3866,$Q$5:$Q$4000)+COUNTIF($Q$5:Q3866,Q3866)-1,"")</f>
        <v/>
      </c>
    </row>
    <row r="3867" spans="15:15" x14ac:dyDescent="0.25">
      <c r="O3867" s="31" t="str">
        <f>IFERROR(_xlfn.RANK.EQ(Q3867,$Q$5:$Q$4000)+COUNTIF($Q$5:Q3867,Q3867)-1,"")</f>
        <v/>
      </c>
    </row>
    <row r="3868" spans="15:15" x14ac:dyDescent="0.25">
      <c r="O3868" s="31" t="str">
        <f>IFERROR(_xlfn.RANK.EQ(Q3868,$Q$5:$Q$4000)+COUNTIF($Q$5:Q3868,Q3868)-1,"")</f>
        <v/>
      </c>
    </row>
    <row r="3869" spans="15:15" x14ac:dyDescent="0.25">
      <c r="O3869" s="31" t="str">
        <f>IFERROR(_xlfn.RANK.EQ(Q3869,$Q$5:$Q$4000)+COUNTIF($Q$5:Q3869,Q3869)-1,"")</f>
        <v/>
      </c>
    </row>
    <row r="3870" spans="15:15" x14ac:dyDescent="0.25">
      <c r="O3870" s="31" t="str">
        <f>IFERROR(_xlfn.RANK.EQ(Q3870,$Q$5:$Q$4000)+COUNTIF($Q$5:Q3870,Q3870)-1,"")</f>
        <v/>
      </c>
    </row>
    <row r="3871" spans="15:15" x14ac:dyDescent="0.25">
      <c r="O3871" s="31" t="str">
        <f>IFERROR(_xlfn.RANK.EQ(Q3871,$Q$5:$Q$4000)+COUNTIF($Q$5:Q3871,Q3871)-1,"")</f>
        <v/>
      </c>
    </row>
    <row r="3872" spans="15:15" x14ac:dyDescent="0.25">
      <c r="O3872" s="31" t="str">
        <f>IFERROR(_xlfn.RANK.EQ(Q3872,$Q$5:$Q$4000)+COUNTIF($Q$5:Q3872,Q3872)-1,"")</f>
        <v/>
      </c>
    </row>
    <row r="3873" spans="15:15" x14ac:dyDescent="0.25">
      <c r="O3873" s="31" t="str">
        <f>IFERROR(_xlfn.RANK.EQ(Q3873,$Q$5:$Q$4000)+COUNTIF($Q$5:Q3873,Q3873)-1,"")</f>
        <v/>
      </c>
    </row>
    <row r="3874" spans="15:15" x14ac:dyDescent="0.25">
      <c r="O3874" s="31" t="str">
        <f>IFERROR(_xlfn.RANK.EQ(Q3874,$Q$5:$Q$4000)+COUNTIF($Q$5:Q3874,Q3874)-1,"")</f>
        <v/>
      </c>
    </row>
    <row r="3875" spans="15:15" x14ac:dyDescent="0.25">
      <c r="O3875" s="31" t="str">
        <f>IFERROR(_xlfn.RANK.EQ(Q3875,$Q$5:$Q$4000)+COUNTIF($Q$5:Q3875,Q3875)-1,"")</f>
        <v/>
      </c>
    </row>
    <row r="3876" spans="15:15" x14ac:dyDescent="0.25">
      <c r="O3876" s="31" t="str">
        <f>IFERROR(_xlfn.RANK.EQ(Q3876,$Q$5:$Q$4000)+COUNTIF($Q$5:Q3876,Q3876)-1,"")</f>
        <v/>
      </c>
    </row>
    <row r="3877" spans="15:15" x14ac:dyDescent="0.25">
      <c r="O3877" s="31" t="str">
        <f>IFERROR(_xlfn.RANK.EQ(Q3877,$Q$5:$Q$4000)+COUNTIF($Q$5:Q3877,Q3877)-1,"")</f>
        <v/>
      </c>
    </row>
    <row r="3878" spans="15:15" x14ac:dyDescent="0.25">
      <c r="O3878" s="31" t="str">
        <f>IFERROR(_xlfn.RANK.EQ(Q3878,$Q$5:$Q$4000)+COUNTIF($Q$5:Q3878,Q3878)-1,"")</f>
        <v/>
      </c>
    </row>
    <row r="3879" spans="15:15" x14ac:dyDescent="0.25">
      <c r="O3879" s="31" t="str">
        <f>IFERROR(_xlfn.RANK.EQ(Q3879,$Q$5:$Q$4000)+COUNTIF($Q$5:Q3879,Q3879)-1,"")</f>
        <v/>
      </c>
    </row>
    <row r="3880" spans="15:15" x14ac:dyDescent="0.25">
      <c r="O3880" s="31" t="str">
        <f>IFERROR(_xlfn.RANK.EQ(Q3880,$Q$5:$Q$4000)+COUNTIF($Q$5:Q3880,Q3880)-1,"")</f>
        <v/>
      </c>
    </row>
    <row r="3881" spans="15:15" x14ac:dyDescent="0.25">
      <c r="O3881" s="31" t="str">
        <f>IFERROR(_xlfn.RANK.EQ(Q3881,$Q$5:$Q$4000)+COUNTIF($Q$5:Q3881,Q3881)-1,"")</f>
        <v/>
      </c>
    </row>
    <row r="3882" spans="15:15" x14ac:dyDescent="0.25">
      <c r="O3882" s="31" t="str">
        <f>IFERROR(_xlfn.RANK.EQ(Q3882,$Q$5:$Q$4000)+COUNTIF($Q$5:Q3882,Q3882)-1,"")</f>
        <v/>
      </c>
    </row>
    <row r="3883" spans="15:15" x14ac:dyDescent="0.25">
      <c r="O3883" s="31" t="str">
        <f>IFERROR(_xlfn.RANK.EQ(Q3883,$Q$5:$Q$4000)+COUNTIF($Q$5:Q3883,Q3883)-1,"")</f>
        <v/>
      </c>
    </row>
    <row r="3884" spans="15:15" x14ac:dyDescent="0.25">
      <c r="O3884" s="31" t="str">
        <f>IFERROR(_xlfn.RANK.EQ(Q3884,$Q$5:$Q$4000)+COUNTIF($Q$5:Q3884,Q3884)-1,"")</f>
        <v/>
      </c>
    </row>
    <row r="3885" spans="15:15" x14ac:dyDescent="0.25">
      <c r="O3885" s="31" t="str">
        <f>IFERROR(_xlfn.RANK.EQ(Q3885,$Q$5:$Q$4000)+COUNTIF($Q$5:Q3885,Q3885)-1,"")</f>
        <v/>
      </c>
    </row>
    <row r="3886" spans="15:15" x14ac:dyDescent="0.25">
      <c r="O3886" s="31" t="str">
        <f>IFERROR(_xlfn.RANK.EQ(Q3886,$Q$5:$Q$4000)+COUNTIF($Q$5:Q3886,Q3886)-1,"")</f>
        <v/>
      </c>
    </row>
    <row r="3887" spans="15:15" x14ac:dyDescent="0.25">
      <c r="O3887" s="31" t="str">
        <f>IFERROR(_xlfn.RANK.EQ(Q3887,$Q$5:$Q$4000)+COUNTIF($Q$5:Q3887,Q3887)-1,"")</f>
        <v/>
      </c>
    </row>
    <row r="3888" spans="15:15" x14ac:dyDescent="0.25">
      <c r="O3888" s="31" t="str">
        <f>IFERROR(_xlfn.RANK.EQ(Q3888,$Q$5:$Q$4000)+COUNTIF($Q$5:Q3888,Q3888)-1,"")</f>
        <v/>
      </c>
    </row>
    <row r="3889" spans="15:15" x14ac:dyDescent="0.25">
      <c r="O3889" s="31" t="str">
        <f>IFERROR(_xlfn.RANK.EQ(Q3889,$Q$5:$Q$4000)+COUNTIF($Q$5:Q3889,Q3889)-1,"")</f>
        <v/>
      </c>
    </row>
    <row r="3890" spans="15:15" x14ac:dyDescent="0.25">
      <c r="O3890" s="31" t="str">
        <f>IFERROR(_xlfn.RANK.EQ(Q3890,$Q$5:$Q$4000)+COUNTIF($Q$5:Q3890,Q3890)-1,"")</f>
        <v/>
      </c>
    </row>
    <row r="3891" spans="15:15" x14ac:dyDescent="0.25">
      <c r="O3891" s="31" t="str">
        <f>IFERROR(_xlfn.RANK.EQ(Q3891,$Q$5:$Q$4000)+COUNTIF($Q$5:Q3891,Q3891)-1,"")</f>
        <v/>
      </c>
    </row>
    <row r="3892" spans="15:15" x14ac:dyDescent="0.25">
      <c r="O3892" s="31" t="str">
        <f>IFERROR(_xlfn.RANK.EQ(Q3892,$Q$5:$Q$4000)+COUNTIF($Q$5:Q3892,Q3892)-1,"")</f>
        <v/>
      </c>
    </row>
    <row r="3893" spans="15:15" x14ac:dyDescent="0.25">
      <c r="O3893" s="31" t="str">
        <f>IFERROR(_xlfn.RANK.EQ(Q3893,$Q$5:$Q$4000)+COUNTIF($Q$5:Q3893,Q3893)-1,"")</f>
        <v/>
      </c>
    </row>
    <row r="3894" spans="15:15" x14ac:dyDescent="0.25">
      <c r="O3894" s="31" t="str">
        <f>IFERROR(_xlfn.RANK.EQ(Q3894,$Q$5:$Q$4000)+COUNTIF($Q$5:Q3894,Q3894)-1,"")</f>
        <v/>
      </c>
    </row>
    <row r="3895" spans="15:15" x14ac:dyDescent="0.25">
      <c r="O3895" s="31" t="str">
        <f>IFERROR(_xlfn.RANK.EQ(Q3895,$Q$5:$Q$4000)+COUNTIF($Q$5:Q3895,Q3895)-1,"")</f>
        <v/>
      </c>
    </row>
    <row r="3896" spans="15:15" x14ac:dyDescent="0.25">
      <c r="O3896" s="31" t="str">
        <f>IFERROR(_xlfn.RANK.EQ(Q3896,$Q$5:$Q$4000)+COUNTIF($Q$5:Q3896,Q3896)-1,"")</f>
        <v/>
      </c>
    </row>
    <row r="3897" spans="15:15" x14ac:dyDescent="0.25">
      <c r="O3897" s="31" t="str">
        <f>IFERROR(_xlfn.RANK.EQ(Q3897,$Q$5:$Q$4000)+COUNTIF($Q$5:Q3897,Q3897)-1,"")</f>
        <v/>
      </c>
    </row>
    <row r="3898" spans="15:15" x14ac:dyDescent="0.25">
      <c r="O3898" s="31" t="str">
        <f>IFERROR(_xlfn.RANK.EQ(Q3898,$Q$5:$Q$4000)+COUNTIF($Q$5:Q3898,Q3898)-1,"")</f>
        <v/>
      </c>
    </row>
    <row r="3899" spans="15:15" x14ac:dyDescent="0.25">
      <c r="O3899" s="31" t="str">
        <f>IFERROR(_xlfn.RANK.EQ(Q3899,$Q$5:$Q$4000)+COUNTIF($Q$5:Q3899,Q3899)-1,"")</f>
        <v/>
      </c>
    </row>
    <row r="3900" spans="15:15" x14ac:dyDescent="0.25">
      <c r="O3900" s="31" t="str">
        <f>IFERROR(_xlfn.RANK.EQ(Q3900,$Q$5:$Q$4000)+COUNTIF($Q$5:Q3900,Q3900)-1,"")</f>
        <v/>
      </c>
    </row>
    <row r="3901" spans="15:15" x14ac:dyDescent="0.25">
      <c r="O3901" s="31" t="str">
        <f>IFERROR(_xlfn.RANK.EQ(Q3901,$Q$5:$Q$4000)+COUNTIF($Q$5:Q3901,Q3901)-1,"")</f>
        <v/>
      </c>
    </row>
    <row r="3902" spans="15:15" x14ac:dyDescent="0.25">
      <c r="O3902" s="31" t="str">
        <f>IFERROR(_xlfn.RANK.EQ(Q3902,$Q$5:$Q$4000)+COUNTIF($Q$5:Q3902,Q3902)-1,"")</f>
        <v/>
      </c>
    </row>
    <row r="3903" spans="15:15" x14ac:dyDescent="0.25">
      <c r="O3903" s="31" t="str">
        <f>IFERROR(_xlfn.RANK.EQ(Q3903,$Q$5:$Q$4000)+COUNTIF($Q$5:Q3903,Q3903)-1,"")</f>
        <v/>
      </c>
    </row>
    <row r="3904" spans="15:15" x14ac:dyDescent="0.25">
      <c r="O3904" s="31" t="str">
        <f>IFERROR(_xlfn.RANK.EQ(Q3904,$Q$5:$Q$4000)+COUNTIF($Q$5:Q3904,Q3904)-1,"")</f>
        <v/>
      </c>
    </row>
    <row r="3905" spans="15:15" x14ac:dyDescent="0.25">
      <c r="O3905" s="31" t="str">
        <f>IFERROR(_xlfn.RANK.EQ(Q3905,$Q$5:$Q$4000)+COUNTIF($Q$5:Q3905,Q3905)-1,"")</f>
        <v/>
      </c>
    </row>
    <row r="3906" spans="15:15" x14ac:dyDescent="0.25">
      <c r="O3906" s="31" t="str">
        <f>IFERROR(_xlfn.RANK.EQ(Q3906,$Q$5:$Q$4000)+COUNTIF($Q$5:Q3906,Q3906)-1,"")</f>
        <v/>
      </c>
    </row>
    <row r="3907" spans="15:15" x14ac:dyDescent="0.25">
      <c r="O3907" s="31" t="str">
        <f>IFERROR(_xlfn.RANK.EQ(Q3907,$Q$5:$Q$4000)+COUNTIF($Q$5:Q3907,Q3907)-1,"")</f>
        <v/>
      </c>
    </row>
    <row r="3908" spans="15:15" x14ac:dyDescent="0.25">
      <c r="O3908" s="31" t="str">
        <f>IFERROR(_xlfn.RANK.EQ(Q3908,$Q$5:$Q$4000)+COUNTIF($Q$5:Q3908,Q3908)-1,"")</f>
        <v/>
      </c>
    </row>
    <row r="3909" spans="15:15" x14ac:dyDescent="0.25">
      <c r="O3909" s="31" t="str">
        <f>IFERROR(_xlfn.RANK.EQ(Q3909,$Q$5:$Q$4000)+COUNTIF($Q$5:Q3909,Q3909)-1,"")</f>
        <v/>
      </c>
    </row>
    <row r="3910" spans="15:15" x14ac:dyDescent="0.25">
      <c r="O3910" s="31" t="str">
        <f>IFERROR(_xlfn.RANK.EQ(Q3910,$Q$5:$Q$4000)+COUNTIF($Q$5:Q3910,Q3910)-1,"")</f>
        <v/>
      </c>
    </row>
    <row r="3911" spans="15:15" x14ac:dyDescent="0.25">
      <c r="O3911" s="31" t="str">
        <f>IFERROR(_xlfn.RANK.EQ(Q3911,$Q$5:$Q$4000)+COUNTIF($Q$5:Q3911,Q3911)-1,"")</f>
        <v/>
      </c>
    </row>
    <row r="3912" spans="15:15" x14ac:dyDescent="0.25">
      <c r="O3912" s="31" t="str">
        <f>IFERROR(_xlfn.RANK.EQ(Q3912,$Q$5:$Q$4000)+COUNTIF($Q$5:Q3912,Q3912)-1,"")</f>
        <v/>
      </c>
    </row>
    <row r="3913" spans="15:15" x14ac:dyDescent="0.25">
      <c r="O3913" s="31" t="str">
        <f>IFERROR(_xlfn.RANK.EQ(Q3913,$Q$5:$Q$4000)+COUNTIF($Q$5:Q3913,Q3913)-1,"")</f>
        <v/>
      </c>
    </row>
    <row r="3914" spans="15:15" x14ac:dyDescent="0.25">
      <c r="O3914" s="31" t="str">
        <f>IFERROR(_xlfn.RANK.EQ(Q3914,$Q$5:$Q$4000)+COUNTIF($Q$5:Q3914,Q3914)-1,"")</f>
        <v/>
      </c>
    </row>
    <row r="3915" spans="15:15" x14ac:dyDescent="0.25">
      <c r="O3915" s="31" t="str">
        <f>IFERROR(_xlfn.RANK.EQ(Q3915,$Q$5:$Q$4000)+COUNTIF($Q$5:Q3915,Q3915)-1,"")</f>
        <v/>
      </c>
    </row>
    <row r="3916" spans="15:15" x14ac:dyDescent="0.25">
      <c r="O3916" s="31" t="str">
        <f>IFERROR(_xlfn.RANK.EQ(Q3916,$Q$5:$Q$4000)+COUNTIF($Q$5:Q3916,Q3916)-1,"")</f>
        <v/>
      </c>
    </row>
    <row r="3917" spans="15:15" x14ac:dyDescent="0.25">
      <c r="O3917" s="31" t="str">
        <f>IFERROR(_xlfn.RANK.EQ(Q3917,$Q$5:$Q$4000)+COUNTIF($Q$5:Q3917,Q3917)-1,"")</f>
        <v/>
      </c>
    </row>
    <row r="3918" spans="15:15" x14ac:dyDescent="0.25">
      <c r="O3918" s="31" t="str">
        <f>IFERROR(_xlfn.RANK.EQ(Q3918,$Q$5:$Q$4000)+COUNTIF($Q$5:Q3918,Q3918)-1,"")</f>
        <v/>
      </c>
    </row>
    <row r="3919" spans="15:15" x14ac:dyDescent="0.25">
      <c r="O3919" s="31" t="str">
        <f>IFERROR(_xlfn.RANK.EQ(Q3919,$Q$5:$Q$4000)+COUNTIF($Q$5:Q3919,Q3919)-1,"")</f>
        <v/>
      </c>
    </row>
    <row r="3920" spans="15:15" x14ac:dyDescent="0.25">
      <c r="O3920" s="31" t="str">
        <f>IFERROR(_xlfn.RANK.EQ(Q3920,$Q$5:$Q$4000)+COUNTIF($Q$5:Q3920,Q3920)-1,"")</f>
        <v/>
      </c>
    </row>
    <row r="3921" spans="15:15" x14ac:dyDescent="0.25">
      <c r="O3921" s="31" t="str">
        <f>IFERROR(_xlfn.RANK.EQ(Q3921,$Q$5:$Q$4000)+COUNTIF($Q$5:Q3921,Q3921)-1,"")</f>
        <v/>
      </c>
    </row>
    <row r="3922" spans="15:15" x14ac:dyDescent="0.25">
      <c r="O3922" s="31" t="str">
        <f>IFERROR(_xlfn.RANK.EQ(Q3922,$Q$5:$Q$4000)+COUNTIF($Q$5:Q3922,Q3922)-1,"")</f>
        <v/>
      </c>
    </row>
    <row r="3923" spans="15:15" x14ac:dyDescent="0.25">
      <c r="O3923" s="31" t="str">
        <f>IFERROR(_xlfn.RANK.EQ(Q3923,$Q$5:$Q$4000)+COUNTIF($Q$5:Q3923,Q3923)-1,"")</f>
        <v/>
      </c>
    </row>
    <row r="3924" spans="15:15" x14ac:dyDescent="0.25">
      <c r="O3924" s="31" t="str">
        <f>IFERROR(_xlfn.RANK.EQ(Q3924,$Q$5:$Q$4000)+COUNTIF($Q$5:Q3924,Q3924)-1,"")</f>
        <v/>
      </c>
    </row>
    <row r="3925" spans="15:15" x14ac:dyDescent="0.25">
      <c r="O3925" s="31" t="str">
        <f>IFERROR(_xlfn.RANK.EQ(Q3925,$Q$5:$Q$4000)+COUNTIF($Q$5:Q3925,Q3925)-1,"")</f>
        <v/>
      </c>
    </row>
    <row r="3926" spans="15:15" x14ac:dyDescent="0.25">
      <c r="O3926" s="31" t="str">
        <f>IFERROR(_xlfn.RANK.EQ(Q3926,$Q$5:$Q$4000)+COUNTIF($Q$5:Q3926,Q3926)-1,"")</f>
        <v/>
      </c>
    </row>
    <row r="3927" spans="15:15" x14ac:dyDescent="0.25">
      <c r="O3927" s="31" t="str">
        <f>IFERROR(_xlfn.RANK.EQ(Q3927,$Q$5:$Q$4000)+COUNTIF($Q$5:Q3927,Q3927)-1,"")</f>
        <v/>
      </c>
    </row>
    <row r="3928" spans="15:15" x14ac:dyDescent="0.25">
      <c r="O3928" s="31" t="str">
        <f>IFERROR(_xlfn.RANK.EQ(Q3928,$Q$5:$Q$4000)+COUNTIF($Q$5:Q3928,Q3928)-1,"")</f>
        <v/>
      </c>
    </row>
    <row r="3929" spans="15:15" x14ac:dyDescent="0.25">
      <c r="O3929" s="31" t="str">
        <f>IFERROR(_xlfn.RANK.EQ(Q3929,$Q$5:$Q$4000)+COUNTIF($Q$5:Q3929,Q3929)-1,"")</f>
        <v/>
      </c>
    </row>
    <row r="3930" spans="15:15" x14ac:dyDescent="0.25">
      <c r="O3930" s="31" t="str">
        <f>IFERROR(_xlfn.RANK.EQ(Q3930,$Q$5:$Q$4000)+COUNTIF($Q$5:Q3930,Q3930)-1,"")</f>
        <v/>
      </c>
    </row>
    <row r="3931" spans="15:15" x14ac:dyDescent="0.25">
      <c r="O3931" s="31" t="str">
        <f>IFERROR(_xlfn.RANK.EQ(Q3931,$Q$5:$Q$4000)+COUNTIF($Q$5:Q3931,Q3931)-1,"")</f>
        <v/>
      </c>
    </row>
    <row r="3932" spans="15:15" x14ac:dyDescent="0.25">
      <c r="O3932" s="31" t="str">
        <f>IFERROR(_xlfn.RANK.EQ(Q3932,$Q$5:$Q$4000)+COUNTIF($Q$5:Q3932,Q3932)-1,"")</f>
        <v/>
      </c>
    </row>
    <row r="3933" spans="15:15" x14ac:dyDescent="0.25">
      <c r="O3933" s="31" t="str">
        <f>IFERROR(_xlfn.RANK.EQ(Q3933,$Q$5:$Q$4000)+COUNTIF($Q$5:Q3933,Q3933)-1,"")</f>
        <v/>
      </c>
    </row>
    <row r="3934" spans="15:15" x14ac:dyDescent="0.25">
      <c r="O3934" s="31" t="str">
        <f>IFERROR(_xlfn.RANK.EQ(Q3934,$Q$5:$Q$4000)+COUNTIF($Q$5:Q3934,Q3934)-1,"")</f>
        <v/>
      </c>
    </row>
    <row r="3935" spans="15:15" x14ac:dyDescent="0.25">
      <c r="O3935" s="31" t="str">
        <f>IFERROR(_xlfn.RANK.EQ(Q3935,$Q$5:$Q$4000)+COUNTIF($Q$5:Q3935,Q3935)-1,"")</f>
        <v/>
      </c>
    </row>
    <row r="3936" spans="15:15" x14ac:dyDescent="0.25">
      <c r="O3936" s="31" t="str">
        <f>IFERROR(_xlfn.RANK.EQ(Q3936,$Q$5:$Q$4000)+COUNTIF($Q$5:Q3936,Q3936)-1,"")</f>
        <v/>
      </c>
    </row>
    <row r="3937" spans="15:15" x14ac:dyDescent="0.25">
      <c r="O3937" s="31" t="str">
        <f>IFERROR(_xlfn.RANK.EQ(Q3937,$Q$5:$Q$4000)+COUNTIF($Q$5:Q3937,Q3937)-1,"")</f>
        <v/>
      </c>
    </row>
    <row r="3938" spans="15:15" x14ac:dyDescent="0.25">
      <c r="O3938" s="31" t="str">
        <f>IFERROR(_xlfn.RANK.EQ(Q3938,$Q$5:$Q$4000)+COUNTIF($Q$5:Q3938,Q3938)-1,"")</f>
        <v/>
      </c>
    </row>
    <row r="3939" spans="15:15" x14ac:dyDescent="0.25">
      <c r="O3939" s="31" t="str">
        <f>IFERROR(_xlfn.RANK.EQ(Q3939,$Q$5:$Q$4000)+COUNTIF($Q$5:Q3939,Q3939)-1,"")</f>
        <v/>
      </c>
    </row>
    <row r="3940" spans="15:15" x14ac:dyDescent="0.25">
      <c r="O3940" s="31" t="str">
        <f>IFERROR(_xlfn.RANK.EQ(Q3940,$Q$5:$Q$4000)+COUNTIF($Q$5:Q3940,Q3940)-1,"")</f>
        <v/>
      </c>
    </row>
    <row r="3941" spans="15:15" x14ac:dyDescent="0.25">
      <c r="O3941" s="31" t="str">
        <f>IFERROR(_xlfn.RANK.EQ(Q3941,$Q$5:$Q$4000)+COUNTIF($Q$5:Q3941,Q3941)-1,"")</f>
        <v/>
      </c>
    </row>
    <row r="3942" spans="15:15" x14ac:dyDescent="0.25">
      <c r="O3942" s="31" t="str">
        <f>IFERROR(_xlfn.RANK.EQ(Q3942,$Q$5:$Q$4000)+COUNTIF($Q$5:Q3942,Q3942)-1,"")</f>
        <v/>
      </c>
    </row>
    <row r="3943" spans="15:15" x14ac:dyDescent="0.25">
      <c r="O3943" s="31" t="str">
        <f>IFERROR(_xlfn.RANK.EQ(Q3943,$Q$5:$Q$4000)+COUNTIF($Q$5:Q3943,Q3943)-1,"")</f>
        <v/>
      </c>
    </row>
    <row r="3944" spans="15:15" x14ac:dyDescent="0.25">
      <c r="O3944" s="31" t="str">
        <f>IFERROR(_xlfn.RANK.EQ(Q3944,$Q$5:$Q$4000)+COUNTIF($Q$5:Q3944,Q3944)-1,"")</f>
        <v/>
      </c>
    </row>
    <row r="3945" spans="15:15" x14ac:dyDescent="0.25">
      <c r="O3945" s="31" t="str">
        <f>IFERROR(_xlfn.RANK.EQ(Q3945,$Q$5:$Q$4000)+COUNTIF($Q$5:Q3945,Q3945)-1,"")</f>
        <v/>
      </c>
    </row>
    <row r="3946" spans="15:15" x14ac:dyDescent="0.25">
      <c r="O3946" s="31" t="str">
        <f>IFERROR(_xlfn.RANK.EQ(Q3946,$Q$5:$Q$4000)+COUNTIF($Q$5:Q3946,Q3946)-1,"")</f>
        <v/>
      </c>
    </row>
    <row r="3947" spans="15:15" x14ac:dyDescent="0.25">
      <c r="O3947" s="31" t="str">
        <f>IFERROR(_xlfn.RANK.EQ(Q3947,$Q$5:$Q$4000)+COUNTIF($Q$5:Q3947,Q3947)-1,"")</f>
        <v/>
      </c>
    </row>
    <row r="3948" spans="15:15" x14ac:dyDescent="0.25">
      <c r="O3948" s="31" t="str">
        <f>IFERROR(_xlfn.RANK.EQ(Q3948,$Q$5:$Q$4000)+COUNTIF($Q$5:Q3948,Q3948)-1,"")</f>
        <v/>
      </c>
    </row>
    <row r="3949" spans="15:15" x14ac:dyDescent="0.25">
      <c r="O3949" s="31" t="str">
        <f>IFERROR(_xlfn.RANK.EQ(Q3949,$Q$5:$Q$4000)+COUNTIF($Q$5:Q3949,Q3949)-1,"")</f>
        <v/>
      </c>
    </row>
    <row r="3950" spans="15:15" x14ac:dyDescent="0.25">
      <c r="O3950" s="31" t="str">
        <f>IFERROR(_xlfn.RANK.EQ(Q3950,$Q$5:$Q$4000)+COUNTIF($Q$5:Q3950,Q3950)-1,"")</f>
        <v/>
      </c>
    </row>
    <row r="3951" spans="15:15" x14ac:dyDescent="0.25">
      <c r="O3951" s="31" t="str">
        <f>IFERROR(_xlfn.RANK.EQ(Q3951,$Q$5:$Q$4000)+COUNTIF($Q$5:Q3951,Q3951)-1,"")</f>
        <v/>
      </c>
    </row>
    <row r="3952" spans="15:15" x14ac:dyDescent="0.25">
      <c r="O3952" s="31" t="str">
        <f>IFERROR(_xlfn.RANK.EQ(Q3952,$Q$5:$Q$4000)+COUNTIF($Q$5:Q3952,Q3952)-1,"")</f>
        <v/>
      </c>
    </row>
    <row r="3953" spans="15:15" x14ac:dyDescent="0.25">
      <c r="O3953" s="31" t="str">
        <f>IFERROR(_xlfn.RANK.EQ(Q3953,$Q$5:$Q$4000)+COUNTIF($Q$5:Q3953,Q3953)-1,"")</f>
        <v/>
      </c>
    </row>
    <row r="3954" spans="15:15" x14ac:dyDescent="0.25">
      <c r="O3954" s="31" t="str">
        <f>IFERROR(_xlfn.RANK.EQ(Q3954,$Q$5:$Q$4000)+COUNTIF($Q$5:Q3954,Q3954)-1,"")</f>
        <v/>
      </c>
    </row>
    <row r="3955" spans="15:15" x14ac:dyDescent="0.25">
      <c r="O3955" s="31" t="str">
        <f>IFERROR(_xlfn.RANK.EQ(Q3955,$Q$5:$Q$4000)+COUNTIF($Q$5:Q3955,Q3955)-1,"")</f>
        <v/>
      </c>
    </row>
    <row r="3956" spans="15:15" x14ac:dyDescent="0.25">
      <c r="O3956" s="31" t="str">
        <f>IFERROR(_xlfn.RANK.EQ(Q3956,$Q$5:$Q$4000)+COUNTIF($Q$5:Q3956,Q3956)-1,"")</f>
        <v/>
      </c>
    </row>
    <row r="3957" spans="15:15" x14ac:dyDescent="0.25">
      <c r="O3957" s="31" t="str">
        <f>IFERROR(_xlfn.RANK.EQ(Q3957,$Q$5:$Q$4000)+COUNTIF($Q$5:Q3957,Q3957)-1,"")</f>
        <v/>
      </c>
    </row>
    <row r="3958" spans="15:15" x14ac:dyDescent="0.25">
      <c r="O3958" s="31" t="str">
        <f>IFERROR(_xlfn.RANK.EQ(Q3958,$Q$5:$Q$4000)+COUNTIF($Q$5:Q3958,Q3958)-1,"")</f>
        <v/>
      </c>
    </row>
    <row r="3959" spans="15:15" x14ac:dyDescent="0.25">
      <c r="O3959" s="31" t="str">
        <f>IFERROR(_xlfn.RANK.EQ(Q3959,$Q$5:$Q$4000)+COUNTIF($Q$5:Q3959,Q3959)-1,"")</f>
        <v/>
      </c>
    </row>
    <row r="3960" spans="15:15" x14ac:dyDescent="0.25">
      <c r="O3960" s="31" t="str">
        <f>IFERROR(_xlfn.RANK.EQ(Q3960,$Q$5:$Q$4000)+COUNTIF($Q$5:Q3960,Q3960)-1,"")</f>
        <v/>
      </c>
    </row>
    <row r="3961" spans="15:15" x14ac:dyDescent="0.25">
      <c r="O3961" s="31" t="str">
        <f>IFERROR(_xlfn.RANK.EQ(Q3961,$Q$5:$Q$4000)+COUNTIF($Q$5:Q3961,Q3961)-1,"")</f>
        <v/>
      </c>
    </row>
    <row r="3962" spans="15:15" x14ac:dyDescent="0.25">
      <c r="O3962" s="31" t="str">
        <f>IFERROR(_xlfn.RANK.EQ(Q3962,$Q$5:$Q$4000)+COUNTIF($Q$5:Q3962,Q3962)-1,"")</f>
        <v/>
      </c>
    </row>
    <row r="3963" spans="15:15" x14ac:dyDescent="0.25">
      <c r="O3963" s="31" t="str">
        <f>IFERROR(_xlfn.RANK.EQ(Q3963,$Q$5:$Q$4000)+COUNTIF($Q$5:Q3963,Q3963)-1,"")</f>
        <v/>
      </c>
    </row>
    <row r="3964" spans="15:15" x14ac:dyDescent="0.25">
      <c r="O3964" s="31" t="str">
        <f>IFERROR(_xlfn.RANK.EQ(Q3964,$Q$5:$Q$4000)+COUNTIF($Q$5:Q3964,Q3964)-1,"")</f>
        <v/>
      </c>
    </row>
    <row r="3965" spans="15:15" x14ac:dyDescent="0.25">
      <c r="O3965" s="31" t="str">
        <f>IFERROR(_xlfn.RANK.EQ(Q3965,$Q$5:$Q$4000)+COUNTIF($Q$5:Q3965,Q3965)-1,"")</f>
        <v/>
      </c>
    </row>
    <row r="3966" spans="15:15" x14ac:dyDescent="0.25">
      <c r="O3966" s="31" t="str">
        <f>IFERROR(_xlfn.RANK.EQ(Q3966,$Q$5:$Q$4000)+COUNTIF($Q$5:Q3966,Q3966)-1,"")</f>
        <v/>
      </c>
    </row>
    <row r="3967" spans="15:15" x14ac:dyDescent="0.25">
      <c r="O3967" s="31" t="str">
        <f>IFERROR(_xlfn.RANK.EQ(Q3967,$Q$5:$Q$4000)+COUNTIF($Q$5:Q3967,Q3967)-1,"")</f>
        <v/>
      </c>
    </row>
    <row r="3968" spans="15:15" x14ac:dyDescent="0.25">
      <c r="O3968" s="31" t="str">
        <f>IFERROR(_xlfn.RANK.EQ(Q3968,$Q$5:$Q$4000)+COUNTIF($Q$5:Q3968,Q3968)-1,"")</f>
        <v/>
      </c>
    </row>
    <row r="3969" spans="15:15" x14ac:dyDescent="0.25">
      <c r="O3969" s="31" t="str">
        <f>IFERROR(_xlfn.RANK.EQ(Q3969,$Q$5:$Q$4000)+COUNTIF($Q$5:Q3969,Q3969)-1,"")</f>
        <v/>
      </c>
    </row>
    <row r="3970" spans="15:15" x14ac:dyDescent="0.25">
      <c r="O3970" s="31" t="str">
        <f>IFERROR(_xlfn.RANK.EQ(Q3970,$Q$5:$Q$4000)+COUNTIF($Q$5:Q3970,Q3970)-1,"")</f>
        <v/>
      </c>
    </row>
    <row r="3971" spans="15:15" x14ac:dyDescent="0.25">
      <c r="O3971" s="31" t="str">
        <f>IFERROR(_xlfn.RANK.EQ(Q3971,$Q$5:$Q$4000)+COUNTIF($Q$5:Q3971,Q3971)-1,"")</f>
        <v/>
      </c>
    </row>
    <row r="3972" spans="15:15" x14ac:dyDescent="0.25">
      <c r="O3972" s="31" t="str">
        <f>IFERROR(_xlfn.RANK.EQ(Q3972,$Q$5:$Q$4000)+COUNTIF($Q$5:Q3972,Q3972)-1,"")</f>
        <v/>
      </c>
    </row>
    <row r="3973" spans="15:15" x14ac:dyDescent="0.25">
      <c r="O3973" s="31" t="str">
        <f>IFERROR(_xlfn.RANK.EQ(Q3973,$Q$5:$Q$4000)+COUNTIF($Q$5:Q3973,Q3973)-1,"")</f>
        <v/>
      </c>
    </row>
    <row r="3974" spans="15:15" x14ac:dyDescent="0.25">
      <c r="O3974" s="31" t="str">
        <f>IFERROR(_xlfn.RANK.EQ(Q3974,$Q$5:$Q$4000)+COUNTIF($Q$5:Q3974,Q3974)-1,"")</f>
        <v/>
      </c>
    </row>
    <row r="3975" spans="15:15" x14ac:dyDescent="0.25">
      <c r="O3975" s="31" t="str">
        <f>IFERROR(_xlfn.RANK.EQ(Q3975,$Q$5:$Q$4000)+COUNTIF($Q$5:Q3975,Q3975)-1,"")</f>
        <v/>
      </c>
    </row>
    <row r="3976" spans="15:15" x14ac:dyDescent="0.25">
      <c r="O3976" s="31" t="str">
        <f>IFERROR(_xlfn.RANK.EQ(Q3976,$Q$5:$Q$4000)+COUNTIF($Q$5:Q3976,Q3976)-1,"")</f>
        <v/>
      </c>
    </row>
    <row r="3977" spans="15:15" x14ac:dyDescent="0.25">
      <c r="O3977" s="31" t="str">
        <f>IFERROR(_xlfn.RANK.EQ(Q3977,$Q$5:$Q$4000)+COUNTIF($Q$5:Q3977,Q3977)-1,"")</f>
        <v/>
      </c>
    </row>
    <row r="3978" spans="15:15" x14ac:dyDescent="0.25">
      <c r="O3978" s="31" t="str">
        <f>IFERROR(_xlfn.RANK.EQ(Q3978,$Q$5:$Q$4000)+COUNTIF($Q$5:Q3978,Q3978)-1,"")</f>
        <v/>
      </c>
    </row>
    <row r="3979" spans="15:15" x14ac:dyDescent="0.25">
      <c r="O3979" s="31" t="str">
        <f>IFERROR(_xlfn.RANK.EQ(Q3979,$Q$5:$Q$4000)+COUNTIF($Q$5:Q3979,Q3979)-1,"")</f>
        <v/>
      </c>
    </row>
    <row r="3980" spans="15:15" x14ac:dyDescent="0.25">
      <c r="O3980" s="31" t="str">
        <f>IFERROR(_xlfn.RANK.EQ(Q3980,$Q$5:$Q$4000)+COUNTIF($Q$5:Q3980,Q3980)-1,"")</f>
        <v/>
      </c>
    </row>
    <row r="3981" spans="15:15" x14ac:dyDescent="0.25">
      <c r="O3981" s="31" t="str">
        <f>IFERROR(_xlfn.RANK.EQ(Q3981,$Q$5:$Q$4000)+COUNTIF($Q$5:Q3981,Q3981)-1,"")</f>
        <v/>
      </c>
    </row>
    <row r="3982" spans="15:15" x14ac:dyDescent="0.25">
      <c r="O3982" s="31" t="str">
        <f>IFERROR(_xlfn.RANK.EQ(Q3982,$Q$5:$Q$4000)+COUNTIF($Q$5:Q3982,Q3982)-1,"")</f>
        <v/>
      </c>
    </row>
    <row r="3983" spans="15:15" x14ac:dyDescent="0.25">
      <c r="O3983" s="31" t="str">
        <f>IFERROR(_xlfn.RANK.EQ(Q3983,$Q$5:$Q$4000)+COUNTIF($Q$5:Q3983,Q3983)-1,"")</f>
        <v/>
      </c>
    </row>
    <row r="3984" spans="15:15" x14ac:dyDescent="0.25">
      <c r="O3984" s="31" t="str">
        <f>IFERROR(_xlfn.RANK.EQ(Q3984,$Q$5:$Q$4000)+COUNTIF($Q$5:Q3984,Q3984)-1,"")</f>
        <v/>
      </c>
    </row>
    <row r="3985" spans="15:15" x14ac:dyDescent="0.25">
      <c r="O3985" s="31" t="str">
        <f>IFERROR(_xlfn.RANK.EQ(Q3985,$Q$5:$Q$4000)+COUNTIF($Q$5:Q3985,Q3985)-1,"")</f>
        <v/>
      </c>
    </row>
    <row r="3986" spans="15:15" x14ac:dyDescent="0.25">
      <c r="O3986" s="31" t="str">
        <f>IFERROR(_xlfn.RANK.EQ(Q3986,$Q$5:$Q$4000)+COUNTIF($Q$5:Q3986,Q3986)-1,"")</f>
        <v/>
      </c>
    </row>
    <row r="3987" spans="15:15" x14ac:dyDescent="0.25">
      <c r="O3987" s="31" t="str">
        <f>IFERROR(_xlfn.RANK.EQ(Q3987,$Q$5:$Q$4000)+COUNTIF($Q$5:Q3987,Q3987)-1,"")</f>
        <v/>
      </c>
    </row>
    <row r="3988" spans="15:15" x14ac:dyDescent="0.25">
      <c r="O3988" s="31" t="str">
        <f>IFERROR(_xlfn.RANK.EQ(Q3988,$Q$5:$Q$4000)+COUNTIF($Q$5:Q3988,Q3988)-1,"")</f>
        <v/>
      </c>
    </row>
    <row r="3989" spans="15:15" x14ac:dyDescent="0.25">
      <c r="O3989" s="31" t="str">
        <f>IFERROR(_xlfn.RANK.EQ(Q3989,$Q$5:$Q$4000)+COUNTIF($Q$5:Q3989,Q3989)-1,"")</f>
        <v/>
      </c>
    </row>
    <row r="3990" spans="15:15" x14ac:dyDescent="0.25">
      <c r="O3990" s="31" t="str">
        <f>IFERROR(_xlfn.RANK.EQ(Q3990,$Q$5:$Q$4000)+COUNTIF($Q$5:Q3990,Q3990)-1,"")</f>
        <v/>
      </c>
    </row>
    <row r="3991" spans="15:15" x14ac:dyDescent="0.25">
      <c r="O3991" s="31" t="str">
        <f>IFERROR(_xlfn.RANK.EQ(Q3991,$Q$5:$Q$4000)+COUNTIF($Q$5:Q3991,Q3991)-1,"")</f>
        <v/>
      </c>
    </row>
    <row r="3992" spans="15:15" x14ac:dyDescent="0.25">
      <c r="O3992" s="31" t="str">
        <f>IFERROR(_xlfn.RANK.EQ(Q3992,$Q$5:$Q$4000)+COUNTIF($Q$5:Q3992,Q3992)-1,"")</f>
        <v/>
      </c>
    </row>
    <row r="3993" spans="15:15" x14ac:dyDescent="0.25">
      <c r="O3993" s="31" t="str">
        <f>IFERROR(_xlfn.RANK.EQ(Q3993,$Q$5:$Q$4000)+COUNTIF($Q$5:Q3993,Q3993)-1,"")</f>
        <v/>
      </c>
    </row>
  </sheetData>
  <sortState xmlns:xlrd2="http://schemas.microsoft.com/office/spreadsheetml/2017/richdata2" ref="N5:S367">
    <sortCondition descending="1" ref="S5:S367"/>
  </sortState>
  <conditionalFormatting sqref="D8:D12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{DC1D17B8-360B-4445-AC3B-D3BDD033E891}</x14:id>
        </ext>
      </extLst>
    </cfRule>
  </conditionalFormatting>
  <conditionalFormatting sqref="E8:E1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{F35FBDE4-E250-452D-AF7C-79BB37345337}</x14:id>
        </ext>
      </extLst>
    </cfRule>
  </conditionalFormatting>
  <conditionalFormatting sqref="K8:K9">
    <cfRule type="cellIs" dxfId="3" priority="1" operator="equal">
      <formula>"q"</formula>
    </cfRule>
    <cfRule type="cellIs" dxfId="2" priority="2" operator="equal">
      <formula>"p"</formula>
    </cfRule>
  </conditionalFormatting>
  <conditionalFormatting sqref="L8:L9">
    <cfRule type="cellIs" dxfId="1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1D17B8-360B-4445-AC3B-D3BDD033E8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D8:D12</xm:sqref>
        </x14:conditionalFormatting>
        <x14:conditionalFormatting xmlns:xm="http://schemas.microsoft.com/office/excel/2006/main">
          <x14:cfRule type="dataBar" id="{F35FBDE4-E250-452D-AF7C-79BB3734533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>
    <pageSetUpPr fitToPage="1"/>
  </sheetPr>
  <dimension ref="A1:T12"/>
  <sheetViews>
    <sheetView showGridLines="0" zoomScaleNormal="100" workbookViewId="0">
      <selection activeCell="F3" sqref="F3"/>
    </sheetView>
  </sheetViews>
  <sheetFormatPr defaultRowHeight="15" x14ac:dyDescent="0.25"/>
  <cols>
    <col min="1" max="1" width="3.28515625" customWidth="1"/>
    <col min="2" max="2" width="12.42578125" bestFit="1" customWidth="1"/>
    <col min="3" max="3" width="16.7109375" customWidth="1"/>
    <col min="4" max="8" width="8.28515625" customWidth="1"/>
    <col min="9" max="9" width="10.42578125" customWidth="1"/>
    <col min="10" max="20" width="8.28515625" customWidth="1"/>
  </cols>
  <sheetData>
    <row r="1" spans="1:20" ht="18" customHeight="1" x14ac:dyDescent="0.25">
      <c r="A1" s="98" t="s">
        <v>81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x14ac:dyDescent="0.25">
      <c r="A2" s="72"/>
      <c r="B2" s="73" t="s">
        <v>17</v>
      </c>
      <c r="C2" s="73" t="s">
        <v>62</v>
      </c>
      <c r="D2" s="73" t="s">
        <v>21</v>
      </c>
      <c r="E2" s="73" t="s">
        <v>22</v>
      </c>
      <c r="F2" s="73" t="s">
        <v>23</v>
      </c>
      <c r="G2" s="73" t="s">
        <v>24</v>
      </c>
      <c r="H2" s="73" t="s">
        <v>25</v>
      </c>
      <c r="I2" s="73" t="s">
        <v>26</v>
      </c>
      <c r="J2" s="73">
        <v>43159</v>
      </c>
      <c r="K2" s="73">
        <v>43190</v>
      </c>
      <c r="L2" s="73">
        <v>43220</v>
      </c>
      <c r="M2" s="73">
        <v>43251</v>
      </c>
      <c r="N2" s="73">
        <v>43281</v>
      </c>
      <c r="O2" s="73">
        <v>43306</v>
      </c>
      <c r="P2" s="74">
        <v>43306</v>
      </c>
      <c r="Q2" s="74">
        <v>43100</v>
      </c>
      <c r="R2" s="74">
        <v>42735</v>
      </c>
      <c r="S2" s="74">
        <v>42369</v>
      </c>
      <c r="T2" s="74">
        <v>42004</v>
      </c>
    </row>
    <row r="3" spans="1:20" x14ac:dyDescent="0.25">
      <c r="A3" s="83">
        <v>1</v>
      </c>
      <c r="B3" s="79" t="str">
        <f>INDEX('Base Returns'!$E:$E,MATCH(Returns!$A3,'Base Returns'!$A:$A,0))</f>
        <v>FLWS Com A</v>
      </c>
      <c r="C3" s="79" t="str">
        <f>INDEX('Base Returns'!F:F,MATCH(Returns!$A3,'Base Returns'!$A:$A,0))</f>
        <v>1 800 Flowers Com Inc</v>
      </c>
      <c r="D3" s="75">
        <f>INDEX('Base Returns'!H:H,MATCH(Returns!$A3,'Base Returns'!$A:$A,0))</f>
        <v>6.0606060606000003E-2</v>
      </c>
      <c r="E3" s="75">
        <f>INDEX('Base Returns'!I:I,MATCH(Returns!$A3,'Base Returns'!$A:$A,0))</f>
        <v>-0.26543209877000001</v>
      </c>
      <c r="F3" s="75">
        <f>INDEX('Base Returns'!J:J,MATCH(Returns!$A3,'Base Returns'!$A:$A,0))</f>
        <v>-0.34181415928999997</v>
      </c>
      <c r="G3" s="75">
        <f>INDEX('Base Returns'!K:K,MATCH(Returns!$A3,'Base Returns'!$A:$A,0))</f>
        <v>-0.30409356724999997</v>
      </c>
      <c r="H3" s="75">
        <f>INDEX('Base Returns'!L:L,MATCH(Returns!$A3,'Base Returns'!$A:$A,0))</f>
        <v>-0.43601895735000001</v>
      </c>
      <c r="I3" s="75">
        <f>INDEX('Base Returns'!M:M,MATCH(Returns!$A3,'Base Returns'!$A:$A,0))</f>
        <v>-0.79475681268999998</v>
      </c>
      <c r="J3" s="75">
        <f>INDEX('Base Returns'!N:N,MATCH(Returns!$A3,'Base Returns'!$A:$A,0))</f>
        <v>-0.14492753622999999</v>
      </c>
      <c r="K3" s="75">
        <f>INDEX('Base Returns'!O:O,MATCH(Returns!$A3,'Base Returns'!$A:$A,0))</f>
        <v>-6.2711864406999995E-2</v>
      </c>
      <c r="L3" s="75">
        <f>INDEX('Base Returns'!P:P,MATCH(Returns!$A3,'Base Returns'!$A:$A,0))</f>
        <v>-0.1103074141</v>
      </c>
      <c r="M3" s="75">
        <f>INDEX('Base Returns'!Q:Q,MATCH(Returns!$A3,'Base Returns'!$A:$A,0))</f>
        <v>0</v>
      </c>
      <c r="N3" s="75">
        <f>INDEX('Base Returns'!R:R,MATCH(Returns!$A3,'Base Returns'!$A:$A,0))</f>
        <v>0.20121951220000001</v>
      </c>
      <c r="O3" s="75">
        <f>INDEX('Base Returns'!S:S,MATCH(Returns!$A3,'Base Returns'!$A:$A,0))</f>
        <v>6.7681895089000002E-3</v>
      </c>
      <c r="P3" s="75">
        <f>INDEX('Base Returns'!T:T,MATCH(Returns!$A3,'Base Returns'!$A:$A,0))</f>
        <v>-0.27172582619000002</v>
      </c>
      <c r="Q3" s="76">
        <f>INDEX('Base Returns'!U:U,MATCH(Returns!$A3,'Base Returns'!$A:$A,0))</f>
        <v>-0.24211502783</v>
      </c>
      <c r="R3" s="75">
        <f>INDEX('Base Returns'!V:V,MATCH(Returns!$A3,'Base Returns'!$A:$A,0))</f>
        <v>0.12761506276000001</v>
      </c>
      <c r="S3" s="75">
        <f>INDEX('Base Returns'!W:W,MATCH(Returns!$A3,'Base Returns'!$A:$A,0))</f>
        <v>-0.59092854086000002</v>
      </c>
      <c r="T3" s="75">
        <f>INDEX('Base Returns'!X:X,MATCH(Returns!$A3,'Base Returns'!$A:$A,0))</f>
        <v>-0.10115384615</v>
      </c>
    </row>
    <row r="4" spans="1:20" x14ac:dyDescent="0.25">
      <c r="A4" s="83">
        <f>A3+1</f>
        <v>2</v>
      </c>
      <c r="B4" s="79" t="str">
        <f>INDEX('Base Returns'!$E:$E,MATCH(Returns!$A4,'Base Returns'!$A:$A,0))</f>
        <v>FLWS-B Com B</v>
      </c>
      <c r="C4" s="79" t="str">
        <f>INDEX('Base Returns'!F:F,MATCH(Returns!$A4,'Base Returns'!$A:$A,0))</f>
        <v>1 800 Flowers Com Inc</v>
      </c>
      <c r="D4" s="75">
        <f>INDEX('Base Returns'!$H:$H,MATCH(Returns!$A4,'Base Returns'!$A:$A,0))</f>
        <v>0</v>
      </c>
      <c r="E4" s="75">
        <f>INDEX('Base Returns'!I:I,MATCH(Returns!$A4,'Base Returns'!$A:$A,0))</f>
        <v>0</v>
      </c>
      <c r="F4" s="75">
        <f>INDEX('Base Returns'!J:J,MATCH(Returns!$A4,'Base Returns'!$A:$A,0))</f>
        <v>0</v>
      </c>
      <c r="G4" s="75">
        <f>INDEX('Base Returns'!K:K,MATCH(Returns!$A4,'Base Returns'!$A:$A,0))</f>
        <v>0</v>
      </c>
      <c r="H4" s="75">
        <f>INDEX('Base Returns'!L:L,MATCH(Returns!$A4,'Base Returns'!$A:$A,0))</f>
        <v>0</v>
      </c>
      <c r="I4" s="75">
        <f>INDEX('Base Returns'!M:M,MATCH(Returns!$A4,'Base Returns'!$A:$A,0))</f>
        <v>0</v>
      </c>
      <c r="J4" s="75">
        <f>INDEX('Base Returns'!N:N,MATCH(Returns!$A4,'Base Returns'!$A:$A,0))</f>
        <v>0</v>
      </c>
      <c r="K4" s="75">
        <f>INDEX('Base Returns'!O:O,MATCH(Returns!$A4,'Base Returns'!$A:$A,0))</f>
        <v>0</v>
      </c>
      <c r="L4" s="75">
        <f>INDEX('Base Returns'!P:P,MATCH(Returns!$A4,'Base Returns'!$A:$A,0))</f>
        <v>0</v>
      </c>
      <c r="M4" s="75">
        <f>INDEX('Base Returns'!Q:Q,MATCH(Returns!$A4,'Base Returns'!$A:$A,0))</f>
        <v>0</v>
      </c>
      <c r="N4" s="75">
        <f>INDEX('Base Returns'!R:R,MATCH(Returns!$A4,'Base Returns'!$A:$A,0))</f>
        <v>0</v>
      </c>
      <c r="O4" s="75">
        <f>INDEX('Base Returns'!S:S,MATCH(Returns!$A4,'Base Returns'!$A:$A,0))</f>
        <v>0</v>
      </c>
      <c r="P4" s="75">
        <f>INDEX('Base Returns'!T:T,MATCH(Returns!$A4,'Base Returns'!$A:$A,0))</f>
        <v>0</v>
      </c>
      <c r="Q4" s="76">
        <f>INDEX('Base Returns'!U:U,MATCH(Returns!$A4,'Base Returns'!$A:$A,0))</f>
        <v>0</v>
      </c>
      <c r="R4" s="75">
        <f>INDEX('Base Returns'!V:V,MATCH(Returns!$A4,'Base Returns'!$A:$A,0))</f>
        <v>0</v>
      </c>
      <c r="S4" s="75">
        <f>INDEX('Base Returns'!W:W,MATCH(Returns!$A4,'Base Returns'!$A:$A,0))</f>
        <v>0</v>
      </c>
      <c r="T4" s="75">
        <f>INDEX('Base Returns'!X:X,MATCH(Returns!$A4,'Base Returns'!$A:$A,0))</f>
        <v>0</v>
      </c>
    </row>
    <row r="5" spans="1:20" x14ac:dyDescent="0.25">
      <c r="A5" s="83">
        <f t="shared" ref="A5:A12" si="0">A4+1</f>
        <v>3</v>
      </c>
      <c r="B5" s="79" t="str">
        <f>INDEX('Base Returns'!$E:$E,MATCH(Returns!$A5,'Base Returns'!$A:$A,0))</f>
        <v>TXG Com A</v>
      </c>
      <c r="C5" s="79" t="str">
        <f>INDEX('Base Returns'!F:F,MATCH(Returns!$A5,'Base Returns'!$A:$A,0))</f>
        <v>10x Genomics, Inc</v>
      </c>
      <c r="D5" s="75">
        <f>INDEX('Base Returns'!$H:$H,MATCH(Returns!$A5,'Base Returns'!$A:$A,0))</f>
        <v>-2.6902382781E-2</v>
      </c>
      <c r="E5" s="75">
        <f>INDEX('Base Returns'!I:I,MATCH(Returns!$A5,'Base Returns'!$A:$A,0))</f>
        <v>-0.13583617747000001</v>
      </c>
      <c r="F5" s="75">
        <f>INDEX('Base Returns'!J:J,MATCH(Returns!$A5,'Base Returns'!$A:$A,0))</f>
        <v>-0.32909379968000002</v>
      </c>
      <c r="G5" s="75">
        <f>INDEX('Base Returns'!K:K,MATCH(Returns!$A5,'Base Returns'!$A:$A,0))</f>
        <v>-0.77408993575999996</v>
      </c>
      <c r="H5" s="75">
        <f>INDEX('Base Returns'!L:L,MATCH(Returns!$A5,'Base Returns'!$A:$A,0))</f>
        <v>-0.70295635852000005</v>
      </c>
      <c r="I5" s="75">
        <f>INDEX('Base Returns'!M:M,MATCH(Returns!$A5,'Base Returns'!$A:$A,0))</f>
        <v>-0.87239189598</v>
      </c>
      <c r="J5" s="75">
        <f>INDEX('Base Returns'!N:N,MATCH(Returns!$A5,'Base Returns'!$A:$A,0))</f>
        <v>-0.18334892422999999</v>
      </c>
      <c r="K5" s="75">
        <f>INDEX('Base Returns'!O:O,MATCH(Returns!$A5,'Base Returns'!$A:$A,0))</f>
        <v>-5.2691867124000001E-2</v>
      </c>
      <c r="L5" s="75">
        <f>INDEX('Base Returns'!P:P,MATCH(Returns!$A5,'Base Returns'!$A:$A,0))</f>
        <v>0.15235792019</v>
      </c>
      <c r="M5" s="75">
        <f>INDEX('Base Returns'!Q:Q,MATCH(Returns!$A5,'Base Returns'!$A:$A,0))</f>
        <v>0.21511017837999999</v>
      </c>
      <c r="N5" s="75">
        <f>INDEX('Base Returns'!R:R,MATCH(Returns!$A5,'Base Returns'!$A:$A,0))</f>
        <v>0.16148531952</v>
      </c>
      <c r="O5" s="75">
        <f>INDEX('Base Returns'!S:S,MATCH(Returns!$A5,'Base Returns'!$A:$A,0))</f>
        <v>-5.8736059479E-2</v>
      </c>
      <c r="P5" s="75">
        <f>INDEX('Base Returns'!T:T,MATCH(Returns!$A5,'Base Returns'!$A:$A,0))</f>
        <v>-0.11838440111</v>
      </c>
      <c r="Q5" s="76">
        <f>INDEX('Base Returns'!U:U,MATCH(Returns!$A5,'Base Returns'!$A:$A,0))</f>
        <v>-0.74338813437999995</v>
      </c>
      <c r="R5" s="75">
        <f>INDEX('Base Returns'!V:V,MATCH(Returns!$A5,'Base Returns'!$A:$A,0))</f>
        <v>0.53567508233000005</v>
      </c>
      <c r="S5" s="75">
        <f>INDEX('Base Returns'!W:W,MATCH(Returns!$A5,'Base Returns'!$A:$A,0))</f>
        <v>-0.75537056928000001</v>
      </c>
      <c r="T5" s="75">
        <f>INDEX('Base Returns'!X:X,MATCH(Returns!$A5,'Base Returns'!$A:$A,0))</f>
        <v>5.1977401127999999E-2</v>
      </c>
    </row>
    <row r="6" spans="1:20" x14ac:dyDescent="0.25">
      <c r="A6" s="83">
        <f t="shared" si="0"/>
        <v>4</v>
      </c>
      <c r="B6" s="79" t="str">
        <f>INDEX('Base Returns'!$E:$E,MATCH(Returns!$A6,'Base Returns'!$A:$A,0))</f>
        <v>TXG-B Com B</v>
      </c>
      <c r="C6" s="79" t="str">
        <f>INDEX('Base Returns'!F:F,MATCH(Returns!$A6,'Base Returns'!$A:$A,0))</f>
        <v>10x Genomics, Inc</v>
      </c>
      <c r="D6" s="75">
        <f>INDEX('Base Returns'!$H:$H,MATCH(Returns!$A6,'Base Returns'!$A:$A,0))</f>
        <v>0</v>
      </c>
      <c r="E6" s="75">
        <f>INDEX('Base Returns'!I:I,MATCH(Returns!$A6,'Base Returns'!$A:$A,0))</f>
        <v>0</v>
      </c>
      <c r="F6" s="75">
        <f>INDEX('Base Returns'!J:J,MATCH(Returns!$A6,'Base Returns'!$A:$A,0))</f>
        <v>0</v>
      </c>
      <c r="G6" s="75">
        <f>INDEX('Base Returns'!K:K,MATCH(Returns!$A6,'Base Returns'!$A:$A,0))</f>
        <v>0</v>
      </c>
      <c r="H6" s="75">
        <f>INDEX('Base Returns'!L:L,MATCH(Returns!$A6,'Base Returns'!$A:$A,0))</f>
        <v>0</v>
      </c>
      <c r="I6" s="75">
        <f>INDEX('Base Returns'!M:M,MATCH(Returns!$A6,'Base Returns'!$A:$A,0))</f>
        <v>0</v>
      </c>
      <c r="J6" s="75">
        <f>INDEX('Base Returns'!N:N,MATCH(Returns!$A6,'Base Returns'!$A:$A,0))</f>
        <v>0</v>
      </c>
      <c r="K6" s="75">
        <f>INDEX('Base Returns'!O:O,MATCH(Returns!$A6,'Base Returns'!$A:$A,0))</f>
        <v>0</v>
      </c>
      <c r="L6" s="75">
        <f>INDEX('Base Returns'!P:P,MATCH(Returns!$A6,'Base Returns'!$A:$A,0))</f>
        <v>0</v>
      </c>
      <c r="M6" s="75">
        <f>INDEX('Base Returns'!Q:Q,MATCH(Returns!$A6,'Base Returns'!$A:$A,0))</f>
        <v>0</v>
      </c>
      <c r="N6" s="75">
        <f>INDEX('Base Returns'!R:R,MATCH(Returns!$A6,'Base Returns'!$A:$A,0))</f>
        <v>0</v>
      </c>
      <c r="O6" s="75">
        <f>INDEX('Base Returns'!S:S,MATCH(Returns!$A6,'Base Returns'!$A:$A,0))</f>
        <v>0</v>
      </c>
      <c r="P6" s="75">
        <f>INDEX('Base Returns'!T:T,MATCH(Returns!$A6,'Base Returns'!$A:$A,0))</f>
        <v>0</v>
      </c>
      <c r="Q6" s="76">
        <f>INDEX('Base Returns'!U:U,MATCH(Returns!$A6,'Base Returns'!$A:$A,0))</f>
        <v>0</v>
      </c>
      <c r="R6" s="75">
        <f>INDEX('Base Returns'!V:V,MATCH(Returns!$A6,'Base Returns'!$A:$A,0))</f>
        <v>0</v>
      </c>
      <c r="S6" s="75">
        <f>INDEX('Base Returns'!W:W,MATCH(Returns!$A6,'Base Returns'!$A:$A,0))</f>
        <v>0</v>
      </c>
      <c r="T6" s="75">
        <f>INDEX('Base Returns'!X:X,MATCH(Returns!$A6,'Base Returns'!$A:$A,0))</f>
        <v>0</v>
      </c>
    </row>
    <row r="7" spans="1:20" x14ac:dyDescent="0.25">
      <c r="A7" s="83">
        <f t="shared" si="0"/>
        <v>5</v>
      </c>
      <c r="B7" s="79" t="str">
        <f>INDEX('Base Returns'!$E:$E,MATCH(Returns!$A7,'Base Returns'!$A:$A,0))</f>
        <v>SRCE Com</v>
      </c>
      <c r="C7" s="79" t="str">
        <f>INDEX('Base Returns'!F:F,MATCH(Returns!$A7,'Base Returns'!$A:$A,0))</f>
        <v>1st Source Corp</v>
      </c>
      <c r="D7" s="75">
        <f>INDEX('Base Returns'!$H:$H,MATCH(Returns!$A7,'Base Returns'!$A:$A,0))</f>
        <v>-9.6053379551000004E-2</v>
      </c>
      <c r="E7" s="75">
        <f>INDEX('Base Returns'!I:I,MATCH(Returns!$A7,'Base Returns'!$A:$A,0))</f>
        <v>-9.0987644125999995E-2</v>
      </c>
      <c r="F7" s="75">
        <f>INDEX('Base Returns'!J:J,MATCH(Returns!$A7,'Base Returns'!$A:$A,0))</f>
        <v>4.5896286544999998E-2</v>
      </c>
      <c r="G7" s="75">
        <f>INDEX('Base Returns'!K:K,MATCH(Returns!$A7,'Base Returns'!$A:$A,0))</f>
        <v>0.27740417281000002</v>
      </c>
      <c r="H7" s="75">
        <f>INDEX('Base Returns'!L:L,MATCH(Returns!$A7,'Base Returns'!$A:$A,0))</f>
        <v>0.34245421837000001</v>
      </c>
      <c r="I7" s="75">
        <f>INDEX('Base Returns'!M:M,MATCH(Returns!$A7,'Base Returns'!$A:$A,0))</f>
        <v>1.0002542929</v>
      </c>
      <c r="J7" s="75">
        <f>INDEX('Base Returns'!N:N,MATCH(Returns!$A7,'Base Returns'!$A:$A,0))</f>
        <v>-7.8428351310000005E-2</v>
      </c>
      <c r="K7" s="75">
        <f>INDEX('Base Returns'!O:O,MATCH(Returns!$A7,'Base Returns'!$A:$A,0))</f>
        <v>2.3407456955999999E-3</v>
      </c>
      <c r="L7" s="75">
        <f>INDEX('Base Returns'!P:P,MATCH(Returns!$A7,'Base Returns'!$A:$A,0))</f>
        <v>1.645465774E-2</v>
      </c>
      <c r="M7" s="75">
        <f>INDEX('Base Returns'!Q:Q,MATCH(Returns!$A7,'Base Returns'!$A:$A,0))</f>
        <v>2.4933949802000002E-2</v>
      </c>
      <c r="N7" s="75">
        <f>INDEX('Base Returns'!R:R,MATCH(Returns!$A7,'Base Returns'!$A:$A,0))</f>
        <v>-3.6249395843999999E-2</v>
      </c>
      <c r="O7" s="75">
        <f>INDEX('Base Returns'!S:S,MATCH(Returns!$A7,'Base Returns'!$A:$A,0))</f>
        <v>-7.2000507615999996E-3</v>
      </c>
      <c r="P7" s="75">
        <f>INDEX('Base Returns'!T:T,MATCH(Returns!$A7,'Base Returns'!$A:$A,0))</f>
        <v>2.9534602098000001E-2</v>
      </c>
      <c r="Q7" s="76">
        <f>INDEX('Base Returns'!U:U,MATCH(Returns!$A7,'Base Returns'!$A:$A,0))</f>
        <v>8.9565470876999995E-2</v>
      </c>
      <c r="R7" s="75">
        <f>INDEX('Base Returns'!V:V,MATCH(Returns!$A7,'Base Returns'!$A:$A,0))</f>
        <v>6.4683781090999995E-2</v>
      </c>
      <c r="S7" s="75">
        <f>INDEX('Base Returns'!W:W,MATCH(Returns!$A7,'Base Returns'!$A:$A,0))</f>
        <v>9.8086967359999999E-2</v>
      </c>
      <c r="T7" s="75">
        <f>INDEX('Base Returns'!X:X,MATCH(Returns!$A7,'Base Returns'!$A:$A,0))</f>
        <v>0.26439639623</v>
      </c>
    </row>
    <row r="8" spans="1:20" x14ac:dyDescent="0.25">
      <c r="A8" s="83">
        <f t="shared" si="0"/>
        <v>6</v>
      </c>
      <c r="B8" s="79" t="str">
        <f>INDEX('Base Returns'!$E:$E,MATCH(Returns!$A8,'Base Returns'!$A:$A,0))</f>
        <v>DIBS Com</v>
      </c>
      <c r="C8" s="79" t="str">
        <f>INDEX('Base Returns'!F:F,MATCH(Returns!$A8,'Base Returns'!$A:$A,0))</f>
        <v>1stdibs.Com, Inc</v>
      </c>
      <c r="D8" s="75">
        <f>INDEX('Base Returns'!$H:$H,MATCH(Returns!$A8,'Base Returns'!$A:$A,0))</f>
        <v>-3.5087719298000003E-2</v>
      </c>
      <c r="E8" s="75">
        <f>INDEX('Base Returns'!I:I,MATCH(Returns!$A8,'Base Returns'!$A:$A,0))</f>
        <v>-0.33252427184</v>
      </c>
      <c r="F8" s="75">
        <f>INDEX('Base Returns'!J:J,MATCH(Returns!$A8,'Base Returns'!$A:$A,0))</f>
        <v>-0.30025445293000003</v>
      </c>
      <c r="G8" s="75">
        <f>INDEX('Base Returns'!K:K,MATCH(Returns!$A8,'Base Returns'!$A:$A,0))</f>
        <v>-0.27248677248999997</v>
      </c>
      <c r="H8" s="75">
        <f>INDEX('Base Returns'!L:L,MATCH(Returns!$A8,'Base Returns'!$A:$A,0))</f>
        <v>-0.61645746165000004</v>
      </c>
      <c r="I8" s="75">
        <f>INDEX('Base Returns'!M:M,MATCH(Returns!$A8,'Base Returns'!$A:$A,0))</f>
        <v>0</v>
      </c>
      <c r="J8" s="75">
        <f>INDEX('Base Returns'!N:N,MATCH(Returns!$A8,'Base Returns'!$A:$A,0))</f>
        <v>-0.17391304348</v>
      </c>
      <c r="K8" s="75">
        <f>INDEX('Base Returns'!O:O,MATCH(Returns!$A8,'Base Returns'!$A:$A,0))</f>
        <v>-0.1875</v>
      </c>
      <c r="L8" s="75">
        <f>INDEX('Base Returns'!P:P,MATCH(Returns!$A8,'Base Returns'!$A:$A,0))</f>
        <v>1.6194331983999999E-2</v>
      </c>
      <c r="M8" s="75">
        <f>INDEX('Base Returns'!Q:Q,MATCH(Returns!$A8,'Base Returns'!$A:$A,0))</f>
        <v>9.5617529881999994E-2</v>
      </c>
      <c r="N8" s="75">
        <f>INDEX('Base Returns'!R:R,MATCH(Returns!$A8,'Base Returns'!$A:$A,0))</f>
        <v>3.6363636354999999E-3</v>
      </c>
      <c r="O8" s="75">
        <f>INDEX('Base Returns'!S:S,MATCH(Returns!$A8,'Base Returns'!$A:$A,0))</f>
        <v>-3.6231884050999998E-3</v>
      </c>
      <c r="P8" s="75">
        <f>INDEX('Base Returns'!T:T,MATCH(Returns!$A8,'Base Returns'!$A:$A,0))</f>
        <v>-0.22316384181000001</v>
      </c>
      <c r="Q8" s="76">
        <f>INDEX('Base Returns'!U:U,MATCH(Returns!$A8,'Base Returns'!$A:$A,0))</f>
        <v>-0.24358974358999999</v>
      </c>
      <c r="R8" s="75">
        <f>INDEX('Base Returns'!V:V,MATCH(Returns!$A8,'Base Returns'!$A:$A,0))</f>
        <v>-7.8740157480999995E-2</v>
      </c>
      <c r="S8" s="75">
        <f>INDEX('Base Returns'!W:W,MATCH(Returns!$A8,'Base Returns'!$A:$A,0))</f>
        <v>-0.59392486011000001</v>
      </c>
      <c r="T8" s="75">
        <f>INDEX('Base Returns'!X:X,MATCH(Returns!$A8,'Base Returns'!$A:$A,0))</f>
        <v>0</v>
      </c>
    </row>
    <row r="9" spans="1:20" x14ac:dyDescent="0.25">
      <c r="A9" s="83">
        <f t="shared" si="0"/>
        <v>7</v>
      </c>
      <c r="B9" s="79" t="str">
        <f>INDEX('Base Returns'!$E:$E,MATCH(Returns!$A9,'Base Returns'!$A:$A,0))</f>
        <v>XXII Com</v>
      </c>
      <c r="C9" s="79" t="str">
        <f>INDEX('Base Returns'!F:F,MATCH(Returns!$A9,'Base Returns'!$A:$A,0))</f>
        <v>22nd Century Group, Inc</v>
      </c>
      <c r="D9" s="75">
        <f>INDEX('Base Returns'!$H:$H,MATCH(Returns!$A9,'Base Returns'!$A:$A,0))</f>
        <v>-0.61692307692000004</v>
      </c>
      <c r="E9" s="75">
        <f>INDEX('Base Returns'!I:I,MATCH(Returns!$A9,'Base Returns'!$A:$A,0))</f>
        <v>-0.96758656600000004</v>
      </c>
      <c r="F9" s="75">
        <f>INDEX('Base Returns'!J:J,MATCH(Returns!$A9,'Base Returns'!$A:$A,0))</f>
        <v>-0.99876245004999997</v>
      </c>
      <c r="G9" s="75">
        <f>INDEX('Base Returns'!K:K,MATCH(Returns!$A9,'Base Returns'!$A:$A,0))</f>
        <v>-0.99998413900000005</v>
      </c>
      <c r="H9" s="75">
        <f>INDEX('Base Returns'!L:L,MATCH(Returns!$A9,'Base Returns'!$A:$A,0))</f>
        <v>-0.99999833762000001</v>
      </c>
      <c r="I9" s="75">
        <f>INDEX('Base Returns'!M:M,MATCH(Returns!$A9,'Base Returns'!$A:$A,0))</f>
        <v>-0.99999549071000005</v>
      </c>
      <c r="J9" s="75">
        <f>INDEX('Base Returns'!N:N,MATCH(Returns!$A9,'Base Returns'!$A:$A,0))</f>
        <v>-0.25</v>
      </c>
      <c r="K9" s="75">
        <f>INDEX('Base Returns'!O:O,MATCH(Returns!$A9,'Base Returns'!$A:$A,0))</f>
        <v>-0.40972222221999999</v>
      </c>
      <c r="L9" s="75">
        <f>INDEX('Base Returns'!P:P,MATCH(Returns!$A9,'Base Returns'!$A:$A,0))</f>
        <v>-0.11764705882</v>
      </c>
      <c r="M9" s="75">
        <f>INDEX('Base Returns'!Q:Q,MATCH(Returns!$A9,'Base Returns'!$A:$A,0))</f>
        <v>-0.56347826086999997</v>
      </c>
      <c r="N9" s="75">
        <f>INDEX('Base Returns'!R:R,MATCH(Returns!$A9,'Base Returns'!$A:$A,0))</f>
        <v>-0.63346613545999997</v>
      </c>
      <c r="O9" s="75">
        <f>INDEX('Base Returns'!S:S,MATCH(Returns!$A9,'Base Returns'!$A:$A,0))</f>
        <v>-9.7826086955000002E-2</v>
      </c>
      <c r="P9" s="75">
        <f>INDEX('Base Returns'!T:T,MATCH(Returns!$A9,'Base Returns'!$A:$A,0))</f>
        <v>-0.97961188896999996</v>
      </c>
      <c r="Q9" s="76">
        <f>INDEX('Base Returns'!U:U,MATCH(Returns!$A9,'Base Returns'!$A:$A,0))</f>
        <v>-0.98679735051999995</v>
      </c>
      <c r="R9" s="75">
        <f>INDEX('Base Returns'!V:V,MATCH(Returns!$A9,'Base Returns'!$A:$A,0))</f>
        <v>-0.98651457540999998</v>
      </c>
      <c r="S9" s="75">
        <f>INDEX('Base Returns'!W:W,MATCH(Returns!$A9,'Base Returns'!$A:$A,0))</f>
        <v>-0.70210355986999995</v>
      </c>
      <c r="T9" s="75">
        <f>INDEX('Base Returns'!X:X,MATCH(Returns!$A9,'Base Returns'!$A:$A,0))</f>
        <v>0.40454545454000002</v>
      </c>
    </row>
    <row r="10" spans="1:20" x14ac:dyDescent="0.25">
      <c r="A10" s="83">
        <f t="shared" si="0"/>
        <v>8</v>
      </c>
      <c r="B10" s="79" t="str">
        <f>INDEX('Base Returns'!$E:$E,MATCH(Returns!$A10,'Base Returns'!$A:$A,0))</f>
        <v>ME Com A</v>
      </c>
      <c r="C10" s="79" t="str">
        <f>INDEX('Base Returns'!F:F,MATCH(Returns!$A10,'Base Returns'!$A:$A,0))</f>
        <v>23andme Holding Co</v>
      </c>
      <c r="D10" s="75">
        <f>INDEX('Base Returns'!$H:$H,MATCH(Returns!$A10,'Base Returns'!$A:$A,0))</f>
        <v>0</v>
      </c>
      <c r="E10" s="75">
        <f>INDEX('Base Returns'!I:I,MATCH(Returns!$A10,'Base Returns'!$A:$A,0))</f>
        <v>0</v>
      </c>
      <c r="F10" s="75">
        <f>INDEX('Base Returns'!J:J,MATCH(Returns!$A10,'Base Returns'!$A:$A,0))</f>
        <v>0</v>
      </c>
      <c r="G10" s="75">
        <f>INDEX('Base Returns'!K:K,MATCH(Returns!$A10,'Base Returns'!$A:$A,0))</f>
        <v>0</v>
      </c>
      <c r="H10" s="75">
        <f>INDEX('Base Returns'!L:L,MATCH(Returns!$A10,'Base Returns'!$A:$A,0))</f>
        <v>0</v>
      </c>
      <c r="I10" s="75">
        <f>INDEX('Base Returns'!M:M,MATCH(Returns!$A10,'Base Returns'!$A:$A,0))</f>
        <v>0</v>
      </c>
      <c r="J10" s="75">
        <f>INDEX('Base Returns'!N:N,MATCH(Returns!$A10,'Base Returns'!$A:$A,0))</f>
        <v>-0.72440909091000005</v>
      </c>
      <c r="K10" s="75">
        <f>INDEX('Base Returns'!O:O,MATCH(Returns!$A10,'Base Returns'!$A:$A,0))</f>
        <v>0</v>
      </c>
      <c r="L10" s="75">
        <f>INDEX('Base Returns'!P:P,MATCH(Returns!$A10,'Base Returns'!$A:$A,0))</f>
        <v>0</v>
      </c>
      <c r="M10" s="75">
        <f>INDEX('Base Returns'!Q:Q,MATCH(Returns!$A10,'Base Returns'!$A:$A,0))</f>
        <v>0</v>
      </c>
      <c r="N10" s="75">
        <f>INDEX('Base Returns'!R:R,MATCH(Returns!$A10,'Base Returns'!$A:$A,0))</f>
        <v>0</v>
      </c>
      <c r="O10" s="75">
        <f>INDEX('Base Returns'!S:S,MATCH(Returns!$A10,'Base Returns'!$A:$A,0))</f>
        <v>0</v>
      </c>
      <c r="P10" s="75">
        <f>INDEX('Base Returns'!T:T,MATCH(Returns!$A10,'Base Returns'!$A:$A,0))</f>
        <v>0</v>
      </c>
      <c r="Q10" s="76">
        <f>INDEX('Base Returns'!U:U,MATCH(Returns!$A10,'Base Returns'!$A:$A,0))</f>
        <v>-0.82211275314999999</v>
      </c>
      <c r="R10" s="75">
        <f>INDEX('Base Returns'!V:V,MATCH(Returns!$A10,'Base Returns'!$A:$A,0))</f>
        <v>-0.57708333332999995</v>
      </c>
      <c r="S10" s="75">
        <f>INDEX('Base Returns'!W:W,MATCH(Returns!$A10,'Base Returns'!$A:$A,0))</f>
        <v>-0.67567567567999998</v>
      </c>
      <c r="T10" s="75">
        <f>INDEX('Base Returns'!X:X,MATCH(Returns!$A10,'Base Returns'!$A:$A,0))</f>
        <v>-0.41732283463999997</v>
      </c>
    </row>
    <row r="11" spans="1:20" x14ac:dyDescent="0.25">
      <c r="A11" s="83">
        <f t="shared" si="0"/>
        <v>9</v>
      </c>
      <c r="B11" s="79" t="str">
        <f>INDEX('Base Returns'!$E:$E,MATCH(Returns!$A11,'Base Returns'!$A:$A,0))</f>
        <v>DDD Com</v>
      </c>
      <c r="C11" s="79" t="str">
        <f>INDEX('Base Returns'!F:F,MATCH(Returns!$A11,'Base Returns'!$A:$A,0))</f>
        <v>3d Systems Corp</v>
      </c>
      <c r="D11" s="75">
        <f>INDEX('Base Returns'!$H:$H,MATCH(Returns!$A11,'Base Returns'!$A:$A,0))</f>
        <v>-1.7441860465E-2</v>
      </c>
      <c r="E11" s="75">
        <f>INDEX('Base Returns'!I:I,MATCH(Returns!$A11,'Base Returns'!$A:$A,0))</f>
        <v>-0.63888888888999995</v>
      </c>
      <c r="F11" s="75">
        <f>INDEX('Base Returns'!J:J,MATCH(Returns!$A11,'Base Returns'!$A:$A,0))</f>
        <v>-0.39857651245999998</v>
      </c>
      <c r="G11" s="75">
        <f>INDEX('Base Returns'!K:K,MATCH(Returns!$A11,'Base Returns'!$A:$A,0))</f>
        <v>-0.78980099502000001</v>
      </c>
      <c r="H11" s="75">
        <f>INDEX('Base Returns'!L:L,MATCH(Returns!$A11,'Base Returns'!$A:$A,0))</f>
        <v>-0.86597938143999997</v>
      </c>
      <c r="I11" s="75">
        <f>INDEX('Base Returns'!M:M,MATCH(Returns!$A11,'Base Returns'!$A:$A,0))</f>
        <v>-0.73046251994</v>
      </c>
      <c r="J11" s="75">
        <f>INDEX('Base Returns'!N:N,MATCH(Returns!$A11,'Base Returns'!$A:$A,0))</f>
        <v>-0.37463126844</v>
      </c>
      <c r="K11" s="75">
        <f>INDEX('Base Returns'!O:O,MATCH(Returns!$A11,'Base Returns'!$A:$A,0))</f>
        <v>-0.1320754717</v>
      </c>
      <c r="L11" s="75">
        <f>INDEX('Base Returns'!P:P,MATCH(Returns!$A11,'Base Returns'!$A:$A,0))</f>
        <v>-0.15760869564999999</v>
      </c>
      <c r="M11" s="75">
        <f>INDEX('Base Returns'!Q:Q,MATCH(Returns!$A11,'Base Returns'!$A:$A,0))</f>
        <v>-6.4516129023000001E-3</v>
      </c>
      <c r="N11" s="75">
        <f>INDEX('Base Returns'!R:R,MATCH(Returns!$A11,'Base Returns'!$A:$A,0))</f>
        <v>5.8441558439999999E-2</v>
      </c>
      <c r="O11" s="75">
        <f>INDEX('Base Returns'!S:S,MATCH(Returns!$A11,'Base Returns'!$A:$A,0))</f>
        <v>3.6809815952000002E-2</v>
      </c>
      <c r="P11" s="75">
        <f>INDEX('Base Returns'!T:T,MATCH(Returns!$A11,'Base Returns'!$A:$A,0))</f>
        <v>-0.48475609755999999</v>
      </c>
      <c r="Q11" s="76">
        <f>INDEX('Base Returns'!U:U,MATCH(Returns!$A11,'Base Returns'!$A:$A,0))</f>
        <v>-0.48346456693000001</v>
      </c>
      <c r="R11" s="75">
        <f>INDEX('Base Returns'!V:V,MATCH(Returns!$A11,'Base Returns'!$A:$A,0))</f>
        <v>-0.14189189189000001</v>
      </c>
      <c r="S11" s="75">
        <f>INDEX('Base Returns'!W:W,MATCH(Returns!$A11,'Base Returns'!$A:$A,0))</f>
        <v>-0.65645311048999999</v>
      </c>
      <c r="T11" s="75">
        <f>INDEX('Base Returns'!X:X,MATCH(Returns!$A11,'Base Returns'!$A:$A,0))</f>
        <v>1.0553435115000001</v>
      </c>
    </row>
    <row r="12" spans="1:20" x14ac:dyDescent="0.25">
      <c r="A12" s="83">
        <f t="shared" si="0"/>
        <v>10</v>
      </c>
      <c r="B12" s="80" t="str">
        <f>INDEX('Base Returns'!$E:$E,MATCH(Returns!$A12,'Base Returns'!$A:$A,0))</f>
        <v>MMM Com</v>
      </c>
      <c r="C12" s="80" t="str">
        <f>INDEX('Base Returns'!F:F,MATCH(Returns!$A12,'Base Returns'!$A:$A,0))</f>
        <v>3M Company</v>
      </c>
      <c r="D12" s="77">
        <f>INDEX('Base Returns'!$H:$H,MATCH(Returns!$A12,'Base Returns'!$A:$A,0))</f>
        <v>-1.3861645088E-2</v>
      </c>
      <c r="E12" s="77">
        <f>INDEX('Base Returns'!I:I,MATCH(Returns!$A12,'Base Returns'!$A:$A,0))</f>
        <v>-9.0124010967000006E-5</v>
      </c>
      <c r="F12" s="77">
        <f>INDEX('Base Returns'!J:J,MATCH(Returns!$A12,'Base Returns'!$A:$A,0))</f>
        <v>0.23261841375</v>
      </c>
      <c r="G12" s="77">
        <f>INDEX('Base Returns'!K:K,MATCH(Returns!$A12,'Base Returns'!$A:$A,0))</f>
        <v>0.84169445939999998</v>
      </c>
      <c r="H12" s="77">
        <f>INDEX('Base Returns'!L:L,MATCH(Returns!$A12,'Base Returns'!$A:$A,0))</f>
        <v>0.38592118650000001</v>
      </c>
      <c r="I12" s="77">
        <f>INDEX('Base Returns'!M:M,MATCH(Returns!$A12,'Base Returns'!$A:$A,0))</f>
        <v>0.40259608012999998</v>
      </c>
      <c r="J12" s="77">
        <f>INDEX('Base Returns'!N:N,MATCH(Returns!$A12,'Base Returns'!$A:$A,0))</f>
        <v>-5.3249097471999997E-2</v>
      </c>
      <c r="K12" s="77">
        <f>INDEX('Base Returns'!O:O,MATCH(Returns!$A12,'Base Returns'!$A:$A,0))</f>
        <v>-5.4133188071000003E-2</v>
      </c>
      <c r="L12" s="77">
        <f>INDEX('Base Returns'!P:P,MATCH(Returns!$A12,'Base Returns'!$A:$A,0))</f>
        <v>7.3188191060999996E-2</v>
      </c>
      <c r="M12" s="77">
        <f>INDEX('Base Returns'!Q:Q,MATCH(Returns!$A12,'Base Returns'!$A:$A,0))</f>
        <v>2.6221772833999998E-2</v>
      </c>
      <c r="N12" s="77">
        <f>INDEX('Base Returns'!R:R,MATCH(Returns!$A12,'Base Returns'!$A:$A,0))</f>
        <v>-1.9837099317E-2</v>
      </c>
      <c r="O12" s="77">
        <f>INDEX('Base Returns'!S:S,MATCH(Returns!$A12,'Base Returns'!$A:$A,0))</f>
        <v>1.0722423268000001E-2</v>
      </c>
      <c r="P12" s="77">
        <f>INDEX('Base Returns'!T:T,MATCH(Returns!$A12,'Base Returns'!$A:$A,0))</f>
        <v>0.17984562948999999</v>
      </c>
      <c r="Q12" s="78">
        <f>INDEX('Base Returns'!U:U,MATCH(Returns!$A12,'Base Returns'!$A:$A,0))</f>
        <v>0.46136433429000001</v>
      </c>
      <c r="R12" s="77">
        <f>INDEX('Base Returns'!V:V,MATCH(Returns!$A12,'Base Returns'!$A:$A,0))</f>
        <v>-3.3280990944999998E-2</v>
      </c>
      <c r="S12" s="77">
        <f>INDEX('Base Returns'!W:W,MATCH(Returns!$A12,'Base Returns'!$A:$A,0))</f>
        <v>-0.29626355310000002</v>
      </c>
      <c r="T12" s="77">
        <f>INDEX('Base Returns'!X:X,MATCH(Returns!$A12,'Base Returns'!$A:$A,0))</f>
        <v>4.8505573628000002E-2</v>
      </c>
    </row>
  </sheetData>
  <conditionalFormatting sqref="B3:C12">
    <cfRule type="expression" dxfId="0" priority="2">
      <formula>MOD(ROW(),2)</formula>
    </cfRule>
  </conditionalFormatting>
  <conditionalFormatting sqref="D3:T1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verticalCentered="1"/>
  <pageMargins left="0" right="0" top="0" bottom="0" header="0.19685039370078741" footer="0.19685039370078741"/>
  <pageSetup paperSize="9" scale="82" orientation="landscape" r:id="rId1"/>
  <headerFooter>
    <oddFooter xml:space="preserve">&amp;L&amp;"Segoe UI Light,Negrito"&amp;10&amp;K006B66Fonte: Economatica&amp;C&amp;"Segoe UI Light,Negrito"&amp;10&amp;K006B66www.economatica.com&amp;R&amp;"Segoe UI Light,Negrito"&amp;10&amp;K006B66Tel: +55 (11) 4081-3800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/>
  <dimension ref="A1:Y3828"/>
  <sheetViews>
    <sheetView zoomScaleNormal="100" workbookViewId="0">
      <pane ySplit="3" topLeftCell="A4" activePane="bottomLeft" state="frozen"/>
      <selection activeCell="J34" sqref="J34"/>
      <selection pane="bottomLeft" activeCell="B3" sqref="B3"/>
    </sheetView>
  </sheetViews>
  <sheetFormatPr defaultColWidth="9.140625" defaultRowHeight="14.25" x14ac:dyDescent="0.25"/>
  <cols>
    <col min="1" max="1" width="4.42578125" style="13" bestFit="1" customWidth="1"/>
    <col min="2" max="2" width="20.85546875" style="4" bestFit="1" customWidth="1"/>
    <col min="3" max="3" width="14.42578125" style="4" bestFit="1" customWidth="1"/>
    <col min="4" max="4" width="8.85546875" style="4" bestFit="1" customWidth="1"/>
    <col min="5" max="5" width="17.7109375" style="4" bestFit="1" customWidth="1"/>
    <col min="6" max="6" width="15.140625" style="4" bestFit="1" customWidth="1"/>
    <col min="7" max="7" width="10.85546875" style="4" bestFit="1" customWidth="1"/>
    <col min="8" max="13" width="12.85546875" style="4" bestFit="1" customWidth="1"/>
    <col min="14" max="14" width="14.42578125" style="4" bestFit="1" customWidth="1"/>
    <col min="15" max="15" width="15" style="4" bestFit="1" customWidth="1"/>
    <col min="16" max="16" width="14.42578125" style="4" bestFit="1" customWidth="1"/>
    <col min="17" max="17" width="14.85546875" style="4" bestFit="1" customWidth="1"/>
    <col min="18" max="18" width="14.42578125" style="4" bestFit="1" customWidth="1"/>
    <col min="19" max="19" width="13.85546875" style="4" bestFit="1" customWidth="1"/>
    <col min="20" max="24" width="12.85546875" style="4" bestFit="1" customWidth="1"/>
    <col min="25" max="16384" width="9.140625" style="4"/>
  </cols>
  <sheetData>
    <row r="1" spans="1:25" ht="30" customHeight="1" x14ac:dyDescent="0.25"/>
    <row r="2" spans="1:25" ht="20.100000000000001" customHeight="1" x14ac:dyDescent="0.25">
      <c r="A2" s="4"/>
      <c r="B2" s="98" t="s">
        <v>76</v>
      </c>
      <c r="G2" s="99" t="s">
        <v>27</v>
      </c>
      <c r="H2" s="99" t="s">
        <v>21</v>
      </c>
      <c r="I2" s="99" t="s">
        <v>22</v>
      </c>
      <c r="J2" s="99" t="s">
        <v>23</v>
      </c>
      <c r="K2" s="99" t="s">
        <v>24</v>
      </c>
      <c r="L2" s="99" t="s">
        <v>25</v>
      </c>
      <c r="M2" s="99" t="s">
        <v>26</v>
      </c>
      <c r="N2" s="99">
        <f>EOMONTH(O2,-1)</f>
        <v>45747</v>
      </c>
      <c r="O2" s="99">
        <f>EOMONTH(P2,-1)</f>
        <v>45777</v>
      </c>
      <c r="P2" s="99">
        <f>EOMONTH(Q2,-1)</f>
        <v>45808</v>
      </c>
      <c r="Q2" s="99">
        <f>EOMONTH(R2,-1)</f>
        <v>45838</v>
      </c>
      <c r="R2" s="99">
        <f>EOMONTH(S2,-1)</f>
        <v>45869</v>
      </c>
      <c r="S2" s="99">
        <f>'Market Dash'!R3</f>
        <v>45875</v>
      </c>
      <c r="T2" s="100">
        <f>'Market Dash'!R3</f>
        <v>45875</v>
      </c>
      <c r="U2" s="100">
        <f>DATE(YEAR(T2)-1,12,31)</f>
        <v>45657</v>
      </c>
      <c r="V2" s="100">
        <f>DATE(YEAR(U2)-1,12,31)</f>
        <v>45291</v>
      </c>
      <c r="W2" s="100">
        <f>DATE(YEAR(V2)-1,12,31)</f>
        <v>44926</v>
      </c>
      <c r="X2" s="100">
        <f>DATE(YEAR(W2)-1,12,31)</f>
        <v>44561</v>
      </c>
    </row>
    <row r="3" spans="1:25" x14ac:dyDescent="0.25">
      <c r="A3" s="81" t="s">
        <v>28</v>
      </c>
      <c r="B3" s="81" t="str">
        <f>_xll.ECOSECURITIES("STOCK","ACTIVE",,"USA",,,,)</f>
        <v>Ticker</v>
      </c>
      <c r="C3" s="81" t="str">
        <f>_xll.ECONOMATICA($B$4:$B$568,"ticker")</f>
        <v>Ticker</v>
      </c>
      <c r="D3" s="81" t="str">
        <f>_xll.ECONOMATICA($B$4:$B$568,"Class",,,,,,,,,"Classe")</f>
        <v>Classe</v>
      </c>
      <c r="E3" s="81" t="s">
        <v>29</v>
      </c>
      <c r="F3" s="81" t="str">
        <f>_xll.ECONOMATICA($B$4:$B$568,"Name")</f>
        <v>Name</v>
      </c>
      <c r="G3" s="81" t="str">
        <f>_xll.ECONOMATICA($B$4:$B$568,"return",,'Market Dash'!R3,,,,"DECIMAL",,,"Return "&amp;G2)</f>
        <v>Return 1d</v>
      </c>
      <c r="H3" s="81" t="str">
        <f>_xll.ECONOMATICA($B$4:$B$568,"return",'Base Returns'!H2,'Market Dash'!R3,,,,"DECIMAL",,,"Return "&amp;H2)</f>
        <v>Return 1m</v>
      </c>
      <c r="I3" s="81" t="str">
        <f>_xll.ECONOMATICA($B$4:$B$568,"return",'Base Returns'!I2,'Market Dash'!R3,,,,"DECIMAL",,,"Return "&amp;I2)</f>
        <v>Return 6m</v>
      </c>
      <c r="J3" s="81" t="str">
        <f>_xll.ECONOMATICA($B$4:$B$568,"return",'Base Returns'!J2,'Market Dash'!R3,,,,"DECIMAL",,,"Return "&amp;J2)</f>
        <v>Return 12m</v>
      </c>
      <c r="K3" s="81" t="str">
        <f>_xll.ECONOMATICA($B$4:$B$568,"return",'Base Returns'!K2,'Market Dash'!R3,,,,"DECIMAL",,,"Return "&amp;K2)</f>
        <v>Return 24m</v>
      </c>
      <c r="L3" s="81" t="str">
        <f>_xll.ECONOMATICA($B$4:$B$568,"return",'Base Returns'!L2,'Market Dash'!R3,,,,"DECIMAL",,,"Return "&amp;L2)</f>
        <v>Return 36m</v>
      </c>
      <c r="M3" s="81" t="str">
        <f>_xll.ECONOMATICA($B$4:$B$568,"return",'Base Returns'!M2,'Market Dash'!R3,,,,"DECIMAL",,,"Return "&amp;M2)</f>
        <v>Return 60m</v>
      </c>
      <c r="N3" s="81" t="str">
        <f>"Return "&amp;TEXT(_xll.ECONOMATICA($B$4:$B$568,"return","in the month",N2,,,,"DECIMAL",,,N2),"mmm-yy")</f>
        <v>Return Mar-25</v>
      </c>
      <c r="O3" s="81" t="str">
        <f>"Return "&amp;TEXT(_xll.ECONOMATICA($B$4:$B$568,"return","in the month",O2,,,,"DECIMAL",,,O2),"mmm-yy")</f>
        <v>Return Apr-25</v>
      </c>
      <c r="P3" s="81" t="str">
        <f>"Return "&amp;TEXT(_xll.ECONOMATICA($B$4:$B$568,"return","in the month",P2,,,,"DECIMAL",,,P2),"mmm-yy")</f>
        <v>Return May-25</v>
      </c>
      <c r="Q3" s="81" t="str">
        <f>"Return "&amp;TEXT(_xll.ECONOMATICA($B$4:$B$568,"return","in the month",Q2,,,,"DECIMAL",,,Q2),"mmm-yy")</f>
        <v>Return Jun-25</v>
      </c>
      <c r="R3" s="81" t="str">
        <f>"Return "&amp;TEXT(_xll.ECONOMATICA($B$4:$B$568,"return","in the month",R2,,,,"DECIMAL",,,R2),"mmm-yy")</f>
        <v>Return Jul-25</v>
      </c>
      <c r="S3" s="81" t="str">
        <f>"Return "&amp;TEXT(_xll.ECONOMATICA($B$4:$B$568,"return","in the month",S2,,,,"DECIMAL",,,S2),"mmm-yy")</f>
        <v>Return Aug-25</v>
      </c>
      <c r="T3" s="81" t="str">
        <f>"Return "&amp;TEXT(_xll.ECONOMATICA($B$4:$B$568,"return","in the year",T2,,,,"DECIMAL",,,T2),"aaa")</f>
        <v>Return Wed</v>
      </c>
      <c r="U3" s="81" t="str">
        <f>"Return "&amp;TEXT(_xll.ECONOMATICA($B$4:$B$568,"return","in the year",U2,,,,"DECIMAL",,,U2),"aaa")</f>
        <v>Return Tue</v>
      </c>
      <c r="V3" s="81" t="str">
        <f>"Return "&amp;TEXT(_xll.ECONOMATICA($B$4:$B$568,"return","in the year",V2,,,,"DECIMAL",,,V2),"aaa")</f>
        <v>Return Sun</v>
      </c>
      <c r="W3" s="81" t="str">
        <f>"Return "&amp;TEXT(_xll.ECONOMATICA($B$4:$B$568,"return","in the year",W2,,,,"DECIMAL",,,W2),"aaa")</f>
        <v>Return Sat</v>
      </c>
      <c r="X3" s="81" t="str">
        <f>"Return "&amp;TEXT(_xll.ECONOMATICA($B$4:$B$568,"return","in the year",X2,,,,"DECIMAL",,,X2),"aaa")</f>
        <v>Return Fri</v>
      </c>
      <c r="Y3" s="4" t="str">
        <f>_xll.ECONOMATICA($B$4:$B$488,"Hist Average","1M","D-0",,,"ORIGINAL CURRENCY","THOUSANDS","false","true","Avg Vol$",{"std.tec.cals=7"})</f>
        <v>Avg Vol$</v>
      </c>
    </row>
    <row r="4" spans="1:25" x14ac:dyDescent="0.25">
      <c r="A4" s="13">
        <v>1</v>
      </c>
      <c r="B4" s="13" t="s">
        <v>87</v>
      </c>
      <c r="C4" s="13" t="s">
        <v>3596</v>
      </c>
      <c r="D4" s="13" t="s">
        <v>4015</v>
      </c>
      <c r="E4" s="13" t="str">
        <f t="shared" ref="E4:E67" si="0">CONCATENATE(C4," ",D4)</f>
        <v>FLWS Com A</v>
      </c>
      <c r="F4" s="13" t="s">
        <v>3281</v>
      </c>
      <c r="G4" s="82">
        <v>1.7094017093999998E-2</v>
      </c>
      <c r="H4" s="39">
        <v>6.0606060606000003E-2</v>
      </c>
      <c r="I4" s="39">
        <v>-0.26543209877000001</v>
      </c>
      <c r="J4" s="39">
        <v>-0.34181415928999997</v>
      </c>
      <c r="K4" s="39">
        <v>-0.30409356724999997</v>
      </c>
      <c r="L4" s="39">
        <v>-0.43601895735000001</v>
      </c>
      <c r="M4" s="39">
        <v>-0.79475681268999998</v>
      </c>
      <c r="N4" s="39">
        <v>-0.14492753622999999</v>
      </c>
      <c r="O4" s="39">
        <v>-6.2711864406999995E-2</v>
      </c>
      <c r="P4" s="39">
        <v>-0.1103074141</v>
      </c>
      <c r="Q4" s="39">
        <v>0</v>
      </c>
      <c r="R4" s="39">
        <v>0.20121951220000001</v>
      </c>
      <c r="S4" s="39">
        <v>6.7681895089000002E-3</v>
      </c>
      <c r="T4" s="39">
        <v>-0.27172582619000002</v>
      </c>
      <c r="U4" s="39">
        <v>-0.24211502783</v>
      </c>
      <c r="V4" s="39">
        <v>0.12761506276000001</v>
      </c>
      <c r="W4" s="39">
        <v>-0.59092854086000002</v>
      </c>
      <c r="X4" s="39">
        <v>-0.10115384615</v>
      </c>
      <c r="Y4" s="4">
        <v>5065.4390283000002</v>
      </c>
    </row>
    <row r="5" spans="1:25" x14ac:dyDescent="0.25">
      <c r="A5" s="13">
        <v>2</v>
      </c>
      <c r="B5" s="13" t="s">
        <v>88</v>
      </c>
      <c r="C5" s="13" t="s">
        <v>3597</v>
      </c>
      <c r="D5" s="13" t="s">
        <v>4016</v>
      </c>
      <c r="E5" s="13" t="str">
        <f t="shared" si="0"/>
        <v>FLWS-B Com B</v>
      </c>
      <c r="F5" s="13" t="s">
        <v>3281</v>
      </c>
      <c r="G5" s="8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25" x14ac:dyDescent="0.25">
      <c r="A6" s="13">
        <v>3</v>
      </c>
      <c r="B6" s="13" t="s">
        <v>89</v>
      </c>
      <c r="C6" s="13" t="s">
        <v>3598</v>
      </c>
      <c r="D6" s="13" t="s">
        <v>4015</v>
      </c>
      <c r="E6" s="13" t="str">
        <f t="shared" si="0"/>
        <v>TXG Com A</v>
      </c>
      <c r="F6" s="13" t="s">
        <v>3282</v>
      </c>
      <c r="G6" s="82">
        <v>-4.8835462057999997E-2</v>
      </c>
      <c r="H6" s="39">
        <v>-2.6902382781E-2</v>
      </c>
      <c r="I6" s="39">
        <v>-0.13583617747000001</v>
      </c>
      <c r="J6" s="39">
        <v>-0.32909379968000002</v>
      </c>
      <c r="K6" s="39">
        <v>-0.77408993575999996</v>
      </c>
      <c r="L6" s="39">
        <v>-0.70295635852000005</v>
      </c>
      <c r="M6" s="39">
        <v>-0.87239189598</v>
      </c>
      <c r="N6" s="39">
        <v>-0.18334892422999999</v>
      </c>
      <c r="O6" s="39">
        <v>-5.2691867124000001E-2</v>
      </c>
      <c r="P6" s="39">
        <v>0.15235792019</v>
      </c>
      <c r="Q6" s="39">
        <v>0.21511017837999999</v>
      </c>
      <c r="R6" s="39">
        <v>0.16148531952</v>
      </c>
      <c r="S6" s="39">
        <v>-5.8736059479E-2</v>
      </c>
      <c r="T6" s="39">
        <v>-0.11838440111</v>
      </c>
      <c r="U6" s="39">
        <v>-0.74338813437999995</v>
      </c>
      <c r="V6" s="39">
        <v>0.53567508233000005</v>
      </c>
      <c r="W6" s="39">
        <v>-0.75537056928000001</v>
      </c>
      <c r="X6" s="39">
        <v>5.1977401127999999E-2</v>
      </c>
      <c r="Y6" s="4">
        <v>39943.043741000001</v>
      </c>
    </row>
    <row r="7" spans="1:25" x14ac:dyDescent="0.25">
      <c r="A7" s="13">
        <v>4</v>
      </c>
      <c r="B7" s="13" t="s">
        <v>90</v>
      </c>
      <c r="C7" s="13" t="s">
        <v>3599</v>
      </c>
      <c r="D7" s="13" t="s">
        <v>4016</v>
      </c>
      <c r="E7" s="13" t="str">
        <f t="shared" si="0"/>
        <v>TXG-B Com B</v>
      </c>
      <c r="F7" s="13" t="s">
        <v>3282</v>
      </c>
      <c r="G7" s="8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5" x14ac:dyDescent="0.25">
      <c r="A8" s="13">
        <v>5</v>
      </c>
      <c r="B8" s="13" t="s">
        <v>92</v>
      </c>
      <c r="C8" s="13" t="s">
        <v>3600</v>
      </c>
      <c r="D8" s="13" t="s">
        <v>4017</v>
      </c>
      <c r="E8" s="13" t="str">
        <f t="shared" si="0"/>
        <v>SRCE Com</v>
      </c>
      <c r="F8" s="13" t="s">
        <v>3283</v>
      </c>
      <c r="G8" s="82">
        <v>1.0178117045E-3</v>
      </c>
      <c r="H8" s="39">
        <v>-9.6053379551000004E-2</v>
      </c>
      <c r="I8" s="39">
        <v>-9.0987644125999995E-2</v>
      </c>
      <c r="J8" s="39">
        <v>4.5896286544999998E-2</v>
      </c>
      <c r="K8" s="39">
        <v>0.27740417281000002</v>
      </c>
      <c r="L8" s="39">
        <v>0.34245421837000001</v>
      </c>
      <c r="M8" s="39">
        <v>1.0002542929</v>
      </c>
      <c r="N8" s="39">
        <v>-7.8428351310000005E-2</v>
      </c>
      <c r="O8" s="39">
        <v>2.3407456955999999E-3</v>
      </c>
      <c r="P8" s="39">
        <v>1.645465774E-2</v>
      </c>
      <c r="Q8" s="39">
        <v>2.4933949802000002E-2</v>
      </c>
      <c r="R8" s="39">
        <v>-3.6249395843999999E-2</v>
      </c>
      <c r="S8" s="39">
        <v>-7.2000507615999996E-3</v>
      </c>
      <c r="T8" s="39">
        <v>2.9534602098000001E-2</v>
      </c>
      <c r="U8" s="39">
        <v>8.9565470876999995E-2</v>
      </c>
      <c r="V8" s="39">
        <v>6.4683781090999995E-2</v>
      </c>
      <c r="W8" s="39">
        <v>9.8086967359999999E-2</v>
      </c>
      <c r="X8" s="39">
        <v>0.26439639623</v>
      </c>
      <c r="Y8" s="4">
        <v>4936.6059648</v>
      </c>
    </row>
    <row r="9" spans="1:25" x14ac:dyDescent="0.25">
      <c r="A9" s="13">
        <v>6</v>
      </c>
      <c r="B9" s="13" t="s">
        <v>93</v>
      </c>
      <c r="C9" s="13" t="s">
        <v>3601</v>
      </c>
      <c r="D9" s="13" t="s">
        <v>4017</v>
      </c>
      <c r="E9" s="13" t="str">
        <f t="shared" si="0"/>
        <v>DIBS Com</v>
      </c>
      <c r="F9" s="13" t="s">
        <v>3284</v>
      </c>
      <c r="G9" s="82">
        <v>4.5627376424999998E-2</v>
      </c>
      <c r="H9" s="39">
        <v>-3.5087719298000003E-2</v>
      </c>
      <c r="I9" s="39">
        <v>-0.33252427184</v>
      </c>
      <c r="J9" s="39">
        <v>-0.30025445293000003</v>
      </c>
      <c r="K9" s="39">
        <v>-0.27248677248999997</v>
      </c>
      <c r="L9" s="39">
        <v>-0.61645746165000004</v>
      </c>
      <c r="M9" s="39"/>
      <c r="N9" s="39">
        <v>-0.17391304348</v>
      </c>
      <c r="O9" s="39">
        <v>-0.1875</v>
      </c>
      <c r="P9" s="39">
        <v>1.6194331983999999E-2</v>
      </c>
      <c r="Q9" s="39">
        <v>9.5617529881999994E-2</v>
      </c>
      <c r="R9" s="39">
        <v>3.6363636354999999E-3</v>
      </c>
      <c r="S9" s="39">
        <v>-3.6231884050999998E-3</v>
      </c>
      <c r="T9" s="39">
        <v>-0.22316384181000001</v>
      </c>
      <c r="U9" s="39">
        <v>-0.24358974358999999</v>
      </c>
      <c r="V9" s="39">
        <v>-7.8740157480999995E-2</v>
      </c>
      <c r="W9" s="39">
        <v>-0.59392486011000001</v>
      </c>
      <c r="X9" s="39"/>
      <c r="Y9" s="4">
        <v>125.40290652</v>
      </c>
    </row>
    <row r="10" spans="1:25" x14ac:dyDescent="0.25">
      <c r="A10" s="13">
        <v>7</v>
      </c>
      <c r="B10" s="13" t="s">
        <v>4935</v>
      </c>
      <c r="C10" s="13" t="s">
        <v>3602</v>
      </c>
      <c r="D10" s="13" t="s">
        <v>4017</v>
      </c>
      <c r="E10" s="13" t="str">
        <f t="shared" si="0"/>
        <v>XXII Com</v>
      </c>
      <c r="F10" s="13" t="s">
        <v>3285</v>
      </c>
      <c r="G10" s="82">
        <v>-2.3529411763999999E-2</v>
      </c>
      <c r="H10" s="39">
        <v>-0.61692307692000004</v>
      </c>
      <c r="I10" s="39">
        <v>-0.96758656600000004</v>
      </c>
      <c r="J10" s="39">
        <v>-0.99876245004999997</v>
      </c>
      <c r="K10" s="39">
        <v>-0.99998413900000005</v>
      </c>
      <c r="L10" s="39">
        <v>-0.99999833762000001</v>
      </c>
      <c r="M10" s="39">
        <v>-0.99999549071000005</v>
      </c>
      <c r="N10" s="39">
        <v>-0.25</v>
      </c>
      <c r="O10" s="39">
        <v>-0.40972222221999999</v>
      </c>
      <c r="P10" s="39">
        <v>-0.11764705882</v>
      </c>
      <c r="Q10" s="39">
        <v>-0.56347826086999997</v>
      </c>
      <c r="R10" s="39">
        <v>-0.63346613545999997</v>
      </c>
      <c r="S10" s="39">
        <v>-9.7826086955000002E-2</v>
      </c>
      <c r="T10" s="39">
        <v>-0.97961188896999996</v>
      </c>
      <c r="U10" s="39">
        <v>-0.98679735051999995</v>
      </c>
      <c r="V10" s="39">
        <v>-0.98651457540999998</v>
      </c>
      <c r="W10" s="39">
        <v>-0.70210355986999995</v>
      </c>
      <c r="X10" s="39">
        <v>0.40454545454000002</v>
      </c>
      <c r="Y10" s="4">
        <v>9167.1693964999995</v>
      </c>
    </row>
    <row r="11" spans="1:25" x14ac:dyDescent="0.25">
      <c r="A11" s="13">
        <v>8</v>
      </c>
      <c r="B11" s="13" t="s">
        <v>4670</v>
      </c>
      <c r="C11" s="13" t="s">
        <v>4672</v>
      </c>
      <c r="D11" s="13" t="s">
        <v>4015</v>
      </c>
      <c r="E11" s="13" t="str">
        <f t="shared" si="0"/>
        <v>ME Com A</v>
      </c>
      <c r="F11" s="13" t="s">
        <v>5177</v>
      </c>
      <c r="G11" s="82"/>
      <c r="H11" s="39"/>
      <c r="I11" s="39"/>
      <c r="J11" s="39"/>
      <c r="K11" s="39"/>
      <c r="L11" s="39"/>
      <c r="M11" s="39"/>
      <c r="N11" s="39">
        <v>-0.72440909091000005</v>
      </c>
      <c r="O11" s="39"/>
      <c r="P11" s="39"/>
      <c r="Q11" s="39"/>
      <c r="R11" s="39"/>
      <c r="S11" s="39"/>
      <c r="T11" s="39"/>
      <c r="U11" s="39">
        <v>-0.82211275314999999</v>
      </c>
      <c r="V11" s="39">
        <v>-0.57708333332999995</v>
      </c>
      <c r="W11" s="39">
        <v>-0.67567567567999998</v>
      </c>
      <c r="X11" s="39">
        <v>-0.41732283463999997</v>
      </c>
      <c r="Y11" s="4">
        <v>0</v>
      </c>
    </row>
    <row r="12" spans="1:25" x14ac:dyDescent="0.25">
      <c r="A12" s="13">
        <v>9</v>
      </c>
      <c r="B12" s="13" t="s">
        <v>94</v>
      </c>
      <c r="C12" s="13" t="s">
        <v>3603</v>
      </c>
      <c r="D12" s="13" t="s">
        <v>4017</v>
      </c>
      <c r="E12" s="13" t="str">
        <f t="shared" si="0"/>
        <v>DDD Com</v>
      </c>
      <c r="F12" s="13" t="s">
        <v>3286</v>
      </c>
      <c r="G12" s="82">
        <v>-2.8735632183000001E-2</v>
      </c>
      <c r="H12" s="39">
        <v>-1.7441860465E-2</v>
      </c>
      <c r="I12" s="39">
        <v>-0.63888888888999995</v>
      </c>
      <c r="J12" s="39">
        <v>-0.39857651245999998</v>
      </c>
      <c r="K12" s="39">
        <v>-0.78980099502000001</v>
      </c>
      <c r="L12" s="39">
        <v>-0.86597938143999997</v>
      </c>
      <c r="M12" s="39">
        <v>-0.73046251994</v>
      </c>
      <c r="N12" s="39">
        <v>-0.37463126844</v>
      </c>
      <c r="O12" s="39">
        <v>-0.1320754717</v>
      </c>
      <c r="P12" s="39">
        <v>-0.15760869564999999</v>
      </c>
      <c r="Q12" s="39">
        <v>-6.4516129023000001E-3</v>
      </c>
      <c r="R12" s="39">
        <v>5.8441558439999999E-2</v>
      </c>
      <c r="S12" s="39">
        <v>3.6809815952000002E-2</v>
      </c>
      <c r="T12" s="39">
        <v>-0.48475609755999999</v>
      </c>
      <c r="U12" s="39">
        <v>-0.48346456693000001</v>
      </c>
      <c r="V12" s="39">
        <v>-0.14189189189000001</v>
      </c>
      <c r="W12" s="39">
        <v>-0.65645311048999999</v>
      </c>
      <c r="X12" s="39">
        <v>1.0553435115000001</v>
      </c>
      <c r="Y12" s="4">
        <v>5199.9321442999999</v>
      </c>
    </row>
    <row r="13" spans="1:25" x14ac:dyDescent="0.25">
      <c r="A13" s="13">
        <v>10</v>
      </c>
      <c r="B13" s="13" t="s">
        <v>95</v>
      </c>
      <c r="C13" s="13" t="s">
        <v>3604</v>
      </c>
      <c r="D13" s="13" t="s">
        <v>4017</v>
      </c>
      <c r="E13" s="13" t="str">
        <f t="shared" si="0"/>
        <v>MMM Com</v>
      </c>
      <c r="F13" s="13" t="s">
        <v>3287</v>
      </c>
      <c r="G13" s="82">
        <v>4.8637484177999997E-3</v>
      </c>
      <c r="H13" s="39">
        <v>-1.3861645088E-2</v>
      </c>
      <c r="I13" s="39">
        <v>-9.0124010967000006E-5</v>
      </c>
      <c r="J13" s="39">
        <v>0.23261841375</v>
      </c>
      <c r="K13" s="39">
        <v>0.84169445939999998</v>
      </c>
      <c r="L13" s="39">
        <v>0.38592118650000001</v>
      </c>
      <c r="M13" s="39">
        <v>0.40259608012999998</v>
      </c>
      <c r="N13" s="39">
        <v>-5.3249097471999997E-2</v>
      </c>
      <c r="O13" s="39">
        <v>-5.4133188071000003E-2</v>
      </c>
      <c r="P13" s="39">
        <v>7.3188191060999996E-2</v>
      </c>
      <c r="Q13" s="39">
        <v>2.6221772833999998E-2</v>
      </c>
      <c r="R13" s="39">
        <v>-1.9837099317E-2</v>
      </c>
      <c r="S13" s="39">
        <v>1.0722423268000001E-2</v>
      </c>
      <c r="T13" s="39">
        <v>0.17984562948999999</v>
      </c>
      <c r="U13" s="39">
        <v>0.46136433429000001</v>
      </c>
      <c r="V13" s="39">
        <v>-3.3280990944999998E-2</v>
      </c>
      <c r="W13" s="39">
        <v>-0.29626355310000002</v>
      </c>
      <c r="X13" s="39">
        <v>4.8505573628000002E-2</v>
      </c>
      <c r="Y13" s="4">
        <v>616453.82299000002</v>
      </c>
    </row>
    <row r="14" spans="1:25" x14ac:dyDescent="0.25">
      <c r="A14" s="13">
        <v>11</v>
      </c>
      <c r="B14" s="13" t="s">
        <v>96</v>
      </c>
      <c r="C14" s="13" t="s">
        <v>3605</v>
      </c>
      <c r="D14" s="13" t="s">
        <v>4017</v>
      </c>
      <c r="E14" s="13" t="str">
        <f t="shared" si="0"/>
        <v>FDMT Com</v>
      </c>
      <c r="F14" s="13" t="s">
        <v>3288</v>
      </c>
      <c r="G14" s="82">
        <v>-5.2892561983999997E-2</v>
      </c>
      <c r="H14" s="39">
        <v>0.35141509434000001</v>
      </c>
      <c r="I14" s="39">
        <v>-0.12116564417</v>
      </c>
      <c r="J14" s="39">
        <v>-0.63032258064000002</v>
      </c>
      <c r="K14" s="39">
        <v>-0.68394925537999995</v>
      </c>
      <c r="L14" s="39">
        <v>-0.50087108014000004</v>
      </c>
      <c r="M14" s="39"/>
      <c r="N14" s="39">
        <v>-0.28697571744</v>
      </c>
      <c r="O14" s="39">
        <v>4.3343653251000001E-2</v>
      </c>
      <c r="P14" s="39">
        <v>7.4183976260999998E-2</v>
      </c>
      <c r="Q14" s="39">
        <v>2.4861878454000001E-2</v>
      </c>
      <c r="R14" s="39">
        <v>0.21293800538999999</v>
      </c>
      <c r="S14" s="39">
        <v>0.27333333332999998</v>
      </c>
      <c r="T14" s="39">
        <v>2.8725314182999999E-2</v>
      </c>
      <c r="U14" s="39">
        <v>-0.72507403750999999</v>
      </c>
      <c r="V14" s="39">
        <v>-8.7798289057999995E-2</v>
      </c>
      <c r="W14" s="39">
        <v>1.230628988E-2</v>
      </c>
      <c r="X14" s="39">
        <v>-0.47068757539</v>
      </c>
      <c r="Y14" s="4">
        <v>11402.55665</v>
      </c>
    </row>
    <row r="15" spans="1:25" x14ac:dyDescent="0.25">
      <c r="A15" s="13">
        <v>12</v>
      </c>
      <c r="B15" s="13" t="s">
        <v>5006</v>
      </c>
      <c r="C15" s="13" t="s">
        <v>5085</v>
      </c>
      <c r="D15" s="13" t="s">
        <v>4017</v>
      </c>
      <c r="E15" s="13" t="str">
        <f t="shared" si="0"/>
        <v>SXTP Com</v>
      </c>
      <c r="F15" s="13" t="s">
        <v>5101</v>
      </c>
      <c r="G15" s="82">
        <v>-2.5362318839999998E-2</v>
      </c>
      <c r="H15" s="39">
        <v>-0.43487394957999997</v>
      </c>
      <c r="I15" s="39">
        <v>-0.49149338374000001</v>
      </c>
      <c r="J15" s="39">
        <v>-0.78341384862999996</v>
      </c>
      <c r="K15" s="39">
        <v>-0.98794802866999998</v>
      </c>
      <c r="L15" s="39"/>
      <c r="M15" s="39"/>
      <c r="N15" s="39">
        <v>1.6574585635999999E-2</v>
      </c>
      <c r="O15" s="39">
        <v>0.45652173912999999</v>
      </c>
      <c r="P15" s="39">
        <v>-3.7313432835999999E-2</v>
      </c>
      <c r="Q15" s="39">
        <v>-8.1395348839000001E-2</v>
      </c>
      <c r="R15" s="39">
        <v>-0.43459915612</v>
      </c>
      <c r="S15" s="39">
        <v>3.7313432822000002E-3</v>
      </c>
      <c r="T15" s="39">
        <v>-0.79147286821999996</v>
      </c>
      <c r="U15" s="39">
        <v>-0.89460784313999997</v>
      </c>
      <c r="V15" s="39"/>
      <c r="W15" s="39"/>
      <c r="X15" s="39"/>
      <c r="Y15" s="4">
        <v>2346.6767711000002</v>
      </c>
    </row>
    <row r="16" spans="1:25" x14ac:dyDescent="0.25">
      <c r="A16" s="13">
        <v>13</v>
      </c>
      <c r="B16" s="13" t="s">
        <v>97</v>
      </c>
      <c r="C16" s="13" t="s">
        <v>3606</v>
      </c>
      <c r="D16" s="13" t="s">
        <v>4017</v>
      </c>
      <c r="E16" s="13" t="str">
        <f t="shared" si="0"/>
        <v>ETNB Com</v>
      </c>
      <c r="F16" s="13" t="s">
        <v>3289</v>
      </c>
      <c r="G16" s="82">
        <v>-2.1671826626E-2</v>
      </c>
      <c r="H16" s="39">
        <v>-6.6929133858999998E-2</v>
      </c>
      <c r="I16" s="39">
        <v>-0.17060367454</v>
      </c>
      <c r="J16" s="39">
        <v>0.19395465995</v>
      </c>
      <c r="K16" s="39">
        <v>-0.41661538461999997</v>
      </c>
      <c r="L16" s="39">
        <v>1.6333333333</v>
      </c>
      <c r="M16" s="39">
        <v>-0.68410529823999999</v>
      </c>
      <c r="N16" s="39">
        <v>-0.21235102924999999</v>
      </c>
      <c r="O16" s="39">
        <v>0.10316368637999999</v>
      </c>
      <c r="P16" s="39">
        <v>0.22693266833</v>
      </c>
      <c r="Q16" s="39">
        <v>-2.0325203241000002E-3</v>
      </c>
      <c r="R16" s="39">
        <v>-3.2586558044999998E-2</v>
      </c>
      <c r="S16" s="39">
        <v>-2.1052631582E-3</v>
      </c>
      <c r="T16" s="39">
        <v>0.21227621483</v>
      </c>
      <c r="U16" s="39">
        <v>-0.29991047449000002</v>
      </c>
      <c r="V16" s="39">
        <v>-0.12254516889</v>
      </c>
      <c r="W16" s="39">
        <v>-2.6013771998E-2</v>
      </c>
      <c r="X16" s="39">
        <v>-0.46368485843000001</v>
      </c>
      <c r="Y16" s="4">
        <v>13521.102441999999</v>
      </c>
    </row>
    <row r="17" spans="1:25" x14ac:dyDescent="0.25">
      <c r="A17" s="13">
        <v>14</v>
      </c>
      <c r="B17" s="13" t="s">
        <v>98</v>
      </c>
      <c r="C17" s="13" t="s">
        <v>3607</v>
      </c>
      <c r="D17" s="13" t="s">
        <v>4017</v>
      </c>
      <c r="E17" s="13" t="str">
        <f t="shared" si="0"/>
        <v>EGHT Com</v>
      </c>
      <c r="F17" s="13" t="s">
        <v>3290</v>
      </c>
      <c r="G17" s="82">
        <v>-7.8534031412999999E-2</v>
      </c>
      <c r="H17" s="39">
        <v>-0.18518518518999999</v>
      </c>
      <c r="I17" s="39">
        <v>-0.38028169014000002</v>
      </c>
      <c r="J17" s="39">
        <v>-0.30434782609</v>
      </c>
      <c r="K17" s="39">
        <v>-0.61403508772000004</v>
      </c>
      <c r="L17" s="39">
        <v>-0.60801781737000005</v>
      </c>
      <c r="M17" s="39">
        <v>-0.89242053789999998</v>
      </c>
      <c r="N17" s="39">
        <v>-0.2</v>
      </c>
      <c r="O17" s="39">
        <v>-0.115</v>
      </c>
      <c r="P17" s="39">
        <v>-7.3446327684000001E-2</v>
      </c>
      <c r="Q17" s="39">
        <v>0.19512195122000001</v>
      </c>
      <c r="R17" s="39">
        <v>-1.0204081631000001E-2</v>
      </c>
      <c r="S17" s="39">
        <v>-9.2783505153999996E-2</v>
      </c>
      <c r="T17" s="39">
        <v>-0.34082397003999998</v>
      </c>
      <c r="U17" s="39">
        <v>-0.29365079365000002</v>
      </c>
      <c r="V17" s="39">
        <v>-0.125</v>
      </c>
      <c r="W17" s="39">
        <v>-0.74224343675000004</v>
      </c>
      <c r="X17" s="39">
        <v>-0.51378009863999996</v>
      </c>
      <c r="Y17" s="4">
        <v>1484.4661375999999</v>
      </c>
    </row>
    <row r="18" spans="1:25" x14ac:dyDescent="0.25">
      <c r="A18" s="13">
        <v>15</v>
      </c>
      <c r="B18" s="13" t="s">
        <v>99</v>
      </c>
      <c r="C18" s="13" t="s">
        <v>3608</v>
      </c>
      <c r="D18" s="13" t="s">
        <v>4017</v>
      </c>
      <c r="E18" s="13" t="str">
        <f t="shared" si="0"/>
        <v>MASS Com</v>
      </c>
      <c r="F18" s="13" t="s">
        <v>3291</v>
      </c>
      <c r="G18" s="82">
        <v>3.0757097793E-2</v>
      </c>
      <c r="H18" s="39">
        <v>-1.7293233081999999E-2</v>
      </c>
      <c r="I18" s="39">
        <v>1.5627450979999999</v>
      </c>
      <c r="J18" s="39">
        <v>0.41144708422999998</v>
      </c>
      <c r="K18" s="39">
        <v>4.8956661316000002E-2</v>
      </c>
      <c r="L18" s="39">
        <v>-0.73849539815999998</v>
      </c>
      <c r="M18" s="39"/>
      <c r="N18" s="39">
        <v>1</v>
      </c>
      <c r="O18" s="39">
        <v>0.21205357143</v>
      </c>
      <c r="P18" s="39">
        <v>4.6040515653999997E-2</v>
      </c>
      <c r="Q18" s="39">
        <v>0.25528169014000002</v>
      </c>
      <c r="R18" s="39">
        <v>-8.1346423562000003E-2</v>
      </c>
      <c r="S18" s="39">
        <v>-2.2900763361000001E-3</v>
      </c>
      <c r="T18" s="39">
        <v>1.9704545455</v>
      </c>
      <c r="U18" s="39">
        <v>-0.80392156862999997</v>
      </c>
      <c r="V18" s="39">
        <v>0.47244094487999999</v>
      </c>
      <c r="W18" s="39">
        <v>-0.70545032857000001</v>
      </c>
      <c r="X18" s="39">
        <v>-0.54574187884000003</v>
      </c>
      <c r="Y18" s="4">
        <v>2107.9002111</v>
      </c>
    </row>
    <row r="19" spans="1:25" x14ac:dyDescent="0.25">
      <c r="A19" s="13">
        <v>16</v>
      </c>
      <c r="B19" s="13" t="s">
        <v>100</v>
      </c>
      <c r="C19" s="13" t="s">
        <v>3609</v>
      </c>
      <c r="D19" s="13" t="s">
        <v>4017</v>
      </c>
      <c r="E19" s="13" t="str">
        <f t="shared" si="0"/>
        <v>AOS Com</v>
      </c>
      <c r="F19" s="13" t="s">
        <v>3292</v>
      </c>
      <c r="G19" s="82">
        <v>3.4129692848999999E-3</v>
      </c>
      <c r="H19" s="39">
        <v>4.3880118322999997E-2</v>
      </c>
      <c r="I19" s="39">
        <v>8.7801206756999997E-2</v>
      </c>
      <c r="J19" s="39">
        <v>-0.11895798203000001</v>
      </c>
      <c r="K19" s="39">
        <v>1.0932941282E-2</v>
      </c>
      <c r="L19" s="39">
        <v>0.2354168733</v>
      </c>
      <c r="M19" s="39">
        <v>0.59500598571999996</v>
      </c>
      <c r="N19" s="39">
        <v>-1.6847172082000001E-2</v>
      </c>
      <c r="O19" s="39">
        <v>4.3543708638E-2</v>
      </c>
      <c r="P19" s="39">
        <v>-5.2313586794999999E-2</v>
      </c>
      <c r="Q19" s="39">
        <v>1.959259835E-2</v>
      </c>
      <c r="R19" s="39">
        <v>8.4816943936000005E-2</v>
      </c>
      <c r="S19" s="39">
        <v>-3.2490464754999998E-3</v>
      </c>
      <c r="T19" s="39">
        <v>5.0046127902999997E-2</v>
      </c>
      <c r="U19" s="39">
        <v>-0.15924807869999999</v>
      </c>
      <c r="V19" s="39">
        <v>0.47296567094000003</v>
      </c>
      <c r="W19" s="39">
        <v>-0.32074268365000003</v>
      </c>
      <c r="X19" s="39">
        <v>0.59278272927999998</v>
      </c>
      <c r="Y19" s="4">
        <v>116809.68919</v>
      </c>
    </row>
    <row r="20" spans="1:25" x14ac:dyDescent="0.25">
      <c r="A20" s="13">
        <v>17</v>
      </c>
      <c r="B20" s="13" t="s">
        <v>101</v>
      </c>
      <c r="C20" s="13" t="s">
        <v>3610</v>
      </c>
      <c r="D20" s="13" t="s">
        <v>4015</v>
      </c>
      <c r="E20" s="13" t="str">
        <f t="shared" si="0"/>
        <v>AOS-A Com A</v>
      </c>
      <c r="F20" s="13" t="s">
        <v>3292</v>
      </c>
      <c r="G20" s="82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 spans="1:25" x14ac:dyDescent="0.25">
      <c r="A21" s="13">
        <v>18</v>
      </c>
      <c r="B21" s="13" t="s">
        <v>4464</v>
      </c>
      <c r="C21" s="13" t="s">
        <v>4482</v>
      </c>
      <c r="D21" s="13" t="s">
        <v>4017</v>
      </c>
      <c r="E21" s="13" t="str">
        <f t="shared" si="0"/>
        <v>AKA Com</v>
      </c>
      <c r="F21" s="13" t="s">
        <v>4568</v>
      </c>
      <c r="G21" s="82">
        <v>9.2961487370999997E-3</v>
      </c>
      <c r="H21" s="39">
        <v>2.8880866424999999E-2</v>
      </c>
      <c r="I21" s="39">
        <v>-0.34293948127000001</v>
      </c>
      <c r="J21" s="39">
        <v>-0.26782273603000001</v>
      </c>
      <c r="K21" s="39">
        <v>0.77404295051000005</v>
      </c>
      <c r="L21" s="39">
        <v>-0.49468085105999998</v>
      </c>
      <c r="M21" s="39"/>
      <c r="N21" s="39">
        <v>-5.5360896988000001E-2</v>
      </c>
      <c r="O21" s="39">
        <v>-0.43694362017999999</v>
      </c>
      <c r="P21" s="39">
        <v>0.63899868248000002</v>
      </c>
      <c r="Q21" s="39">
        <v>-0.17202572347</v>
      </c>
      <c r="R21" s="39">
        <v>0.11650485435999999</v>
      </c>
      <c r="S21" s="39">
        <v>-8.6956521744999994E-3</v>
      </c>
      <c r="T21" s="39">
        <v>-0.39102564102999998</v>
      </c>
      <c r="U21" s="39">
        <v>1.3254658385</v>
      </c>
      <c r="V21" s="39">
        <v>-0.47178477689999998</v>
      </c>
      <c r="W21" s="39">
        <v>-0.86270270270000005</v>
      </c>
      <c r="X21" s="39"/>
      <c r="Y21" s="4">
        <v>16.460948042999998</v>
      </c>
    </row>
    <row r="22" spans="1:25" x14ac:dyDescent="0.25">
      <c r="A22" s="13">
        <v>19</v>
      </c>
      <c r="B22" s="13" t="s">
        <v>102</v>
      </c>
      <c r="C22" s="13" t="s">
        <v>3611</v>
      </c>
      <c r="D22" s="13" t="s">
        <v>4017</v>
      </c>
      <c r="E22" s="13" t="str">
        <f t="shared" si="0"/>
        <v>ATEN Com</v>
      </c>
      <c r="F22" s="13" t="s">
        <v>3293</v>
      </c>
      <c r="G22" s="82">
        <v>5.2276559865000002E-2</v>
      </c>
      <c r="H22" s="39">
        <v>-7.0506454816E-2</v>
      </c>
      <c r="I22" s="39">
        <v>-8.3403578778999996E-2</v>
      </c>
      <c r="J22" s="39">
        <v>0.53672720335000002</v>
      </c>
      <c r="K22" s="39">
        <v>0.2216174873</v>
      </c>
      <c r="L22" s="39">
        <v>0.27202899946999998</v>
      </c>
      <c r="M22" s="39">
        <v>1.370635254</v>
      </c>
      <c r="N22" s="39">
        <v>-0.21404521404999999</v>
      </c>
      <c r="O22" s="39">
        <v>8.5679314579E-3</v>
      </c>
      <c r="P22" s="39">
        <v>5.0906636973999997E-2</v>
      </c>
      <c r="Q22" s="39">
        <v>0.12108922363000001</v>
      </c>
      <c r="R22" s="39">
        <v>-4.8062015503000002E-2</v>
      </c>
      <c r="S22" s="39">
        <v>1.6286644950000002E-2</v>
      </c>
      <c r="T22" s="39">
        <v>2.3698720438999999E-2</v>
      </c>
      <c r="U22" s="39">
        <v>0.42077951226999999</v>
      </c>
      <c r="V22" s="39">
        <v>-0.19430794451</v>
      </c>
      <c r="W22" s="39">
        <v>1.6959628455999999E-2</v>
      </c>
      <c r="X22" s="39">
        <v>0.68664025279999996</v>
      </c>
      <c r="Y22" s="4">
        <v>16267.849846999999</v>
      </c>
    </row>
    <row r="23" spans="1:25" x14ac:dyDescent="0.25">
      <c r="A23" s="13">
        <v>20</v>
      </c>
      <c r="B23" s="13" t="s">
        <v>103</v>
      </c>
      <c r="C23" s="13" t="s">
        <v>3612</v>
      </c>
      <c r="D23" s="13" t="s">
        <v>4017</v>
      </c>
      <c r="E23" s="13" t="str">
        <f t="shared" si="0"/>
        <v>AAON Com</v>
      </c>
      <c r="F23" s="13" t="s">
        <v>3294</v>
      </c>
      <c r="G23" s="82">
        <v>-2.2727272728E-2</v>
      </c>
      <c r="H23" s="39">
        <v>8.2857142856999993E-2</v>
      </c>
      <c r="I23" s="39">
        <v>-0.28391334892999998</v>
      </c>
      <c r="J23" s="39">
        <v>-5.1900643283000002E-2</v>
      </c>
      <c r="K23" s="39">
        <v>0.25766809030999999</v>
      </c>
      <c r="L23" s="39">
        <v>1.0107966436</v>
      </c>
      <c r="M23" s="39">
        <v>1.2030335064</v>
      </c>
      <c r="N23" s="39">
        <v>1.8548433845E-2</v>
      </c>
      <c r="O23" s="39">
        <v>0.16818123639999999</v>
      </c>
      <c r="P23" s="39">
        <v>5.5001643475000001E-2</v>
      </c>
      <c r="Q23" s="39">
        <v>-0.23327618224999999</v>
      </c>
      <c r="R23" s="39">
        <v>0.13220338982999999</v>
      </c>
      <c r="S23" s="39">
        <v>-2.4131736527E-2</v>
      </c>
      <c r="T23" s="39">
        <v>-0.30600201772000002</v>
      </c>
      <c r="U23" s="39">
        <v>0.59880458228</v>
      </c>
      <c r="V23" s="39">
        <v>0.47856222055999997</v>
      </c>
      <c r="W23" s="39">
        <v>-4.5505051359000001E-2</v>
      </c>
      <c r="X23" s="39">
        <v>0.19842902896</v>
      </c>
      <c r="Y23" s="4">
        <v>100004.8466</v>
      </c>
    </row>
    <row r="24" spans="1:25" x14ac:dyDescent="0.25">
      <c r="A24" s="13">
        <v>21</v>
      </c>
      <c r="B24" s="13" t="s">
        <v>104</v>
      </c>
      <c r="C24" s="13" t="s">
        <v>3613</v>
      </c>
      <c r="D24" s="13" t="s">
        <v>4017</v>
      </c>
      <c r="E24" s="13" t="str">
        <f t="shared" si="0"/>
        <v>AIR Com</v>
      </c>
      <c r="F24" s="13" t="s">
        <v>3295</v>
      </c>
      <c r="G24" s="82">
        <v>-4.4198895038999996E-3</v>
      </c>
      <c r="H24" s="39">
        <v>8.6761824805000002E-3</v>
      </c>
      <c r="I24" s="39">
        <v>5.9221160909000002E-2</v>
      </c>
      <c r="J24" s="39">
        <v>0.21859678783</v>
      </c>
      <c r="K24" s="39">
        <v>0.20213475650000001</v>
      </c>
      <c r="L24" s="39">
        <v>0.59716374917000004</v>
      </c>
      <c r="M24" s="39">
        <v>2.9735391400000002</v>
      </c>
      <c r="N24" s="39">
        <v>-0.13888034451</v>
      </c>
      <c r="O24" s="39">
        <v>-4.5186640471000003E-2</v>
      </c>
      <c r="P24" s="39">
        <v>0.14870931538000001</v>
      </c>
      <c r="Q24" s="39">
        <v>0.12017586712</v>
      </c>
      <c r="R24" s="39">
        <v>8.6059020205000003E-2</v>
      </c>
      <c r="S24" s="39">
        <v>-3.5202784097999998E-2</v>
      </c>
      <c r="T24" s="39">
        <v>0.17624020888</v>
      </c>
      <c r="U24" s="39">
        <v>-1.7948717948000001E-2</v>
      </c>
      <c r="V24" s="39">
        <v>0.38975501114</v>
      </c>
      <c r="W24" s="39">
        <v>0.15039713041</v>
      </c>
      <c r="X24" s="39">
        <v>7.7581446715999994E-2</v>
      </c>
      <c r="Y24" s="4">
        <v>38875.456995</v>
      </c>
    </row>
    <row r="25" spans="1:25" x14ac:dyDescent="0.25">
      <c r="A25" s="13">
        <v>22</v>
      </c>
      <c r="B25" s="13" t="s">
        <v>5296</v>
      </c>
      <c r="C25" s="13" t="s">
        <v>5389</v>
      </c>
      <c r="D25" s="13" t="s">
        <v>4017</v>
      </c>
      <c r="E25" s="13" t="str">
        <f t="shared" si="0"/>
        <v>AARD Com</v>
      </c>
      <c r="F25" s="13" t="s">
        <v>5371</v>
      </c>
      <c r="G25" s="82">
        <v>1.5936254984999999E-3</v>
      </c>
      <c r="H25" s="39">
        <v>-9.6982758619999998E-2</v>
      </c>
      <c r="I25" s="39"/>
      <c r="J25" s="39"/>
      <c r="K25" s="39"/>
      <c r="L25" s="39"/>
      <c r="M25" s="39"/>
      <c r="N25" s="39">
        <v>-0.41005498822000003</v>
      </c>
      <c r="O25" s="39">
        <v>0.47936085220000002</v>
      </c>
      <c r="P25" s="39">
        <v>-6.0306030603000001E-2</v>
      </c>
      <c r="Q25" s="39">
        <v>0.29501915708999998</v>
      </c>
      <c r="R25" s="39">
        <v>-0.11168639053</v>
      </c>
      <c r="S25" s="39">
        <v>4.6627810158999999E-2</v>
      </c>
      <c r="T25" s="39"/>
      <c r="U25" s="39"/>
      <c r="V25" s="39"/>
      <c r="W25" s="39"/>
      <c r="X25" s="39"/>
      <c r="Y25" s="4">
        <v>478.74940783</v>
      </c>
    </row>
    <row r="26" spans="1:25" x14ac:dyDescent="0.25">
      <c r="A26" s="13">
        <v>23</v>
      </c>
      <c r="B26" s="13" t="s">
        <v>105</v>
      </c>
      <c r="C26" s="13" t="s">
        <v>3614</v>
      </c>
      <c r="D26" s="13" t="s">
        <v>4017</v>
      </c>
      <c r="E26" s="13" t="str">
        <f t="shared" si="0"/>
        <v>ABT Com</v>
      </c>
      <c r="F26" s="13" t="s">
        <v>3296</v>
      </c>
      <c r="G26" s="82">
        <v>1.8364067637E-3</v>
      </c>
      <c r="H26" s="39">
        <v>-2.6108301101E-2</v>
      </c>
      <c r="I26" s="39">
        <v>2.5865625795999998E-2</v>
      </c>
      <c r="J26" s="39">
        <v>0.21324139279000001</v>
      </c>
      <c r="K26" s="39">
        <v>0.25974970593000002</v>
      </c>
      <c r="L26" s="39">
        <v>0.26510333584000001</v>
      </c>
      <c r="M26" s="39">
        <v>0.40056271259999998</v>
      </c>
      <c r="N26" s="39">
        <v>-3.8837765380999999E-2</v>
      </c>
      <c r="O26" s="39">
        <v>-9.7575819964000002E-3</v>
      </c>
      <c r="P26" s="39">
        <v>2.1644359464999999E-2</v>
      </c>
      <c r="Q26" s="39">
        <v>1.8191346008999999E-2</v>
      </c>
      <c r="R26" s="39">
        <v>-7.2200573488000006E-2</v>
      </c>
      <c r="S26" s="39">
        <v>3.7562405896000003E-2</v>
      </c>
      <c r="T26" s="39">
        <v>0.16901030726999999</v>
      </c>
      <c r="U26" s="39">
        <v>4.8126056516E-2</v>
      </c>
      <c r="V26" s="39">
        <v>2.2606259459000001E-2</v>
      </c>
      <c r="W26" s="39">
        <v>-0.20681882554</v>
      </c>
      <c r="X26" s="39">
        <v>0.30528309027</v>
      </c>
      <c r="Y26" s="4">
        <v>967143.36560999998</v>
      </c>
    </row>
    <row r="27" spans="1:25" x14ac:dyDescent="0.25">
      <c r="A27" s="13">
        <v>24</v>
      </c>
      <c r="B27" s="13" t="s">
        <v>106</v>
      </c>
      <c r="C27" s="13" t="s">
        <v>3615</v>
      </c>
      <c r="D27" s="13" t="s">
        <v>4017</v>
      </c>
      <c r="E27" s="13" t="str">
        <f t="shared" si="0"/>
        <v>ABBV Com</v>
      </c>
      <c r="F27" s="13" t="s">
        <v>3297</v>
      </c>
      <c r="G27" s="82">
        <v>-1.1332158146E-2</v>
      </c>
      <c r="H27" s="39">
        <v>4.6045275557999997E-2</v>
      </c>
      <c r="I27" s="39">
        <v>3.5524840707000002E-2</v>
      </c>
      <c r="J27" s="39">
        <v>9.4827314236999999E-2</v>
      </c>
      <c r="K27" s="39">
        <v>0.42947236898000002</v>
      </c>
      <c r="L27" s="39">
        <v>0.59188013112000004</v>
      </c>
      <c r="M27" s="39">
        <v>1.5933946096</v>
      </c>
      <c r="N27" s="39">
        <v>2.3441611246999999E-3</v>
      </c>
      <c r="O27" s="39">
        <v>-6.0218497523E-2</v>
      </c>
      <c r="P27" s="39">
        <v>-4.6078933879999999E-2</v>
      </c>
      <c r="Q27" s="39">
        <v>-2.6328515396E-3</v>
      </c>
      <c r="R27" s="39">
        <v>2.7112230098000002E-2</v>
      </c>
      <c r="S27" s="39">
        <v>3.8514442916000001E-2</v>
      </c>
      <c r="T27" s="39">
        <v>0.13511318735</v>
      </c>
      <c r="U27" s="39">
        <v>0.18859039263999999</v>
      </c>
      <c r="V27" s="39">
        <v>-2.3483490195000001E-3</v>
      </c>
      <c r="W27" s="39">
        <v>0.24007703222999999</v>
      </c>
      <c r="X27" s="39">
        <v>0.32426043028000001</v>
      </c>
      <c r="Y27" s="4">
        <v>1036120.4338999999</v>
      </c>
    </row>
    <row r="28" spans="1:25" x14ac:dyDescent="0.25">
      <c r="A28" s="13">
        <v>25</v>
      </c>
      <c r="B28" s="13" t="s">
        <v>107</v>
      </c>
      <c r="C28" s="13" t="s">
        <v>3616</v>
      </c>
      <c r="D28" s="13" t="s">
        <v>4017</v>
      </c>
      <c r="E28" s="13" t="str">
        <f t="shared" si="0"/>
        <v>ABEO Com</v>
      </c>
      <c r="F28" s="13" t="s">
        <v>3298</v>
      </c>
      <c r="G28" s="82">
        <v>-1.2364760432999999E-2</v>
      </c>
      <c r="H28" s="39">
        <v>8.4889643464000006E-2</v>
      </c>
      <c r="I28" s="39">
        <v>8.6734693877999994E-2</v>
      </c>
      <c r="J28" s="39">
        <v>0.36538461538</v>
      </c>
      <c r="K28" s="39">
        <v>1.0350318471</v>
      </c>
      <c r="L28" s="39">
        <v>0.52142857142999999</v>
      </c>
      <c r="M28" s="39">
        <v>-0.91062937063000005</v>
      </c>
      <c r="N28" s="39">
        <v>-9.1603053434999998E-2</v>
      </c>
      <c r="O28" s="39">
        <v>0.37815126049999997</v>
      </c>
      <c r="P28" s="39">
        <v>-4.8780487805000002E-2</v>
      </c>
      <c r="Q28" s="39">
        <v>-8.9743589742999993E-2</v>
      </c>
      <c r="R28" s="39">
        <v>0.12147887323999999</v>
      </c>
      <c r="S28" s="39">
        <v>3.1397174242999999E-3</v>
      </c>
      <c r="T28" s="39">
        <v>0.14721723518999999</v>
      </c>
      <c r="U28" s="39">
        <v>0.1117764471</v>
      </c>
      <c r="V28" s="39">
        <v>0.62662337662000001</v>
      </c>
      <c r="W28" s="39">
        <v>-0.63442136499000001</v>
      </c>
      <c r="X28" s="39">
        <v>-0.78535031847000003</v>
      </c>
      <c r="Y28" s="4">
        <v>4100.6298803999998</v>
      </c>
    </row>
    <row r="29" spans="1:25" x14ac:dyDescent="0.25">
      <c r="A29" s="13">
        <v>26</v>
      </c>
      <c r="B29" s="13" t="s">
        <v>108</v>
      </c>
      <c r="C29" s="13" t="s">
        <v>3617</v>
      </c>
      <c r="D29" s="13" t="s">
        <v>4017</v>
      </c>
      <c r="E29" s="13" t="str">
        <f t="shared" si="0"/>
        <v>ANF Com</v>
      </c>
      <c r="F29" s="13" t="s">
        <v>5372</v>
      </c>
      <c r="G29" s="82">
        <v>3.8136445964000003E-2</v>
      </c>
      <c r="H29" s="39">
        <v>0.12631004367000001</v>
      </c>
      <c r="I29" s="39">
        <v>-0.10201061885</v>
      </c>
      <c r="J29" s="39">
        <v>-0.25304083406</v>
      </c>
      <c r="K29" s="39">
        <v>1.6298750956000001</v>
      </c>
      <c r="L29" s="39">
        <v>4.7253052163999998</v>
      </c>
      <c r="M29" s="39">
        <v>9.8829113924000005</v>
      </c>
      <c r="N29" s="39">
        <v>-0.25847169628</v>
      </c>
      <c r="O29" s="39">
        <v>-9.1004321067999994E-2</v>
      </c>
      <c r="P29" s="39">
        <v>0.13065399019999999</v>
      </c>
      <c r="Q29" s="39">
        <v>5.5548477511999997E-2</v>
      </c>
      <c r="R29" s="39">
        <v>0.15896197947999999</v>
      </c>
      <c r="S29" s="39">
        <v>7.4463653404999997E-2</v>
      </c>
      <c r="T29" s="39">
        <v>-0.30976115607999999</v>
      </c>
      <c r="U29" s="39">
        <v>0.69428700975000002</v>
      </c>
      <c r="V29" s="39">
        <v>2.8507202094999999</v>
      </c>
      <c r="W29" s="39">
        <v>-0.34223370657000002</v>
      </c>
      <c r="X29" s="39">
        <v>0.71070726916000004</v>
      </c>
      <c r="Y29" s="4">
        <v>179728.75529</v>
      </c>
    </row>
    <row r="30" spans="1:25" x14ac:dyDescent="0.25">
      <c r="A30" s="13">
        <v>27</v>
      </c>
      <c r="B30" s="13" t="s">
        <v>109</v>
      </c>
      <c r="C30" s="13" t="s">
        <v>3618</v>
      </c>
      <c r="D30" s="13" t="s">
        <v>4017</v>
      </c>
      <c r="E30" s="13" t="str">
        <f t="shared" si="0"/>
        <v>ABM Com</v>
      </c>
      <c r="F30" s="13" t="s">
        <v>3299</v>
      </c>
      <c r="G30" s="82">
        <v>8.9418777952000005E-3</v>
      </c>
      <c r="H30" s="39">
        <v>-1.1266430209999999E-2</v>
      </c>
      <c r="I30" s="39">
        <v>-0.10332022771</v>
      </c>
      <c r="J30" s="39">
        <v>-7.2659538270000004E-2</v>
      </c>
      <c r="K30" s="39">
        <v>8.3339734483E-2</v>
      </c>
      <c r="L30" s="39">
        <v>0.13211026431</v>
      </c>
      <c r="M30" s="39">
        <v>0.37718187562</v>
      </c>
      <c r="N30" s="39">
        <v>-0.12829007915000001</v>
      </c>
      <c r="O30" s="39">
        <v>3.4711655559999999E-2</v>
      </c>
      <c r="P30" s="39">
        <v>8.0221583915999997E-2</v>
      </c>
      <c r="Q30" s="39">
        <v>-0.10332383665</v>
      </c>
      <c r="R30" s="39">
        <v>-1.7483658541000001E-2</v>
      </c>
      <c r="S30" s="39">
        <v>2.7314112291E-2</v>
      </c>
      <c r="T30" s="39">
        <v>-5.9027786837000003E-2</v>
      </c>
      <c r="U30" s="39">
        <v>0.16350753883999999</v>
      </c>
      <c r="V30" s="39">
        <v>3.0409271078999999E-2</v>
      </c>
      <c r="W30" s="39">
        <v>0.10731243376999999</v>
      </c>
      <c r="X30" s="39">
        <v>9.8101685894999999E-2</v>
      </c>
      <c r="Y30" s="4">
        <v>22445.244144</v>
      </c>
    </row>
    <row r="31" spans="1:25" x14ac:dyDescent="0.25">
      <c r="A31" s="13">
        <v>28</v>
      </c>
      <c r="B31" s="13" t="s">
        <v>4383</v>
      </c>
      <c r="C31" s="13" t="s">
        <v>4421</v>
      </c>
      <c r="D31" s="13" t="s">
        <v>4017</v>
      </c>
      <c r="E31" s="13" t="str">
        <f t="shared" si="0"/>
        <v>ABSI Com</v>
      </c>
      <c r="F31" s="13" t="s">
        <v>4423</v>
      </c>
      <c r="G31" s="82">
        <v>-1.3559322033000001E-2</v>
      </c>
      <c r="H31" s="39">
        <v>5.0541516246E-2</v>
      </c>
      <c r="I31" s="39">
        <v>-0.38347457626999998</v>
      </c>
      <c r="J31" s="39">
        <v>-0.22192513369</v>
      </c>
      <c r="K31" s="39">
        <v>0.50777202072000005</v>
      </c>
      <c r="L31" s="39">
        <v>-0.21563342318000001</v>
      </c>
      <c r="M31" s="39"/>
      <c r="N31" s="39">
        <v>-0.34805194805</v>
      </c>
      <c r="O31" s="39">
        <v>0.22310756972000001</v>
      </c>
      <c r="P31" s="39">
        <v>-0.13680781758999999</v>
      </c>
      <c r="Q31" s="39">
        <v>-3.0188679246000001E-2</v>
      </c>
      <c r="R31" s="39">
        <v>0.10116731516999999</v>
      </c>
      <c r="S31" s="39">
        <v>2.8268551236E-2</v>
      </c>
      <c r="T31" s="39">
        <v>0.1106870229</v>
      </c>
      <c r="U31" s="39">
        <v>-0.37619047619000001</v>
      </c>
      <c r="V31" s="39">
        <v>1</v>
      </c>
      <c r="W31" s="39">
        <v>-0.74390243901999997</v>
      </c>
      <c r="X31" s="39"/>
      <c r="Y31" s="4">
        <v>18694.212072999999</v>
      </c>
    </row>
    <row r="32" spans="1:25" x14ac:dyDescent="0.25">
      <c r="A32" s="13">
        <v>29</v>
      </c>
      <c r="B32" s="13" t="s">
        <v>4435</v>
      </c>
      <c r="C32" s="13" t="s">
        <v>4458</v>
      </c>
      <c r="D32" s="13" t="s">
        <v>4017</v>
      </c>
      <c r="E32" s="13" t="str">
        <f t="shared" si="0"/>
        <v>ABVC Com</v>
      </c>
      <c r="F32" s="13" t="s">
        <v>4456</v>
      </c>
      <c r="G32" s="82">
        <v>-4.6666666666000001E-2</v>
      </c>
      <c r="H32" s="39">
        <v>-8.0385852090000001E-2</v>
      </c>
      <c r="I32" s="39">
        <v>5.2445414847</v>
      </c>
      <c r="J32" s="39">
        <v>3.1151079137000002</v>
      </c>
      <c r="K32" s="39">
        <v>4.3795620436999999E-2</v>
      </c>
      <c r="L32" s="39">
        <v>-0.54903815831000002</v>
      </c>
      <c r="M32" s="39"/>
      <c r="N32" s="39">
        <v>0.53600927401999998</v>
      </c>
      <c r="O32" s="39">
        <v>0</v>
      </c>
      <c r="P32" s="39">
        <v>0.29245283019000001</v>
      </c>
      <c r="Q32" s="39">
        <v>0.62408759124000002</v>
      </c>
      <c r="R32" s="39">
        <v>7.8651685395000004E-2</v>
      </c>
      <c r="S32" s="39">
        <v>0.19166666667000001</v>
      </c>
      <c r="T32" s="39">
        <v>3.8474576270999998</v>
      </c>
      <c r="U32" s="39">
        <v>-0.49137931033999999</v>
      </c>
      <c r="V32" s="39">
        <v>-0.81440000000000001</v>
      </c>
      <c r="W32" s="39">
        <v>-0.81563421829000005</v>
      </c>
      <c r="X32" s="39"/>
      <c r="Y32" s="4">
        <v>1971.1246312999999</v>
      </c>
    </row>
    <row r="33" spans="1:25" x14ac:dyDescent="0.25">
      <c r="A33" s="13">
        <v>30</v>
      </c>
      <c r="B33" s="13" t="s">
        <v>110</v>
      </c>
      <c r="C33" s="13" t="s">
        <v>3619</v>
      </c>
      <c r="D33" s="13" t="s">
        <v>4017</v>
      </c>
      <c r="E33" s="13" t="str">
        <f t="shared" si="0"/>
        <v>ACTG Com</v>
      </c>
      <c r="F33" s="13" t="s">
        <v>3300</v>
      </c>
      <c r="G33" s="82">
        <v>-9.1922005570999998E-2</v>
      </c>
      <c r="H33" s="39">
        <v>-0.12834224598999999</v>
      </c>
      <c r="I33" s="39">
        <v>-0.24186046512000001</v>
      </c>
      <c r="J33" s="39">
        <v>-0.31941544885000001</v>
      </c>
      <c r="K33" s="39">
        <v>-0.12365591397</v>
      </c>
      <c r="L33" s="39">
        <v>-0.35445544555000003</v>
      </c>
      <c r="M33" s="39">
        <v>-0.19306930692999999</v>
      </c>
      <c r="N33" s="39">
        <v>-0.23809523808999999</v>
      </c>
      <c r="O33" s="39">
        <v>-3.4375000000000003E-2</v>
      </c>
      <c r="P33" s="39">
        <v>0.2071197411</v>
      </c>
      <c r="Q33" s="39">
        <v>-4.0214477211999999E-2</v>
      </c>
      <c r="R33" s="39">
        <v>-1.1173184358E-2</v>
      </c>
      <c r="S33" s="39">
        <v>-7.9096045199000001E-2</v>
      </c>
      <c r="T33" s="39">
        <v>-0.24884792626999999</v>
      </c>
      <c r="U33" s="39">
        <v>0.10714285714000001</v>
      </c>
      <c r="V33" s="39">
        <v>-6.8883610452000005E-2</v>
      </c>
      <c r="W33" s="39">
        <v>-0.17933723197000001</v>
      </c>
      <c r="X33" s="39">
        <v>0.30203045685000002</v>
      </c>
      <c r="Y33" s="4">
        <v>720.17175173999999</v>
      </c>
    </row>
    <row r="34" spans="1:25" x14ac:dyDescent="0.25">
      <c r="A34" s="13">
        <v>31</v>
      </c>
      <c r="B34" s="13" t="s">
        <v>111</v>
      </c>
      <c r="C34" s="13" t="s">
        <v>3620</v>
      </c>
      <c r="D34" s="13" t="s">
        <v>4017</v>
      </c>
      <c r="E34" s="13" t="str">
        <f t="shared" si="0"/>
        <v>ASO Com</v>
      </c>
      <c r="F34" s="13" t="s">
        <v>4580</v>
      </c>
      <c r="G34" s="82">
        <v>1.6312893081999999E-2</v>
      </c>
      <c r="H34" s="39">
        <v>9.4391534392000001E-2</v>
      </c>
      <c r="I34" s="39">
        <v>1.8490586717000001E-3</v>
      </c>
      <c r="J34" s="39">
        <v>7.1438551320000002E-2</v>
      </c>
      <c r="K34" s="39">
        <v>-0.1065095943</v>
      </c>
      <c r="L34" s="39">
        <v>0.22819894195000001</v>
      </c>
      <c r="M34" s="39"/>
      <c r="N34" s="39">
        <v>-7.7849445224999994E-2</v>
      </c>
      <c r="O34" s="39">
        <v>-0.17386538039999999</v>
      </c>
      <c r="P34" s="39">
        <v>8.5721868364999995E-2</v>
      </c>
      <c r="Q34" s="39">
        <v>9.8511761163999997E-2</v>
      </c>
      <c r="R34" s="39">
        <v>0.13345235438</v>
      </c>
      <c r="S34" s="39">
        <v>1.8113801931000002E-2</v>
      </c>
      <c r="T34" s="39">
        <v>-9.6193878932000002E-2</v>
      </c>
      <c r="U34" s="39">
        <v>-0.12181684808</v>
      </c>
      <c r="V34" s="39">
        <v>0.26444329930999999</v>
      </c>
      <c r="W34" s="39">
        <v>0.20553994712000001</v>
      </c>
      <c r="X34" s="39">
        <v>1.1177038108999999</v>
      </c>
      <c r="Y34" s="4">
        <v>75282.646238000001</v>
      </c>
    </row>
    <row r="35" spans="1:25" x14ac:dyDescent="0.25">
      <c r="A35" s="13">
        <v>32</v>
      </c>
      <c r="B35" s="13" t="s">
        <v>112</v>
      </c>
      <c r="C35" s="13" t="s">
        <v>3621</v>
      </c>
      <c r="D35" s="13" t="s">
        <v>4017</v>
      </c>
      <c r="E35" s="13" t="str">
        <f t="shared" si="0"/>
        <v>ACHC Com</v>
      </c>
      <c r="F35" s="13" t="s">
        <v>3301</v>
      </c>
      <c r="G35" s="82">
        <v>-0.17279411765</v>
      </c>
      <c r="H35" s="39">
        <v>-0.22945205479</v>
      </c>
      <c r="I35" s="39">
        <v>-0.57865168539</v>
      </c>
      <c r="J35" s="39">
        <v>-0.74626444882999998</v>
      </c>
      <c r="K35" s="39">
        <v>-0.76522759880000002</v>
      </c>
      <c r="L35" s="39">
        <v>-0.77878825119999995</v>
      </c>
      <c r="M35" s="39">
        <v>-0.41672067401000001</v>
      </c>
      <c r="N35" s="39">
        <v>1.1340893927999999E-2</v>
      </c>
      <c r="O35" s="39">
        <v>-0.22823218997</v>
      </c>
      <c r="P35" s="39">
        <v>-3.2478632478000001E-2</v>
      </c>
      <c r="Q35" s="39">
        <v>2.2084805640999999E-3</v>
      </c>
      <c r="R35" s="39">
        <v>-4.0546496254000003E-2</v>
      </c>
      <c r="S35" s="39">
        <v>-0.17317409279000001</v>
      </c>
      <c r="T35" s="39">
        <v>-0.54602774274999999</v>
      </c>
      <c r="U35" s="39">
        <v>-0.49009773662</v>
      </c>
      <c r="V35" s="39">
        <v>-5.5393586005000002E-2</v>
      </c>
      <c r="W35" s="39">
        <v>0.35617792422</v>
      </c>
      <c r="X35" s="39">
        <v>0.20771985674999999</v>
      </c>
      <c r="Y35" s="4">
        <v>40890.873616999997</v>
      </c>
    </row>
    <row r="36" spans="1:25" x14ac:dyDescent="0.25">
      <c r="A36" s="13">
        <v>33</v>
      </c>
      <c r="B36" s="13" t="s">
        <v>113</v>
      </c>
      <c r="C36" s="13" t="s">
        <v>3622</v>
      </c>
      <c r="D36" s="13" t="s">
        <v>4017</v>
      </c>
      <c r="E36" s="13" t="str">
        <f t="shared" si="0"/>
        <v>ACAD Com</v>
      </c>
      <c r="F36" s="13" t="s">
        <v>3302</v>
      </c>
      <c r="G36" s="82">
        <v>6.7681895089000002E-3</v>
      </c>
      <c r="H36" s="39">
        <v>0.13603818615999999</v>
      </c>
      <c r="I36" s="39">
        <v>0.24411918453000001</v>
      </c>
      <c r="J36" s="39">
        <v>0.26259946950000002</v>
      </c>
      <c r="K36" s="39">
        <v>-0.12467819050999999</v>
      </c>
      <c r="L36" s="39">
        <v>0.44768856448</v>
      </c>
      <c r="M36" s="39">
        <v>-0.45450378180000001</v>
      </c>
      <c r="N36" s="39">
        <v>-0.15255102040999999</v>
      </c>
      <c r="O36" s="39">
        <v>-0.12101143889</v>
      </c>
      <c r="P36" s="39">
        <v>0.47739726027000001</v>
      </c>
      <c r="Q36" s="39">
        <v>0</v>
      </c>
      <c r="R36" s="39">
        <v>0.10477515067</v>
      </c>
      <c r="S36" s="39">
        <v>-1.2589173311000001E-3</v>
      </c>
      <c r="T36" s="39">
        <v>0.29700272479000001</v>
      </c>
      <c r="U36" s="39">
        <v>-0.41392526348999997</v>
      </c>
      <c r="V36" s="39">
        <v>0.96670854270999995</v>
      </c>
      <c r="W36" s="39">
        <v>-0.31790916880999998</v>
      </c>
      <c r="X36" s="39">
        <v>-0.56341189675000003</v>
      </c>
      <c r="Y36" s="4">
        <v>37457.825602999997</v>
      </c>
    </row>
    <row r="37" spans="1:25" x14ac:dyDescent="0.25">
      <c r="A37" s="13">
        <v>34</v>
      </c>
      <c r="B37" s="13" t="s">
        <v>114</v>
      </c>
      <c r="C37" s="13" t="s">
        <v>3623</v>
      </c>
      <c r="D37" s="13" t="s">
        <v>4017</v>
      </c>
      <c r="E37" s="13" t="str">
        <f t="shared" si="0"/>
        <v>AKR Com</v>
      </c>
      <c r="F37" s="13" t="s">
        <v>3303</v>
      </c>
      <c r="G37" s="82">
        <v>7.3298429306000003E-3</v>
      </c>
      <c r="H37" s="39">
        <v>3.2188841199999998E-2</v>
      </c>
      <c r="I37" s="39">
        <v>-0.15838644448</v>
      </c>
      <c r="J37" s="39">
        <v>-6.7944777718999996E-2</v>
      </c>
      <c r="K37" s="39">
        <v>0.29649457090999998</v>
      </c>
      <c r="L37" s="39">
        <v>0.35742948711</v>
      </c>
      <c r="M37" s="39">
        <v>0.87772067987000002</v>
      </c>
      <c r="N37" s="39">
        <v>-8.2777442135000004E-2</v>
      </c>
      <c r="O37" s="39">
        <v>-8.8305489259999995E-2</v>
      </c>
      <c r="P37" s="39">
        <v>8.3769633510999992E-3</v>
      </c>
      <c r="Q37" s="39">
        <v>-2.5396400175999999E-2</v>
      </c>
      <c r="R37" s="39">
        <v>8.0775444258000002E-3</v>
      </c>
      <c r="S37" s="39">
        <v>2.7777777776999999E-2</v>
      </c>
      <c r="T37" s="39">
        <v>-0.18729949295000001</v>
      </c>
      <c r="U37" s="39">
        <v>0.47651596723</v>
      </c>
      <c r="V37" s="39">
        <v>0.24355352375</v>
      </c>
      <c r="W37" s="39">
        <v>-0.31182506094000001</v>
      </c>
      <c r="X37" s="39">
        <v>0.58368375783000004</v>
      </c>
      <c r="Y37" s="4">
        <v>29186.327862999999</v>
      </c>
    </row>
    <row r="38" spans="1:25" x14ac:dyDescent="0.25">
      <c r="A38" s="13">
        <v>35</v>
      </c>
      <c r="B38" s="13" t="s">
        <v>115</v>
      </c>
      <c r="C38" s="13" t="s">
        <v>3624</v>
      </c>
      <c r="D38" s="13" t="s">
        <v>4017</v>
      </c>
      <c r="E38" s="13" t="str">
        <f t="shared" si="0"/>
        <v>AXDX Com</v>
      </c>
      <c r="F38" s="13" t="s">
        <v>3304</v>
      </c>
      <c r="G38" s="82"/>
      <c r="H38" s="39"/>
      <c r="I38" s="39"/>
      <c r="J38" s="39"/>
      <c r="K38" s="39"/>
      <c r="L38" s="39"/>
      <c r="M38" s="39"/>
      <c r="N38" s="39">
        <v>-0.35092592592999999</v>
      </c>
      <c r="O38" s="39">
        <v>-0.25820256776</v>
      </c>
      <c r="P38" s="39"/>
      <c r="Q38" s="39"/>
      <c r="R38" s="39"/>
      <c r="S38" s="39"/>
      <c r="T38" s="39"/>
      <c r="U38" s="39">
        <v>-0.69387755102000004</v>
      </c>
      <c r="V38" s="39">
        <v>-0.44475920679999997</v>
      </c>
      <c r="W38" s="39">
        <v>-0.86475095785</v>
      </c>
      <c r="X38" s="39">
        <v>-0.31134564644000001</v>
      </c>
      <c r="Y38" s="4">
        <v>0</v>
      </c>
    </row>
    <row r="39" spans="1:25" x14ac:dyDescent="0.25">
      <c r="A39" s="13">
        <v>36</v>
      </c>
      <c r="B39" s="13" t="s">
        <v>1661</v>
      </c>
      <c r="C39" s="13" t="s">
        <v>5390</v>
      </c>
      <c r="D39" s="13" t="s">
        <v>4017</v>
      </c>
      <c r="E39" s="13" t="str">
        <f t="shared" si="0"/>
        <v>ISDR Com</v>
      </c>
      <c r="F39" s="13" t="s">
        <v>5373</v>
      </c>
      <c r="G39" s="82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>
        <v>-0.50689464974999998</v>
      </c>
      <c r="V39" s="39">
        <v>-0.27595846645</v>
      </c>
      <c r="W39" s="39">
        <v>-0.14977420121999999</v>
      </c>
      <c r="X39" s="39">
        <v>0.68195316961999997</v>
      </c>
      <c r="Y39" s="4">
        <v>0</v>
      </c>
    </row>
    <row r="40" spans="1:25" x14ac:dyDescent="0.25">
      <c r="A40" s="13">
        <v>37</v>
      </c>
      <c r="B40" s="13" t="s">
        <v>116</v>
      </c>
      <c r="C40" s="13" t="s">
        <v>3625</v>
      </c>
      <c r="D40" s="13" t="s">
        <v>4017</v>
      </c>
      <c r="E40" s="13" t="str">
        <f t="shared" si="0"/>
        <v>ACCO Com</v>
      </c>
      <c r="F40" s="13" t="s">
        <v>3305</v>
      </c>
      <c r="G40" s="82">
        <v>1.6949152541E-2</v>
      </c>
      <c r="H40" s="39">
        <v>-9.7744360902999997E-2</v>
      </c>
      <c r="I40" s="39">
        <v>-0.26764725850999999</v>
      </c>
      <c r="J40" s="39">
        <v>-0.17432240058000001</v>
      </c>
      <c r="K40" s="39">
        <v>-0.33134781447</v>
      </c>
      <c r="L40" s="39">
        <v>-0.39906003014000002</v>
      </c>
      <c r="M40" s="39">
        <v>-0.34704268488000001</v>
      </c>
      <c r="N40" s="39">
        <v>-8.8265663221999996E-2</v>
      </c>
      <c r="O40" s="39">
        <v>-7.8758949881000004E-2</v>
      </c>
      <c r="P40" s="39">
        <v>-5.0436610022999998E-2</v>
      </c>
      <c r="Q40" s="39">
        <v>-2.7855153203000002E-3</v>
      </c>
      <c r="R40" s="39">
        <v>4.7486033519999998E-2</v>
      </c>
      <c r="S40" s="39">
        <v>-0.04</v>
      </c>
      <c r="T40" s="39">
        <v>-0.28857162255000002</v>
      </c>
      <c r="U40" s="39">
        <v>-8.6570144771999993E-2</v>
      </c>
      <c r="V40" s="39">
        <v>0.15303297769999999</v>
      </c>
      <c r="W40" s="39">
        <v>-0.29222215449</v>
      </c>
      <c r="X40" s="39">
        <v>7.6677282085999996E-3</v>
      </c>
      <c r="Y40" s="4">
        <v>2223.1703929999999</v>
      </c>
    </row>
    <row r="41" spans="1:25" x14ac:dyDescent="0.25">
      <c r="A41" s="13">
        <v>38</v>
      </c>
      <c r="B41" s="13" t="s">
        <v>117</v>
      </c>
      <c r="C41" s="13" t="s">
        <v>3626</v>
      </c>
      <c r="D41" s="13" t="s">
        <v>4017</v>
      </c>
      <c r="E41" s="13" t="str">
        <f t="shared" si="0"/>
        <v>ACCD Com</v>
      </c>
      <c r="F41" s="13" t="s">
        <v>3306</v>
      </c>
      <c r="G41" s="82"/>
      <c r="H41" s="39"/>
      <c r="I41" s="39"/>
      <c r="J41" s="39"/>
      <c r="K41" s="39"/>
      <c r="L41" s="39"/>
      <c r="M41" s="39"/>
      <c r="N41" s="39">
        <v>1.4347202304000001E-3</v>
      </c>
      <c r="O41" s="39"/>
      <c r="P41" s="39"/>
      <c r="Q41" s="39"/>
      <c r="R41" s="39"/>
      <c r="S41" s="39"/>
      <c r="T41" s="39"/>
      <c r="U41" s="39">
        <v>-0.71523730225000004</v>
      </c>
      <c r="V41" s="39">
        <v>0.54172015403999996</v>
      </c>
      <c r="W41" s="39">
        <v>-0.70447647951000003</v>
      </c>
      <c r="X41" s="39">
        <v>-0.39402298851000001</v>
      </c>
      <c r="Y41" s="4">
        <v>0</v>
      </c>
    </row>
    <row r="42" spans="1:25" x14ac:dyDescent="0.25">
      <c r="A42" s="13">
        <v>39</v>
      </c>
      <c r="B42" s="13" t="s">
        <v>118</v>
      </c>
      <c r="C42" s="13" t="s">
        <v>3627</v>
      </c>
      <c r="D42" s="13" t="s">
        <v>4017</v>
      </c>
      <c r="E42" s="13" t="str">
        <f t="shared" si="0"/>
        <v>ARAY Com</v>
      </c>
      <c r="F42" s="13" t="s">
        <v>3307</v>
      </c>
      <c r="G42" s="82">
        <v>7.6923076922000002E-3</v>
      </c>
      <c r="H42" s="39">
        <v>-7.7464788733000001E-2</v>
      </c>
      <c r="I42" s="39">
        <v>-0.51301115241999995</v>
      </c>
      <c r="J42" s="39">
        <v>-0.12666666667000001</v>
      </c>
      <c r="K42" s="39">
        <v>-0.68809523808999995</v>
      </c>
      <c r="L42" s="39">
        <v>-0.39631336406000001</v>
      </c>
      <c r="M42" s="39">
        <v>-0.49420849421000002</v>
      </c>
      <c r="N42" s="39">
        <v>-0.10945273631000001</v>
      </c>
      <c r="O42" s="39">
        <v>-0.13407821229</v>
      </c>
      <c r="P42" s="39">
        <v>-1.2903225805E-2</v>
      </c>
      <c r="Q42" s="39">
        <v>-0.10457516339</v>
      </c>
      <c r="R42" s="39">
        <v>-4.3795620439000003E-2</v>
      </c>
      <c r="S42" s="39">
        <v>0</v>
      </c>
      <c r="T42" s="39">
        <v>-0.33838383838000002</v>
      </c>
      <c r="U42" s="39">
        <v>-0.30035335688999998</v>
      </c>
      <c r="V42" s="39">
        <v>0.35406698565</v>
      </c>
      <c r="W42" s="39">
        <v>-0.56184486372999998</v>
      </c>
      <c r="X42" s="39">
        <v>0.14388489208999999</v>
      </c>
      <c r="Y42" s="4">
        <v>860.06775760999994</v>
      </c>
    </row>
    <row r="43" spans="1:25" x14ac:dyDescent="0.25">
      <c r="A43" s="13">
        <v>40</v>
      </c>
      <c r="B43" s="13" t="s">
        <v>4936</v>
      </c>
      <c r="C43" s="13" t="s">
        <v>4953</v>
      </c>
      <c r="D43" s="13" t="s">
        <v>4017</v>
      </c>
      <c r="E43" s="13" t="str">
        <f t="shared" si="0"/>
        <v>SLRN Com</v>
      </c>
      <c r="F43" s="13" t="s">
        <v>4956</v>
      </c>
      <c r="G43" s="82"/>
      <c r="H43" s="39"/>
      <c r="I43" s="39"/>
      <c r="J43" s="39"/>
      <c r="K43" s="39"/>
      <c r="L43" s="39"/>
      <c r="M43" s="39"/>
      <c r="N43" s="39">
        <v>-7.8358208954999994E-2</v>
      </c>
      <c r="O43" s="39">
        <v>0</v>
      </c>
      <c r="P43" s="39"/>
      <c r="Q43" s="39"/>
      <c r="R43" s="39"/>
      <c r="S43" s="39"/>
      <c r="T43" s="39"/>
      <c r="U43" s="39">
        <v>-0.57908847185000001</v>
      </c>
      <c r="V43" s="39"/>
      <c r="W43" s="39"/>
      <c r="X43" s="39"/>
      <c r="Y43" s="4">
        <v>0</v>
      </c>
    </row>
    <row r="44" spans="1:25" x14ac:dyDescent="0.25">
      <c r="A44" s="13">
        <v>41</v>
      </c>
      <c r="B44" s="13" t="s">
        <v>119</v>
      </c>
      <c r="C44" s="13" t="s">
        <v>3628</v>
      </c>
      <c r="D44" s="13" t="s">
        <v>4017</v>
      </c>
      <c r="E44" s="13" t="str">
        <f t="shared" si="0"/>
        <v>ACHV Com</v>
      </c>
      <c r="F44" s="13" t="s">
        <v>3308</v>
      </c>
      <c r="G44" s="82">
        <v>7.6335877856999997E-3</v>
      </c>
      <c r="H44" s="39">
        <v>0.21100917430999999</v>
      </c>
      <c r="I44" s="39">
        <v>-0.17757009345999999</v>
      </c>
      <c r="J44" s="39">
        <v>-0.42483660131000001</v>
      </c>
      <c r="K44" s="39">
        <v>-0.51201478742999995</v>
      </c>
      <c r="L44" s="39">
        <v>-0.46774193547999998</v>
      </c>
      <c r="M44" s="39">
        <v>-0.77435897436000001</v>
      </c>
      <c r="N44" s="39">
        <v>-0.13029315960999999</v>
      </c>
      <c r="O44" s="39">
        <v>-2.6217228464999999E-2</v>
      </c>
      <c r="P44" s="39">
        <v>0.37692307691999999</v>
      </c>
      <c r="Q44" s="39">
        <v>-0.36871508380000001</v>
      </c>
      <c r="R44" s="39">
        <v>0.15486725664000001</v>
      </c>
      <c r="S44" s="39">
        <v>1.1494252872E-2</v>
      </c>
      <c r="T44" s="39">
        <v>-0.25</v>
      </c>
      <c r="U44" s="39">
        <v>-0.14563106796</v>
      </c>
      <c r="V44" s="39">
        <v>0.68163265305999998</v>
      </c>
      <c r="W44" s="39">
        <v>-0.68508997428999996</v>
      </c>
      <c r="X44" s="39">
        <v>-3.9506172839999999E-2</v>
      </c>
      <c r="Y44" s="4">
        <v>2862.3165764999999</v>
      </c>
    </row>
    <row r="45" spans="1:25" x14ac:dyDescent="0.25">
      <c r="A45" s="13">
        <v>42</v>
      </c>
      <c r="B45" s="13" t="s">
        <v>120</v>
      </c>
      <c r="C45" s="13" t="s">
        <v>3629</v>
      </c>
      <c r="D45" s="13" t="s">
        <v>4017</v>
      </c>
      <c r="E45" s="13" t="str">
        <f t="shared" si="0"/>
        <v>ACIW Com</v>
      </c>
      <c r="F45" s="13" t="s">
        <v>3309</v>
      </c>
      <c r="G45" s="82">
        <v>1.4684641308999999E-2</v>
      </c>
      <c r="H45" s="39">
        <v>-8.7859770611999996E-2</v>
      </c>
      <c r="I45" s="39">
        <v>-0.21987784564000001</v>
      </c>
      <c r="J45" s="39">
        <v>-7.9493339156000001E-2</v>
      </c>
      <c r="K45" s="39">
        <v>0.76581483032999997</v>
      </c>
      <c r="L45" s="39">
        <v>0.61185468451000002</v>
      </c>
      <c r="M45" s="39">
        <v>0.36231415642999998</v>
      </c>
      <c r="N45" s="39">
        <v>-4.6033129903999999E-2</v>
      </c>
      <c r="O45" s="39">
        <v>-2.4675562054999999E-2</v>
      </c>
      <c r="P45" s="39">
        <v>-0.13305847075999999</v>
      </c>
      <c r="Q45" s="39">
        <v>-7.5659316908000002E-3</v>
      </c>
      <c r="R45" s="39">
        <v>-7.2968852101000001E-2</v>
      </c>
      <c r="S45" s="39">
        <v>-9.6334586459999993E-3</v>
      </c>
      <c r="T45" s="39">
        <v>-0.18801772298</v>
      </c>
      <c r="U45" s="39">
        <v>0.69640522875999999</v>
      </c>
      <c r="V45" s="39">
        <v>0.33043478260999998</v>
      </c>
      <c r="W45" s="39">
        <v>-0.33717579251000002</v>
      </c>
      <c r="X45" s="39">
        <v>-9.7059588862000001E-2</v>
      </c>
      <c r="Y45" s="4">
        <v>34293.544802999997</v>
      </c>
    </row>
    <row r="46" spans="1:25" x14ac:dyDescent="0.25">
      <c r="A46" s="13">
        <v>43</v>
      </c>
      <c r="B46" s="13" t="s">
        <v>121</v>
      </c>
      <c r="C46" s="13" t="s">
        <v>3630</v>
      </c>
      <c r="D46" s="13" t="s">
        <v>4017</v>
      </c>
      <c r="E46" s="13" t="str">
        <f t="shared" si="0"/>
        <v>ACRS Com</v>
      </c>
      <c r="F46" s="13" t="s">
        <v>3310</v>
      </c>
      <c r="G46" s="82">
        <v>0</v>
      </c>
      <c r="H46" s="39">
        <v>7.6388888889000001E-2</v>
      </c>
      <c r="I46" s="39">
        <v>-0.36213991769999998</v>
      </c>
      <c r="J46" s="39">
        <v>0.27049180328</v>
      </c>
      <c r="K46" s="39">
        <v>-0.84263959390999998</v>
      </c>
      <c r="L46" s="39">
        <v>-0.91388888888999997</v>
      </c>
      <c r="M46" s="39">
        <v>-0.20512820512999999</v>
      </c>
      <c r="N46" s="39">
        <v>-0.23115577889</v>
      </c>
      <c r="O46" s="39">
        <v>-9.8039215686999998E-2</v>
      </c>
      <c r="P46" s="39">
        <v>5.7971014491999998E-2</v>
      </c>
      <c r="Q46" s="39">
        <v>-2.7397260273999999E-2</v>
      </c>
      <c r="R46" s="39">
        <v>7.7464788731999995E-2</v>
      </c>
      <c r="S46" s="39">
        <v>1.3071895424E-2</v>
      </c>
      <c r="T46" s="39">
        <v>-0.375</v>
      </c>
      <c r="U46" s="39">
        <v>1.3619047619</v>
      </c>
      <c r="V46" s="39">
        <v>-0.93333333333000001</v>
      </c>
      <c r="W46" s="39">
        <v>8.3218707015000004E-2</v>
      </c>
      <c r="X46" s="39">
        <v>1.2472952087</v>
      </c>
      <c r="Y46" s="4">
        <v>1844.5424952000001</v>
      </c>
    </row>
    <row r="47" spans="1:25" x14ac:dyDescent="0.25">
      <c r="A47" s="13">
        <v>44</v>
      </c>
      <c r="B47" s="13" t="s">
        <v>122</v>
      </c>
      <c r="C47" s="13" t="s">
        <v>3631</v>
      </c>
      <c r="D47" s="13" t="s">
        <v>4015</v>
      </c>
      <c r="E47" s="13" t="str">
        <f t="shared" si="0"/>
        <v>ACMR Com A</v>
      </c>
      <c r="F47" s="13" t="s">
        <v>3311</v>
      </c>
      <c r="G47" s="82">
        <v>-0.15345699831000001</v>
      </c>
      <c r="H47" s="39">
        <v>-9.7446961523999995E-2</v>
      </c>
      <c r="I47" s="39">
        <v>9.0830073881000006E-2</v>
      </c>
      <c r="J47" s="39">
        <v>0.65950413223000004</v>
      </c>
      <c r="K47" s="39">
        <v>1.0015948963000001</v>
      </c>
      <c r="L47" s="39">
        <v>0.31207527443999999</v>
      </c>
      <c r="M47" s="39">
        <v>-0.32941490782999999</v>
      </c>
      <c r="N47" s="39">
        <v>-0.10023130299999999</v>
      </c>
      <c r="O47" s="39">
        <v>-0.16580976863999999</v>
      </c>
      <c r="P47" s="39">
        <v>0.15819209040000001</v>
      </c>
      <c r="Q47" s="39">
        <v>0.14855875832000001</v>
      </c>
      <c r="R47" s="39">
        <v>0.17220077219999999</v>
      </c>
      <c r="S47" s="39">
        <v>-0.17325428195000001</v>
      </c>
      <c r="T47" s="39">
        <v>0.66225165562999999</v>
      </c>
      <c r="U47" s="39">
        <v>-0.22722620265999999</v>
      </c>
      <c r="V47" s="39">
        <v>1.5343709468</v>
      </c>
      <c r="W47" s="39">
        <v>-0.72874398967999998</v>
      </c>
      <c r="X47" s="39">
        <v>4.9476923077000003E-2</v>
      </c>
      <c r="Y47" s="4">
        <v>31580.764061999998</v>
      </c>
    </row>
    <row r="48" spans="1:25" x14ac:dyDescent="0.25">
      <c r="A48" s="13">
        <v>45</v>
      </c>
      <c r="B48" s="13" t="s">
        <v>123</v>
      </c>
      <c r="C48" s="13" t="s">
        <v>3632</v>
      </c>
      <c r="D48" s="13" t="s">
        <v>4016</v>
      </c>
      <c r="E48" s="13" t="str">
        <f t="shared" si="0"/>
        <v>ACMR-B Com B</v>
      </c>
      <c r="F48" s="13" t="s">
        <v>3311</v>
      </c>
      <c r="G48" s="82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</row>
    <row r="49" spans="1:25" x14ac:dyDescent="0.25">
      <c r="A49" s="13">
        <v>46</v>
      </c>
      <c r="B49" s="13" t="s">
        <v>124</v>
      </c>
      <c r="C49" s="13" t="s">
        <v>3633</v>
      </c>
      <c r="D49" s="13" t="s">
        <v>4017</v>
      </c>
      <c r="E49" s="13" t="str">
        <f t="shared" si="0"/>
        <v>ACU Com</v>
      </c>
      <c r="F49" s="13" t="s">
        <v>3312</v>
      </c>
      <c r="G49" s="82">
        <v>-1.2036591232999999E-3</v>
      </c>
      <c r="H49" s="39">
        <v>-4.9048819620000003E-2</v>
      </c>
      <c r="I49" s="39">
        <v>9.6856475499999997E-2</v>
      </c>
      <c r="J49" s="39">
        <v>4.2435674623999997E-2</v>
      </c>
      <c r="K49" s="39">
        <v>0.35302797027999999</v>
      </c>
      <c r="L49" s="39">
        <v>0.54240887446999997</v>
      </c>
      <c r="M49" s="39">
        <v>1.0574290234999999</v>
      </c>
      <c r="N49" s="39">
        <v>1.7164306571000001E-2</v>
      </c>
      <c r="O49" s="39">
        <v>-2.7518303457000001E-2</v>
      </c>
      <c r="P49" s="39">
        <v>3.3229491170999999E-2</v>
      </c>
      <c r="Q49" s="39">
        <v>4.1457286432000001E-2</v>
      </c>
      <c r="R49" s="39">
        <v>-2.707631718E-2</v>
      </c>
      <c r="S49" s="39">
        <v>3.2603285216999997E-2</v>
      </c>
      <c r="T49" s="39">
        <v>0.12435671816</v>
      </c>
      <c r="U49" s="39">
        <v>-0.11609709098</v>
      </c>
      <c r="V49" s="39">
        <v>1.0021441014000001</v>
      </c>
      <c r="W49" s="39">
        <v>-0.33818453337999999</v>
      </c>
      <c r="X49" s="39">
        <v>0.13480362824</v>
      </c>
      <c r="Y49" s="4">
        <v>444.01197912999999</v>
      </c>
    </row>
    <row r="50" spans="1:25" x14ac:dyDescent="0.25">
      <c r="A50" s="13">
        <v>47</v>
      </c>
      <c r="B50" s="13" t="s">
        <v>125</v>
      </c>
      <c r="C50" s="13" t="s">
        <v>3634</v>
      </c>
      <c r="D50" s="13" t="s">
        <v>4017</v>
      </c>
      <c r="E50" s="13" t="str">
        <f t="shared" si="0"/>
        <v>ACNB Com</v>
      </c>
      <c r="F50" s="13" t="s">
        <v>3313</v>
      </c>
      <c r="G50" s="82">
        <v>-1.9125029884999999E-3</v>
      </c>
      <c r="H50" s="39">
        <v>-6.5577439570000007E-2</v>
      </c>
      <c r="I50" s="39">
        <v>3.4378927875999998E-2</v>
      </c>
      <c r="J50" s="39">
        <v>0.16289760317999999</v>
      </c>
      <c r="K50" s="39">
        <v>0.30654255468000002</v>
      </c>
      <c r="L50" s="39">
        <v>0.33692213132999999</v>
      </c>
      <c r="M50" s="39">
        <v>1.3419722044</v>
      </c>
      <c r="N50" s="39">
        <v>4.6375396631999997E-3</v>
      </c>
      <c r="O50" s="39">
        <v>1.8221574343999999E-2</v>
      </c>
      <c r="P50" s="39">
        <v>-1.0403267606E-4</v>
      </c>
      <c r="Q50" s="39">
        <v>3.0550878037E-2</v>
      </c>
      <c r="R50" s="39">
        <v>-1.7273576097999999E-2</v>
      </c>
      <c r="S50" s="39">
        <v>-8.3135391914999999E-3</v>
      </c>
      <c r="T50" s="39">
        <v>6.5023345021000004E-2</v>
      </c>
      <c r="U50" s="39">
        <v>-8.0258110854000003E-2</v>
      </c>
      <c r="V50" s="39">
        <v>0.16215579585000001</v>
      </c>
      <c r="W50" s="39">
        <v>0.31236289431999997</v>
      </c>
      <c r="X50" s="39">
        <v>0.29727826059000001</v>
      </c>
      <c r="Y50" s="4">
        <v>874.08256129999995</v>
      </c>
    </row>
    <row r="51" spans="1:25" x14ac:dyDescent="0.25">
      <c r="A51" s="13">
        <v>48</v>
      </c>
      <c r="B51" s="13" t="s">
        <v>4762</v>
      </c>
      <c r="C51" s="13" t="s">
        <v>4773</v>
      </c>
      <c r="D51" s="13" t="s">
        <v>4017</v>
      </c>
      <c r="E51" s="13" t="str">
        <f t="shared" si="0"/>
        <v>ACRV Com</v>
      </c>
      <c r="F51" s="13" t="s">
        <v>4767</v>
      </c>
      <c r="G51" s="82">
        <v>-7.6923076912999997E-3</v>
      </c>
      <c r="H51" s="39">
        <v>0</v>
      </c>
      <c r="I51" s="39">
        <v>-0.80184331796999997</v>
      </c>
      <c r="J51" s="39">
        <v>-0.82058414463999996</v>
      </c>
      <c r="K51" s="39">
        <v>-0.89021276595999999</v>
      </c>
      <c r="L51" s="39"/>
      <c r="M51" s="39"/>
      <c r="N51" s="39">
        <v>-0.61770244820999998</v>
      </c>
      <c r="O51" s="39">
        <v>-0.31034482758999998</v>
      </c>
      <c r="P51" s="39">
        <v>-0.25</v>
      </c>
      <c r="Q51" s="39">
        <v>0.13333333334</v>
      </c>
      <c r="R51" s="39">
        <v>7.5630252100000003E-2</v>
      </c>
      <c r="S51" s="39">
        <v>7.8125E-3</v>
      </c>
      <c r="T51" s="39">
        <v>-0.78571428571000002</v>
      </c>
      <c r="U51" s="39">
        <v>0.22357723576999999</v>
      </c>
      <c r="V51" s="39">
        <v>-0.57291666666999996</v>
      </c>
      <c r="W51" s="39"/>
      <c r="X51" s="39"/>
      <c r="Y51" s="4">
        <v>362.42044174</v>
      </c>
    </row>
    <row r="52" spans="1:25" x14ac:dyDescent="0.25">
      <c r="A52" s="13">
        <v>49</v>
      </c>
      <c r="B52" s="13" t="s">
        <v>4692</v>
      </c>
      <c r="C52" s="13" t="s">
        <v>4699</v>
      </c>
      <c r="D52" s="13" t="s">
        <v>4017</v>
      </c>
      <c r="E52" s="13" t="str">
        <f t="shared" si="0"/>
        <v>ASNS Com</v>
      </c>
      <c r="F52" s="13" t="s">
        <v>4957</v>
      </c>
      <c r="G52" s="82">
        <v>1.1475409835E-2</v>
      </c>
      <c r="H52" s="39">
        <v>-6.0565048215E-2</v>
      </c>
      <c r="I52" s="39">
        <v>-0.55576000000000003</v>
      </c>
      <c r="J52" s="39">
        <v>-0.57931818182000006</v>
      </c>
      <c r="K52" s="39">
        <v>-0.75961038961000005</v>
      </c>
      <c r="L52" s="39">
        <v>-0.96463057325000001</v>
      </c>
      <c r="M52" s="39"/>
      <c r="N52" s="39">
        <v>-0.24728915663000001</v>
      </c>
      <c r="O52" s="39">
        <v>-1.9607843138E-2</v>
      </c>
      <c r="P52" s="39">
        <v>-7.4965986393999998E-2</v>
      </c>
      <c r="Q52" s="39">
        <v>-9.5455214003E-2</v>
      </c>
      <c r="R52" s="39">
        <v>-0.18536585366</v>
      </c>
      <c r="S52" s="39">
        <v>0.10838323353</v>
      </c>
      <c r="T52" s="39">
        <v>-0.58559701493000005</v>
      </c>
      <c r="U52" s="39">
        <v>0.19642857143</v>
      </c>
      <c r="V52" s="39">
        <v>-0.76529756915000002</v>
      </c>
      <c r="W52" s="39"/>
      <c r="X52" s="39"/>
      <c r="Y52" s="4">
        <v>172.031384</v>
      </c>
    </row>
    <row r="53" spans="1:25" x14ac:dyDescent="0.25">
      <c r="A53" s="13">
        <v>50</v>
      </c>
      <c r="B53" s="13" t="s">
        <v>126</v>
      </c>
      <c r="C53" s="13" t="s">
        <v>3635</v>
      </c>
      <c r="D53" s="13" t="s">
        <v>4017</v>
      </c>
      <c r="E53" s="13" t="str">
        <f t="shared" si="0"/>
        <v>ATNM Com</v>
      </c>
      <c r="F53" s="13" t="s">
        <v>3314</v>
      </c>
      <c r="G53" s="82">
        <v>-1.2345679012E-2</v>
      </c>
      <c r="H53" s="39">
        <v>0.11111111110999999</v>
      </c>
      <c r="I53" s="39">
        <v>0.39130434783000001</v>
      </c>
      <c r="J53" s="39">
        <v>-0.44250871079999998</v>
      </c>
      <c r="K53" s="39">
        <v>-0.76435935199000005</v>
      </c>
      <c r="L53" s="39">
        <v>-0.72076788831000005</v>
      </c>
      <c r="M53" s="39">
        <v>-0.87538940809999999</v>
      </c>
      <c r="N53" s="39">
        <v>0.4</v>
      </c>
      <c r="O53" s="39">
        <v>-5.5900621118000003E-2</v>
      </c>
      <c r="P53" s="39">
        <v>1.3157894736E-2</v>
      </c>
      <c r="Q53" s="39">
        <v>-9.0909090910000004E-2</v>
      </c>
      <c r="R53" s="39">
        <v>0.16428571429</v>
      </c>
      <c r="S53" s="39">
        <v>-1.8404907974E-2</v>
      </c>
      <c r="T53" s="39">
        <v>0.26984126984000001</v>
      </c>
      <c r="U53" s="39">
        <v>-0.75196850394000003</v>
      </c>
      <c r="V53" s="39">
        <v>-0.52300469484000001</v>
      </c>
      <c r="W53" s="39">
        <v>0.77204658902000001</v>
      </c>
      <c r="X53" s="39">
        <v>-0.22948717949</v>
      </c>
      <c r="Y53" s="4">
        <v>362.15194695999998</v>
      </c>
    </row>
    <row r="54" spans="1:25" x14ac:dyDescent="0.25">
      <c r="A54" s="13">
        <v>51</v>
      </c>
      <c r="B54" s="13" t="s">
        <v>5211</v>
      </c>
      <c r="C54" s="13" t="s">
        <v>5286</v>
      </c>
      <c r="D54" s="13" t="s">
        <v>4017</v>
      </c>
      <c r="E54" s="13" t="str">
        <f t="shared" si="0"/>
        <v>ACTU Com</v>
      </c>
      <c r="F54" s="13" t="s">
        <v>5274</v>
      </c>
      <c r="G54" s="82">
        <v>0.11764705882</v>
      </c>
      <c r="H54" s="39">
        <v>0.23975720788999999</v>
      </c>
      <c r="I54" s="39">
        <v>-7.3801156332000004E-2</v>
      </c>
      <c r="J54" s="39"/>
      <c r="K54" s="39"/>
      <c r="L54" s="39"/>
      <c r="M54" s="39"/>
      <c r="N54" s="39">
        <v>-6.4917127071999994E-2</v>
      </c>
      <c r="O54" s="39">
        <v>0.35893648448999999</v>
      </c>
      <c r="P54" s="39">
        <v>0.29347826087000001</v>
      </c>
      <c r="Q54" s="39">
        <v>-0.48655462184999998</v>
      </c>
      <c r="R54" s="39">
        <v>0.18657937807</v>
      </c>
      <c r="S54" s="39">
        <v>0.12689655172</v>
      </c>
      <c r="T54" s="39">
        <v>2.6381909546999999E-2</v>
      </c>
      <c r="U54" s="39"/>
      <c r="V54" s="39"/>
      <c r="W54" s="39"/>
      <c r="X54" s="39"/>
      <c r="Y54" s="4">
        <v>662.93940130999999</v>
      </c>
    </row>
    <row r="55" spans="1:25" x14ac:dyDescent="0.25">
      <c r="A55" s="13">
        <v>52</v>
      </c>
      <c r="B55" s="13" t="s">
        <v>127</v>
      </c>
      <c r="C55" s="13" t="s">
        <v>3636</v>
      </c>
      <c r="D55" s="13" t="s">
        <v>4017</v>
      </c>
      <c r="E55" s="13" t="str">
        <f t="shared" si="0"/>
        <v>AYI Com</v>
      </c>
      <c r="F55" s="13" t="s">
        <v>5374</v>
      </c>
      <c r="G55" s="82">
        <v>-1.0822093769999999E-2</v>
      </c>
      <c r="H55" s="39">
        <v>9.2671977362999997E-3</v>
      </c>
      <c r="I55" s="39">
        <v>-6.1695515233000001E-2</v>
      </c>
      <c r="J55" s="39">
        <v>0.37539354246000001</v>
      </c>
      <c r="K55" s="39">
        <v>0.87695267163000001</v>
      </c>
      <c r="L55" s="39">
        <v>0.73477774712999999</v>
      </c>
      <c r="M55" s="39">
        <v>2.0521406894999998</v>
      </c>
      <c r="N55" s="39">
        <v>-0.11368761148000001</v>
      </c>
      <c r="O55" s="39">
        <v>-7.4268673827000004E-2</v>
      </c>
      <c r="P55" s="39">
        <v>6.6828126922999997E-2</v>
      </c>
      <c r="Q55" s="39">
        <v>0.14794720844000001</v>
      </c>
      <c r="R55" s="39">
        <v>4.4217862496000002E-2</v>
      </c>
      <c r="S55" s="39">
        <v>-1.0663240726000001E-2</v>
      </c>
      <c r="T55" s="39">
        <v>5.6369703589000002E-2</v>
      </c>
      <c r="U55" s="39">
        <v>0.42947380550999997</v>
      </c>
      <c r="V55" s="39">
        <v>0.24055344698</v>
      </c>
      <c r="W55" s="39">
        <v>-0.21547746277999999</v>
      </c>
      <c r="X55" s="39">
        <v>0.75418910474</v>
      </c>
      <c r="Y55" s="4">
        <v>88428.424289999995</v>
      </c>
    </row>
    <row r="56" spans="1:25" x14ac:dyDescent="0.25">
      <c r="A56" s="13">
        <v>53</v>
      </c>
      <c r="B56" s="13" t="s">
        <v>128</v>
      </c>
      <c r="C56" s="13" t="s">
        <v>3637</v>
      </c>
      <c r="D56" s="13" t="s">
        <v>4017</v>
      </c>
      <c r="E56" s="13" t="str">
        <f t="shared" si="0"/>
        <v>ABOS Com</v>
      </c>
      <c r="F56" s="13" t="s">
        <v>3315</v>
      </c>
      <c r="G56" s="82">
        <v>2.9411764704000001E-2</v>
      </c>
      <c r="H56" s="39">
        <v>0.20689655171999999</v>
      </c>
      <c r="I56" s="39">
        <v>-4.7619047619000002E-2</v>
      </c>
      <c r="J56" s="39">
        <v>-0.51219512195000005</v>
      </c>
      <c r="K56" s="39">
        <v>-0.80821917807999999</v>
      </c>
      <c r="L56" s="39">
        <v>-0.73180076628000001</v>
      </c>
      <c r="M56" s="39"/>
      <c r="N56" s="39">
        <v>-0.140625</v>
      </c>
      <c r="O56" s="39">
        <v>2.7272727271E-2</v>
      </c>
      <c r="P56" s="39">
        <v>-9.7345132742999996E-2</v>
      </c>
      <c r="Q56" s="39">
        <v>0.13725490196000001</v>
      </c>
      <c r="R56" s="39">
        <v>0.20689655171999999</v>
      </c>
      <c r="S56" s="39">
        <v>0</v>
      </c>
      <c r="T56" s="39">
        <v>-0.18604651162999999</v>
      </c>
      <c r="U56" s="39">
        <v>-0.55208333333000004</v>
      </c>
      <c r="V56" s="39">
        <v>-0.28888888888999997</v>
      </c>
      <c r="W56" s="39">
        <v>-0.20118343194999999</v>
      </c>
      <c r="X56" s="39"/>
      <c r="Y56" s="4">
        <v>755.05305652000004</v>
      </c>
    </row>
    <row r="57" spans="1:25" x14ac:dyDescent="0.25">
      <c r="A57" s="13">
        <v>54</v>
      </c>
      <c r="B57" s="13" t="s">
        <v>129</v>
      </c>
      <c r="C57" s="13" t="s">
        <v>3638</v>
      </c>
      <c r="D57" s="13" t="s">
        <v>4017</v>
      </c>
      <c r="E57" s="13" t="str">
        <f t="shared" si="0"/>
        <v>ACXP Com</v>
      </c>
      <c r="F57" s="13" t="s">
        <v>3316</v>
      </c>
      <c r="G57" s="82">
        <v>-7.9567779948999991E-3</v>
      </c>
      <c r="H57" s="39">
        <v>-0.47619294606000001</v>
      </c>
      <c r="I57" s="39">
        <v>-0.67821182767999999</v>
      </c>
      <c r="J57" s="39">
        <v>-0.87623774509999997</v>
      </c>
      <c r="K57" s="39">
        <v>-0.87623774509999997</v>
      </c>
      <c r="L57" s="39">
        <v>-0.93559311223999997</v>
      </c>
      <c r="M57" s="39"/>
      <c r="N57" s="39">
        <v>-0.45031712474000002</v>
      </c>
      <c r="O57" s="39">
        <v>0.10256410256</v>
      </c>
      <c r="P57" s="39">
        <v>-9.6279069765999994E-2</v>
      </c>
      <c r="Q57" s="39">
        <v>0.31446217189999998</v>
      </c>
      <c r="R57" s="39">
        <v>-0.36178543461000001</v>
      </c>
      <c r="S57" s="39">
        <v>-0.22553680981999999</v>
      </c>
      <c r="T57" s="39">
        <v>-0.68983415233000001</v>
      </c>
      <c r="U57" s="39">
        <v>-0.78746736291999997</v>
      </c>
      <c r="V57" s="39">
        <v>-3.7688442209E-2</v>
      </c>
      <c r="W57" s="39">
        <v>-7.9002175221999996E-2</v>
      </c>
      <c r="X57" s="39"/>
      <c r="Y57" s="4">
        <v>383.62094949999999</v>
      </c>
    </row>
    <row r="58" spans="1:25" x14ac:dyDescent="0.25">
      <c r="A58" s="13">
        <v>55</v>
      </c>
      <c r="B58" s="13" t="s">
        <v>130</v>
      </c>
      <c r="C58" s="13" t="s">
        <v>3639</v>
      </c>
      <c r="D58" s="13" t="s">
        <v>4017</v>
      </c>
      <c r="E58" s="13" t="str">
        <f t="shared" si="0"/>
        <v>GOLF Com</v>
      </c>
      <c r="F58" s="13" t="s">
        <v>3317</v>
      </c>
      <c r="G58" s="82">
        <v>-8.7064676626999998E-3</v>
      </c>
      <c r="H58" s="39">
        <v>4.8684210525999999E-2</v>
      </c>
      <c r="I58" s="39">
        <v>0.22113282192</v>
      </c>
      <c r="J58" s="39">
        <v>0.20351806169</v>
      </c>
      <c r="K58" s="39">
        <v>0.40488514416999999</v>
      </c>
      <c r="L58" s="39">
        <v>0.65910778395000003</v>
      </c>
      <c r="M58" s="39">
        <v>1.4603389159</v>
      </c>
      <c r="N58" s="39">
        <v>7.1477667841E-2</v>
      </c>
      <c r="O58" s="39">
        <v>-3.553743082E-2</v>
      </c>
      <c r="P58" s="39">
        <v>3.0504379343000002E-2</v>
      </c>
      <c r="Q58" s="39">
        <v>7.0674376311000001E-2</v>
      </c>
      <c r="R58" s="39">
        <v>9.3380939302999996E-2</v>
      </c>
      <c r="S58" s="39">
        <v>1.0047726700000001E-3</v>
      </c>
      <c r="T58" s="39">
        <v>0.12887785211</v>
      </c>
      <c r="U58" s="39">
        <v>0.13962475671999999</v>
      </c>
      <c r="V58" s="39">
        <v>0.51023009312000001</v>
      </c>
      <c r="W58" s="39">
        <v>-0.18693751791999999</v>
      </c>
      <c r="X58" s="39">
        <v>0.32706573748000001</v>
      </c>
      <c r="Y58" s="4">
        <v>29406.162942999999</v>
      </c>
    </row>
    <row r="59" spans="1:25" x14ac:dyDescent="0.25">
      <c r="A59" s="13">
        <v>56</v>
      </c>
      <c r="B59" s="13" t="s">
        <v>131</v>
      </c>
      <c r="C59" s="13" t="s">
        <v>3640</v>
      </c>
      <c r="D59" s="13" t="s">
        <v>4015</v>
      </c>
      <c r="E59" s="13" t="str">
        <f t="shared" si="0"/>
        <v>ACVA Com A</v>
      </c>
      <c r="F59" s="13" t="s">
        <v>3318</v>
      </c>
      <c r="G59" s="82">
        <v>1.2720848057E-2</v>
      </c>
      <c r="H59" s="39">
        <v>-0.13204118715999999</v>
      </c>
      <c r="I59" s="39">
        <v>-0.31664282308000002</v>
      </c>
      <c r="J59" s="39">
        <v>-5.0364479786999997E-2</v>
      </c>
      <c r="K59" s="39">
        <v>-0.13361547763000001</v>
      </c>
      <c r="L59" s="39">
        <v>0.87565445025999999</v>
      </c>
      <c r="M59" s="39"/>
      <c r="N59" s="39">
        <v>-0.12266500622</v>
      </c>
      <c r="O59" s="39">
        <v>4.2583392477999998E-2</v>
      </c>
      <c r="P59" s="39">
        <v>0.11504424778</v>
      </c>
      <c r="Q59" s="39">
        <v>-9.7680097678999999E-3</v>
      </c>
      <c r="R59" s="39">
        <v>-0.12392108508000001</v>
      </c>
      <c r="S59" s="39">
        <v>8.4447572134999996E-3</v>
      </c>
      <c r="T59" s="39">
        <v>-0.33657407407000001</v>
      </c>
      <c r="U59" s="39">
        <v>0.42574257426000001</v>
      </c>
      <c r="V59" s="39">
        <v>0.84531059682999998</v>
      </c>
      <c r="W59" s="39">
        <v>-0.56422505308000004</v>
      </c>
      <c r="X59" s="39"/>
      <c r="Y59" s="4">
        <v>27705.924910000002</v>
      </c>
    </row>
    <row r="60" spans="1:25" x14ac:dyDescent="0.25">
      <c r="A60" s="13">
        <v>57</v>
      </c>
      <c r="B60" s="13" t="s">
        <v>132</v>
      </c>
      <c r="C60" s="13" t="s">
        <v>3641</v>
      </c>
      <c r="D60" s="13" t="s">
        <v>4017</v>
      </c>
      <c r="E60" s="13" t="str">
        <f t="shared" si="0"/>
        <v>AE Com</v>
      </c>
      <c r="F60" s="13" t="s">
        <v>3319</v>
      </c>
      <c r="G60" s="82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>
        <v>0.49240910782000002</v>
      </c>
      <c r="V60" s="39">
        <v>-0.30949720573</v>
      </c>
      <c r="W60" s="39">
        <v>0.43971663653999998</v>
      </c>
      <c r="X60" s="39">
        <v>0.19330822686999999</v>
      </c>
      <c r="Y60" s="4">
        <v>0</v>
      </c>
    </row>
    <row r="61" spans="1:25" x14ac:dyDescent="0.25">
      <c r="A61" s="13">
        <v>58</v>
      </c>
      <c r="B61" s="13" t="s">
        <v>4776</v>
      </c>
      <c r="C61" s="13" t="s">
        <v>4782</v>
      </c>
      <c r="D61" s="13" t="s">
        <v>4015</v>
      </c>
      <c r="E61" s="13" t="str">
        <f t="shared" si="0"/>
        <v>AHCO Com A</v>
      </c>
      <c r="F61" s="13" t="s">
        <v>4783</v>
      </c>
      <c r="G61" s="82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">
        <v>0</v>
      </c>
    </row>
    <row r="62" spans="1:25" x14ac:dyDescent="0.25">
      <c r="A62" s="13">
        <v>59</v>
      </c>
      <c r="B62" s="13" t="s">
        <v>133</v>
      </c>
      <c r="C62" s="13" t="s">
        <v>3642</v>
      </c>
      <c r="D62" s="13" t="s">
        <v>4017</v>
      </c>
      <c r="E62" s="13" t="str">
        <f t="shared" si="0"/>
        <v>ADPT Com</v>
      </c>
      <c r="F62" s="13" t="s">
        <v>3320</v>
      </c>
      <c r="G62" s="82">
        <v>5.7918552036E-2</v>
      </c>
      <c r="H62" s="39">
        <v>-9.3220338986000004E-3</v>
      </c>
      <c r="I62" s="39">
        <v>0.45942571785000003</v>
      </c>
      <c r="J62" s="39">
        <v>1.5357917570999999</v>
      </c>
      <c r="K62" s="39">
        <v>0.71156661785999997</v>
      </c>
      <c r="L62" s="39">
        <v>2.0960698690000001E-2</v>
      </c>
      <c r="M62" s="39">
        <v>-0.70840608631000002</v>
      </c>
      <c r="N62" s="39">
        <v>-0.10048426150000001</v>
      </c>
      <c r="O62" s="39">
        <v>-9.4212651410999996E-3</v>
      </c>
      <c r="P62" s="39">
        <v>0.29347826087000001</v>
      </c>
      <c r="Q62" s="39">
        <v>0.22373949579999999</v>
      </c>
      <c r="R62" s="39">
        <v>-0.12103004291</v>
      </c>
      <c r="S62" s="39">
        <v>0.1416015625</v>
      </c>
      <c r="T62" s="39">
        <v>0.94995829858000003</v>
      </c>
      <c r="U62" s="39">
        <v>0.22346938775</v>
      </c>
      <c r="V62" s="39">
        <v>-0.35863874346000002</v>
      </c>
      <c r="W62" s="39">
        <v>-0.72772630078</v>
      </c>
      <c r="X62" s="39">
        <v>-0.52545239303000002</v>
      </c>
      <c r="Y62" s="4">
        <v>20234.686420999999</v>
      </c>
    </row>
    <row r="63" spans="1:25" x14ac:dyDescent="0.25">
      <c r="A63" s="13">
        <v>60</v>
      </c>
      <c r="B63" s="13" t="s">
        <v>134</v>
      </c>
      <c r="C63" s="13" t="s">
        <v>3643</v>
      </c>
      <c r="D63" s="13" t="s">
        <v>4017</v>
      </c>
      <c r="E63" s="13" t="str">
        <f t="shared" si="0"/>
        <v>ADUS Com</v>
      </c>
      <c r="F63" s="13" t="s">
        <v>3321</v>
      </c>
      <c r="G63" s="82">
        <v>-1.3983014498000001E-2</v>
      </c>
      <c r="H63" s="39">
        <v>2.7534418022999999E-2</v>
      </c>
      <c r="I63" s="39">
        <v>-4.0086854852000003E-2</v>
      </c>
      <c r="J63" s="39">
        <v>-7.6787148594999993E-2</v>
      </c>
      <c r="K63" s="39">
        <v>0.22511191644</v>
      </c>
      <c r="L63" s="39">
        <v>0.23114824336000001</v>
      </c>
      <c r="M63" s="39">
        <v>0.18360621974999999</v>
      </c>
      <c r="N63" s="39">
        <v>3.2578051581000002E-2</v>
      </c>
      <c r="O63" s="39">
        <v>5.7235311961999998E-2</v>
      </c>
      <c r="P63" s="39">
        <v>6.0832137733000002E-2</v>
      </c>
      <c r="Q63" s="39">
        <v>3.8589847623000002E-2</v>
      </c>
      <c r="R63" s="39">
        <v>-7.3009809878000001E-2</v>
      </c>
      <c r="S63" s="39">
        <v>7.6418805017999997E-2</v>
      </c>
      <c r="T63" s="39">
        <v>-8.3047467092000005E-2</v>
      </c>
      <c r="U63" s="39">
        <v>0.35002692515</v>
      </c>
      <c r="V63" s="39">
        <v>-6.6740375916999994E-2</v>
      </c>
      <c r="W63" s="39">
        <v>6.3950379638999993E-2</v>
      </c>
      <c r="X63" s="39">
        <v>-0.20138355111</v>
      </c>
      <c r="Y63" s="4">
        <v>17753.380858</v>
      </c>
    </row>
    <row r="64" spans="1:25" x14ac:dyDescent="0.25">
      <c r="A64" s="13">
        <v>61</v>
      </c>
      <c r="B64" s="13" t="s">
        <v>135</v>
      </c>
      <c r="C64" s="13" t="s">
        <v>3644</v>
      </c>
      <c r="D64" s="13" t="s">
        <v>4017</v>
      </c>
      <c r="E64" s="13" t="str">
        <f t="shared" si="0"/>
        <v>AEY Com</v>
      </c>
      <c r="F64" s="13" t="s">
        <v>3322</v>
      </c>
      <c r="G64" s="82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>
        <v>-0.83034482758999995</v>
      </c>
      <c r="W64" s="39">
        <v>-0.16184971098000001</v>
      </c>
      <c r="X64" s="39">
        <v>-0.42140468228</v>
      </c>
      <c r="Y64" s="4">
        <v>0</v>
      </c>
    </row>
    <row r="65" spans="1:25" x14ac:dyDescent="0.25">
      <c r="A65" s="13">
        <v>62</v>
      </c>
      <c r="B65" s="13" t="s">
        <v>136</v>
      </c>
      <c r="C65" s="13" t="s">
        <v>3645</v>
      </c>
      <c r="D65" s="13" t="s">
        <v>4017</v>
      </c>
      <c r="E65" s="13" t="str">
        <f t="shared" si="0"/>
        <v>ADTX Com</v>
      </c>
      <c r="F65" s="13" t="s">
        <v>4429</v>
      </c>
      <c r="G65" s="82">
        <v>0.21326803206</v>
      </c>
      <c r="H65" s="39">
        <v>-0.11382113821000001</v>
      </c>
      <c r="I65" s="39">
        <v>-0.95155555556000004</v>
      </c>
      <c r="J65" s="39">
        <v>-0.99989067202000004</v>
      </c>
      <c r="K65" s="39">
        <v>-0.99999299665999997</v>
      </c>
      <c r="L65" s="39">
        <v>-0.99999968091000002</v>
      </c>
      <c r="M65" s="39">
        <v>-0.99999999282999996</v>
      </c>
      <c r="N65" s="39">
        <v>-0.70923824959000004</v>
      </c>
      <c r="O65" s="39">
        <v>-0.50724637680999995</v>
      </c>
      <c r="P65" s="39">
        <v>-0.33031674208</v>
      </c>
      <c r="Q65" s="39">
        <v>-0.13513513513</v>
      </c>
      <c r="R65" s="39">
        <v>-0.1484375</v>
      </c>
      <c r="S65" s="39">
        <v>0</v>
      </c>
      <c r="T65" s="39">
        <v>-0.97702845100000002</v>
      </c>
      <c r="U65" s="39">
        <v>-0.99928431373000004</v>
      </c>
      <c r="V65" s="39">
        <v>-0.85644379006000004</v>
      </c>
      <c r="W65" s="39">
        <v>-0.95692594664999997</v>
      </c>
      <c r="X65" s="39">
        <v>-0.74225961538999996</v>
      </c>
      <c r="Y65" s="4">
        <v>922.70743450999998</v>
      </c>
    </row>
    <row r="66" spans="1:25" x14ac:dyDescent="0.25">
      <c r="A66" s="13">
        <v>63</v>
      </c>
      <c r="B66" s="13" t="s">
        <v>5007</v>
      </c>
      <c r="C66" s="13" t="s">
        <v>5086</v>
      </c>
      <c r="D66" s="13" t="s">
        <v>4015</v>
      </c>
      <c r="E66" s="13" t="str">
        <f t="shared" si="0"/>
        <v>ANL Com A</v>
      </c>
      <c r="F66" s="13" t="s">
        <v>5102</v>
      </c>
      <c r="G66" s="82">
        <v>3.3333333333000002E-2</v>
      </c>
      <c r="H66" s="39">
        <v>3.3333333333000002E-2</v>
      </c>
      <c r="I66" s="39">
        <v>-0.25480769231</v>
      </c>
      <c r="J66" s="39">
        <v>-0.49675324674999999</v>
      </c>
      <c r="K66" s="39"/>
      <c r="L66" s="39"/>
      <c r="M66" s="39"/>
      <c r="N66" s="39">
        <v>-0.11061946902</v>
      </c>
      <c r="O66" s="39">
        <v>-8.4577114427E-2</v>
      </c>
      <c r="P66" s="39">
        <v>-1.0869565217000001E-2</v>
      </c>
      <c r="Q66" s="39">
        <v>-0.19230769231</v>
      </c>
      <c r="R66" s="39">
        <v>-2.7210884352999998E-2</v>
      </c>
      <c r="S66" s="39">
        <v>8.3916083914999995E-2</v>
      </c>
      <c r="T66" s="39">
        <v>-0.42276180544999997</v>
      </c>
      <c r="U66" s="39">
        <v>-0.70131256951999998</v>
      </c>
      <c r="V66" s="39"/>
      <c r="W66" s="39"/>
      <c r="X66" s="39"/>
      <c r="Y66" s="4">
        <v>9.9382933999999992</v>
      </c>
    </row>
    <row r="67" spans="1:25" x14ac:dyDescent="0.25">
      <c r="A67" s="13">
        <v>64</v>
      </c>
      <c r="B67" s="13" t="s">
        <v>137</v>
      </c>
      <c r="C67" s="13" t="s">
        <v>3646</v>
      </c>
      <c r="D67" s="13" t="s">
        <v>4017</v>
      </c>
      <c r="E67" s="13" t="str">
        <f t="shared" si="0"/>
        <v>ADMA Com</v>
      </c>
      <c r="F67" s="13" t="s">
        <v>3323</v>
      </c>
      <c r="G67" s="82">
        <v>-2.2151898733999999E-2</v>
      </c>
      <c r="H67" s="39">
        <v>1.4223194748E-2</v>
      </c>
      <c r="I67" s="39">
        <v>9.5744680851999997E-2</v>
      </c>
      <c r="J67" s="39">
        <v>0.56323777402999997</v>
      </c>
      <c r="K67" s="39">
        <v>3.5777777778000002</v>
      </c>
      <c r="L67" s="39">
        <v>7.6635514019000004</v>
      </c>
      <c r="M67" s="39">
        <v>5.4938704027999998</v>
      </c>
      <c r="N67" s="39">
        <v>0.21049420378</v>
      </c>
      <c r="O67" s="39">
        <v>0.19959677418999999</v>
      </c>
      <c r="P67" s="39">
        <v>-0.16638655461999999</v>
      </c>
      <c r="Q67" s="39">
        <v>-8.2157258063999997E-2</v>
      </c>
      <c r="R67" s="39">
        <v>2.6908292148000001E-2</v>
      </c>
      <c r="S67" s="39">
        <v>-8.5561497326000005E-3</v>
      </c>
      <c r="T67" s="39">
        <v>8.1049562682999995E-2</v>
      </c>
      <c r="U67" s="39">
        <v>2.7942477875999998</v>
      </c>
      <c r="V67" s="39">
        <v>0.16494845360999999</v>
      </c>
      <c r="W67" s="39">
        <v>1.7517730495999999</v>
      </c>
      <c r="X67" s="39">
        <v>-0.27692307692000001</v>
      </c>
      <c r="Y67" s="4">
        <v>45750.475109999999</v>
      </c>
    </row>
    <row r="68" spans="1:25" x14ac:dyDescent="0.25">
      <c r="A68" s="13">
        <v>65</v>
      </c>
      <c r="B68" s="13" t="s">
        <v>138</v>
      </c>
      <c r="C68" s="13" t="s">
        <v>3647</v>
      </c>
      <c r="D68" s="13" t="s">
        <v>4017</v>
      </c>
      <c r="E68" s="13" t="str">
        <f t="shared" ref="E68:E131" si="1">CONCATENATE(C68," ",D68)</f>
        <v>ADBE Com</v>
      </c>
      <c r="F68" s="13" t="s">
        <v>3324</v>
      </c>
      <c r="G68" s="82">
        <v>2.0310562673E-2</v>
      </c>
      <c r="H68" s="39">
        <v>-8.8819171653999995E-2</v>
      </c>
      <c r="I68" s="39">
        <v>-0.2062011943</v>
      </c>
      <c r="J68" s="39">
        <v>-0.32784908596000001</v>
      </c>
      <c r="K68" s="39">
        <v>-0.34402520498</v>
      </c>
      <c r="L68" s="39">
        <v>-0.20259326765999999</v>
      </c>
      <c r="M68" s="39">
        <v>-0.25530585422000002</v>
      </c>
      <c r="N68" s="39">
        <v>-0.12547883983999999</v>
      </c>
      <c r="O68" s="39">
        <v>-2.2292910592999999E-2</v>
      </c>
      <c r="P68" s="39">
        <v>0.10696570482999999</v>
      </c>
      <c r="Q68" s="39">
        <v>-6.7961165047999997E-2</v>
      </c>
      <c r="R68" s="39">
        <v>-7.5449751861000003E-2</v>
      </c>
      <c r="S68" s="39">
        <v>-3.3744303725999999E-2</v>
      </c>
      <c r="T68" s="39">
        <v>-0.22276693352999999</v>
      </c>
      <c r="U68" s="39">
        <v>-0.25464297686999998</v>
      </c>
      <c r="V68" s="39">
        <v>0.77279885894</v>
      </c>
      <c r="W68" s="39">
        <v>-0.40653546361999998</v>
      </c>
      <c r="X68" s="39">
        <v>0.13384787650999999</v>
      </c>
      <c r="Y68" s="4">
        <v>1245585.6693</v>
      </c>
    </row>
    <row r="69" spans="1:25" x14ac:dyDescent="0.25">
      <c r="A69" s="13">
        <v>66</v>
      </c>
      <c r="B69" s="13" t="s">
        <v>139</v>
      </c>
      <c r="C69" s="13" t="s">
        <v>3648</v>
      </c>
      <c r="D69" s="13" t="s">
        <v>4017</v>
      </c>
      <c r="E69" s="13" t="str">
        <f t="shared" si="1"/>
        <v>ADT Com</v>
      </c>
      <c r="F69" s="13" t="s">
        <v>3325</v>
      </c>
      <c r="G69" s="82">
        <v>2.1428571430000001E-2</v>
      </c>
      <c r="H69" s="39">
        <v>1.2987012987E-2</v>
      </c>
      <c r="I69" s="39">
        <v>0.15403664355999999</v>
      </c>
      <c r="J69" s="39">
        <v>0.24990499472</v>
      </c>
      <c r="K69" s="39">
        <v>0.43223274183999999</v>
      </c>
      <c r="L69" s="39">
        <v>0.15307807118</v>
      </c>
      <c r="M69" s="39">
        <v>-0.20394489044</v>
      </c>
      <c r="N69" s="39">
        <v>1.2177299521999999E-3</v>
      </c>
      <c r="O69" s="39">
        <v>-1.4742014741E-2</v>
      </c>
      <c r="P69" s="39">
        <v>3.7406483790999999E-2</v>
      </c>
      <c r="Q69" s="39">
        <v>2.4886358284000001E-2</v>
      </c>
      <c r="R69" s="39">
        <v>-1.4167650530000001E-2</v>
      </c>
      <c r="S69" s="39">
        <v>2.7544910179000001E-2</v>
      </c>
      <c r="T69" s="39">
        <v>0.25925271960000001</v>
      </c>
      <c r="U69" s="39">
        <v>4.5304635485000001E-2</v>
      </c>
      <c r="V69" s="39">
        <v>-0.23139489393000001</v>
      </c>
      <c r="W69" s="39">
        <v>9.7999094238000004E-2</v>
      </c>
      <c r="X69" s="39">
        <v>8.8626083741999998E-2</v>
      </c>
      <c r="Y69" s="4">
        <v>112354.71515</v>
      </c>
    </row>
    <row r="70" spans="1:25" x14ac:dyDescent="0.25">
      <c r="A70" s="13">
        <v>67</v>
      </c>
      <c r="B70" s="13" t="s">
        <v>140</v>
      </c>
      <c r="C70" s="13" t="s">
        <v>3649</v>
      </c>
      <c r="D70" s="13" t="s">
        <v>4017</v>
      </c>
      <c r="E70" s="13" t="str">
        <f t="shared" si="1"/>
        <v>ATGE Com</v>
      </c>
      <c r="F70" s="13" t="s">
        <v>3326</v>
      </c>
      <c r="G70" s="82">
        <v>3.8931761033000001E-2</v>
      </c>
      <c r="H70" s="39">
        <v>-2.6249492076999999E-2</v>
      </c>
      <c r="I70" s="39">
        <v>9.7554273149999995E-2</v>
      </c>
      <c r="J70" s="39">
        <v>0.60380136527999995</v>
      </c>
      <c r="K70" s="39">
        <v>1.6591211718000001</v>
      </c>
      <c r="L70" s="39">
        <v>2.1317302666</v>
      </c>
      <c r="M70" s="39">
        <v>2.3487982113000001</v>
      </c>
      <c r="N70" s="39">
        <v>-1.6322940083999999E-2</v>
      </c>
      <c r="O70" s="39">
        <v>5.5246422892999997E-2</v>
      </c>
      <c r="P70" s="39">
        <v>0.24322033898000001</v>
      </c>
      <c r="Q70" s="39">
        <v>-3.6355373779E-2</v>
      </c>
      <c r="R70" s="39">
        <v>-0.10186276821</v>
      </c>
      <c r="S70" s="39">
        <v>4.8569178260999997E-2</v>
      </c>
      <c r="T70" s="39">
        <v>0.31887727023000001</v>
      </c>
      <c r="U70" s="39">
        <v>0.54113655640000002</v>
      </c>
      <c r="V70" s="39">
        <v>0.66056338027999995</v>
      </c>
      <c r="W70" s="39">
        <v>0.20094722598</v>
      </c>
      <c r="X70" s="39">
        <v>-0.12930780559999999</v>
      </c>
      <c r="Y70" s="4">
        <v>41338.049697000002</v>
      </c>
    </row>
    <row r="71" spans="1:25" x14ac:dyDescent="0.25">
      <c r="A71" s="13">
        <v>68</v>
      </c>
      <c r="B71" s="13" t="s">
        <v>141</v>
      </c>
      <c r="C71" s="13" t="s">
        <v>3650</v>
      </c>
      <c r="D71" s="13" t="s">
        <v>4017</v>
      </c>
      <c r="E71" s="13" t="str">
        <f t="shared" si="1"/>
        <v>ADTN Com</v>
      </c>
      <c r="F71" s="13" t="s">
        <v>4689</v>
      </c>
      <c r="G71" s="82">
        <v>7.0457354759000002E-2</v>
      </c>
      <c r="H71" s="39">
        <v>-9.4142259413000001E-2</v>
      </c>
      <c r="I71" s="39">
        <v>-0.24300699301000001</v>
      </c>
      <c r="J71" s="39">
        <v>0.85042735042999995</v>
      </c>
      <c r="K71" s="39">
        <v>-3.2422107663000001E-2</v>
      </c>
      <c r="L71" s="39">
        <v>-0.62392123577000003</v>
      </c>
      <c r="M71" s="39">
        <v>-0.22910209022</v>
      </c>
      <c r="N71" s="39">
        <v>-0.17502365184999999</v>
      </c>
      <c r="O71" s="39">
        <v>-0.12155963302</v>
      </c>
      <c r="P71" s="39">
        <v>4.8302872062999998E-2</v>
      </c>
      <c r="Q71" s="39">
        <v>0.11706102117</v>
      </c>
      <c r="R71" s="39">
        <v>3.5674470457E-2</v>
      </c>
      <c r="S71" s="39">
        <v>-6.7814854681E-2</v>
      </c>
      <c r="T71" s="39">
        <v>3.9615846338999998E-2</v>
      </c>
      <c r="U71" s="39">
        <v>0.13487738420000001</v>
      </c>
      <c r="V71" s="39">
        <v>-0.59876519025999997</v>
      </c>
      <c r="W71" s="39">
        <v>-0.16280171808999999</v>
      </c>
      <c r="X71" s="39">
        <v>0.57430127690999999</v>
      </c>
      <c r="Y71" s="4">
        <v>12170.100909000001</v>
      </c>
    </row>
    <row r="72" spans="1:25" x14ac:dyDescent="0.25">
      <c r="A72" s="13">
        <v>69</v>
      </c>
      <c r="B72" s="13" t="s">
        <v>142</v>
      </c>
      <c r="C72" s="13" t="s">
        <v>3651</v>
      </c>
      <c r="D72" s="13" t="s">
        <v>4017</v>
      </c>
      <c r="E72" s="13" t="str">
        <f t="shared" si="1"/>
        <v>AAP Com</v>
      </c>
      <c r="F72" s="13" t="s">
        <v>4864</v>
      </c>
      <c r="G72" s="82">
        <v>5.8504116306999997E-2</v>
      </c>
      <c r="H72" s="39">
        <v>0.17560149717000001</v>
      </c>
      <c r="I72" s="39">
        <v>0.25122413135999999</v>
      </c>
      <c r="J72" s="39">
        <v>6.3403594682000006E-2</v>
      </c>
      <c r="K72" s="39">
        <v>-0.11383264229999999</v>
      </c>
      <c r="L72" s="39">
        <v>-0.66295620025000002</v>
      </c>
      <c r="M72" s="39">
        <v>-0.55547744869000004</v>
      </c>
      <c r="N72" s="39">
        <v>6.2601626016E-2</v>
      </c>
      <c r="O72" s="39">
        <v>-0.15898327813999999</v>
      </c>
      <c r="P72" s="39">
        <v>0.46485330072999997</v>
      </c>
      <c r="Q72" s="39">
        <v>-3.0043813895999999E-2</v>
      </c>
      <c r="R72" s="39">
        <v>0.14634430537000001</v>
      </c>
      <c r="S72" s="39">
        <v>0.13868475597999999</v>
      </c>
      <c r="T72" s="39">
        <v>0.30043373464000001</v>
      </c>
      <c r="U72" s="39">
        <v>-0.21099385444999999</v>
      </c>
      <c r="V72" s="39">
        <v>-0.57616169075000001</v>
      </c>
      <c r="W72" s="39">
        <v>-0.36500096109000002</v>
      </c>
      <c r="X72" s="39">
        <v>0.54676786549</v>
      </c>
      <c r="Y72" s="4">
        <v>154550.91003999999</v>
      </c>
    </row>
    <row r="73" spans="1:25" x14ac:dyDescent="0.25">
      <c r="A73" s="13">
        <v>70</v>
      </c>
      <c r="B73" s="13" t="s">
        <v>143</v>
      </c>
      <c r="C73" s="13" t="s">
        <v>3652</v>
      </c>
      <c r="D73" s="13" t="s">
        <v>4017</v>
      </c>
      <c r="E73" s="13" t="str">
        <f t="shared" si="1"/>
        <v>WMS Com</v>
      </c>
      <c r="F73" s="13" t="s">
        <v>3327</v>
      </c>
      <c r="G73" s="82">
        <v>-2.7158595952E-2</v>
      </c>
      <c r="H73" s="39">
        <v>-4.1161616162000002E-2</v>
      </c>
      <c r="I73" s="39">
        <v>-2.9081741314000001E-2</v>
      </c>
      <c r="J73" s="39">
        <v>-0.25729465163999998</v>
      </c>
      <c r="K73" s="39">
        <v>-0.11717559952000001</v>
      </c>
      <c r="L73" s="39">
        <v>-0.17235698370999999</v>
      </c>
      <c r="M73" s="39">
        <v>1.1989709543</v>
      </c>
      <c r="N73" s="39">
        <v>-2.4598258370999999E-2</v>
      </c>
      <c r="O73" s="39">
        <v>4.4546709618000002E-2</v>
      </c>
      <c r="P73" s="39">
        <v>-2.9538521019000001E-2</v>
      </c>
      <c r="Q73" s="39">
        <v>4.4561658785999998E-2</v>
      </c>
      <c r="R73" s="39">
        <v>-9.5768762003000003E-4</v>
      </c>
      <c r="S73" s="39">
        <v>-7.3202614376000003E-3</v>
      </c>
      <c r="T73" s="39">
        <v>-1.1611931814E-2</v>
      </c>
      <c r="U73" s="39">
        <v>-0.17476821338000001</v>
      </c>
      <c r="V73" s="39">
        <v>0.72438287938000001</v>
      </c>
      <c r="W73" s="39">
        <v>-0.39454922458000002</v>
      </c>
      <c r="X73" s="39">
        <v>0.63462476195999995</v>
      </c>
      <c r="Y73" s="4">
        <v>72793.325159</v>
      </c>
    </row>
    <row r="74" spans="1:25" x14ac:dyDescent="0.25">
      <c r="A74" s="13">
        <v>71</v>
      </c>
      <c r="B74" s="13" t="s">
        <v>144</v>
      </c>
      <c r="C74" s="13" t="s">
        <v>3653</v>
      </c>
      <c r="D74" s="13" t="s">
        <v>4017</v>
      </c>
      <c r="E74" s="13" t="str">
        <f t="shared" si="1"/>
        <v>AEIS Com</v>
      </c>
      <c r="F74" s="13" t="s">
        <v>5144</v>
      </c>
      <c r="G74" s="82">
        <v>1.6478005437E-3</v>
      </c>
      <c r="H74" s="39">
        <v>1.2089184885E-2</v>
      </c>
      <c r="I74" s="39">
        <v>0.23820832868</v>
      </c>
      <c r="J74" s="39">
        <v>0.42071743006000001</v>
      </c>
      <c r="K74" s="39">
        <v>0.2463221662</v>
      </c>
      <c r="L74" s="39">
        <v>0.49931160215999998</v>
      </c>
      <c r="M74" s="39">
        <v>0.85285339158999995</v>
      </c>
      <c r="N74" s="39">
        <v>-0.17244073977999999</v>
      </c>
      <c r="O74" s="39">
        <v>2.2033364810000001E-2</v>
      </c>
      <c r="P74" s="39">
        <v>0.17933564259000001</v>
      </c>
      <c r="Q74" s="39">
        <v>0.15438229656999999</v>
      </c>
      <c r="R74" s="39">
        <v>4.8452830188E-2</v>
      </c>
      <c r="S74" s="39">
        <v>6.4065649311999999E-3</v>
      </c>
      <c r="T74" s="39">
        <v>0.2111161634</v>
      </c>
      <c r="U74" s="39">
        <v>6.4580581878999996E-2</v>
      </c>
      <c r="V74" s="39">
        <v>0.27492906806</v>
      </c>
      <c r="W74" s="39">
        <v>-5.3653395572000002E-2</v>
      </c>
      <c r="X74" s="39">
        <v>-5.691426191E-2</v>
      </c>
      <c r="Y74" s="4">
        <v>52607.089833999999</v>
      </c>
    </row>
    <row r="75" spans="1:25" x14ac:dyDescent="0.25">
      <c r="A75" s="13">
        <v>72</v>
      </c>
      <c r="B75" s="13" t="s">
        <v>154</v>
      </c>
      <c r="C75" s="13" t="s">
        <v>3663</v>
      </c>
      <c r="D75" s="13" t="s">
        <v>4017</v>
      </c>
      <c r="E75" s="13" t="str">
        <f t="shared" si="1"/>
        <v>AFCG Com</v>
      </c>
      <c r="F75" s="13" t="s">
        <v>5275</v>
      </c>
      <c r="G75" s="82">
        <v>-8.8105726873000008E-3</v>
      </c>
      <c r="H75" s="39">
        <v>-4.2553191488999997E-2</v>
      </c>
      <c r="I75" s="39">
        <v>-0.42922117292</v>
      </c>
      <c r="J75" s="39">
        <v>-0.40278060244000002</v>
      </c>
      <c r="K75" s="39">
        <v>-0.55661582901999995</v>
      </c>
      <c r="L75" s="39">
        <v>-0.59582835922999999</v>
      </c>
      <c r="M75" s="39"/>
      <c r="N75" s="39">
        <v>-0.32138127228000002</v>
      </c>
      <c r="O75" s="39">
        <v>-1.0771992817E-2</v>
      </c>
      <c r="P75" s="39">
        <v>-9.9818511797000006E-2</v>
      </c>
      <c r="Q75" s="39">
        <v>-6.7385067524999995E-2</v>
      </c>
      <c r="R75" s="39">
        <v>-1.5625E-2</v>
      </c>
      <c r="S75" s="39">
        <v>2.0408163263999999E-2</v>
      </c>
      <c r="T75" s="39">
        <v>-0.42031346012999998</v>
      </c>
      <c r="U75" s="39">
        <v>-0.18750998108</v>
      </c>
      <c r="V75" s="39">
        <v>-0.10492168681</v>
      </c>
      <c r="W75" s="39">
        <v>-0.21232020386</v>
      </c>
      <c r="X75" s="39"/>
      <c r="Y75" s="4">
        <v>676.29156869999997</v>
      </c>
    </row>
    <row r="76" spans="1:25" x14ac:dyDescent="0.25">
      <c r="A76" s="13">
        <v>73</v>
      </c>
      <c r="B76" s="13" t="s">
        <v>145</v>
      </c>
      <c r="C76" s="13" t="s">
        <v>3654</v>
      </c>
      <c r="D76" s="13" t="s">
        <v>4017</v>
      </c>
      <c r="E76" s="13" t="str">
        <f t="shared" si="1"/>
        <v>AMD Com</v>
      </c>
      <c r="F76" s="13" t="s">
        <v>5178</v>
      </c>
      <c r="G76" s="82">
        <v>-6.4195972692000003E-2</v>
      </c>
      <c r="H76" s="39">
        <v>0.18280037705999999</v>
      </c>
      <c r="I76" s="39">
        <v>0.48075526506999999</v>
      </c>
      <c r="J76" s="39">
        <v>0.25303426025999998</v>
      </c>
      <c r="K76" s="39">
        <v>0.40839233292999999</v>
      </c>
      <c r="L76" s="39">
        <v>0.59437005180000002</v>
      </c>
      <c r="M76" s="39">
        <v>0.88121323953999997</v>
      </c>
      <c r="N76" s="39">
        <v>2.8840376527999999E-2</v>
      </c>
      <c r="O76" s="39">
        <v>-5.2462526767000001E-2</v>
      </c>
      <c r="P76" s="39">
        <v>0.13744221879999999</v>
      </c>
      <c r="Q76" s="39">
        <v>0.28149552967000002</v>
      </c>
      <c r="R76" s="39">
        <v>0.24249471458999999</v>
      </c>
      <c r="S76" s="39">
        <v>-7.4811411718000001E-2</v>
      </c>
      <c r="T76" s="39">
        <v>0.35044291746</v>
      </c>
      <c r="U76" s="39">
        <v>-0.18058476358</v>
      </c>
      <c r="V76" s="39">
        <v>1.2758993360999999</v>
      </c>
      <c r="W76" s="39">
        <v>-0.54989576095000003</v>
      </c>
      <c r="X76" s="39">
        <v>0.56907643658999996</v>
      </c>
      <c r="Y76" s="4">
        <v>9752306.1785000004</v>
      </c>
    </row>
    <row r="77" spans="1:25" x14ac:dyDescent="0.25">
      <c r="A77" s="13">
        <v>74</v>
      </c>
      <c r="B77" s="13" t="s">
        <v>146</v>
      </c>
      <c r="C77" s="13" t="s">
        <v>3655</v>
      </c>
      <c r="D77" s="13" t="s">
        <v>4017</v>
      </c>
      <c r="E77" s="13" t="str">
        <f t="shared" si="1"/>
        <v>ASIX Com</v>
      </c>
      <c r="F77" s="13" t="s">
        <v>3328</v>
      </c>
      <c r="G77" s="82">
        <v>-3.3762057877999997E-2</v>
      </c>
      <c r="H77" s="39">
        <v>-0.28706998814000001</v>
      </c>
      <c r="I77" s="39">
        <v>-0.39712350704999999</v>
      </c>
      <c r="J77" s="39">
        <v>-0.35130728101999997</v>
      </c>
      <c r="K77" s="39">
        <v>-0.52440564730999994</v>
      </c>
      <c r="L77" s="39">
        <v>-0.51482483038000004</v>
      </c>
      <c r="M77" s="39">
        <v>0.54499987626000002</v>
      </c>
      <c r="N77" s="39">
        <v>-0.18378423147</v>
      </c>
      <c r="O77" s="39">
        <v>-5.4304635761000003E-2</v>
      </c>
      <c r="P77" s="39">
        <v>0.10487429899</v>
      </c>
      <c r="Q77" s="39">
        <v>1.0208421947E-2</v>
      </c>
      <c r="R77" s="39">
        <v>-0.15284210526</v>
      </c>
      <c r="S77" s="39">
        <v>-0.10387673956</v>
      </c>
      <c r="T77" s="39">
        <v>-0.35903373214000001</v>
      </c>
      <c r="U77" s="39">
        <v>-2.6828392738000001E-2</v>
      </c>
      <c r="V77" s="39">
        <v>-0.19717158541999999</v>
      </c>
      <c r="W77" s="39">
        <v>-0.18463401293000001</v>
      </c>
      <c r="X77" s="39">
        <v>1.3698456092</v>
      </c>
      <c r="Y77" s="4">
        <v>5285.7281270000003</v>
      </c>
    </row>
    <row r="78" spans="1:25" x14ac:dyDescent="0.25">
      <c r="A78" s="13">
        <v>75</v>
      </c>
      <c r="B78" s="13" t="s">
        <v>147</v>
      </c>
      <c r="C78" s="13" t="s">
        <v>3656</v>
      </c>
      <c r="D78" s="13" t="s">
        <v>4017</v>
      </c>
      <c r="E78" s="13" t="str">
        <f t="shared" si="1"/>
        <v>ADVM Com</v>
      </c>
      <c r="F78" s="13" t="s">
        <v>3329</v>
      </c>
      <c r="G78" s="82">
        <v>0</v>
      </c>
      <c r="H78" s="39">
        <v>0.10526315789</v>
      </c>
      <c r="I78" s="39">
        <v>-0.41666666667000002</v>
      </c>
      <c r="J78" s="39">
        <v>-0.62388059701999998</v>
      </c>
      <c r="K78" s="39">
        <v>-0.87586206895999996</v>
      </c>
      <c r="L78" s="39">
        <v>-0.84347826087</v>
      </c>
      <c r="M78" s="39">
        <v>-0.98583473862000004</v>
      </c>
      <c r="N78" s="39">
        <v>-7.2186836517000003E-2</v>
      </c>
      <c r="O78" s="39">
        <v>-0.25400457665999998</v>
      </c>
      <c r="P78" s="39">
        <v>-0.31901840491</v>
      </c>
      <c r="Q78" s="39">
        <v>-3.1531531531000002E-2</v>
      </c>
      <c r="R78" s="39">
        <v>0.11162790697</v>
      </c>
      <c r="S78" s="39">
        <v>5.4393305439999998E-2</v>
      </c>
      <c r="T78" s="39">
        <v>-0.46038543897</v>
      </c>
      <c r="U78" s="39">
        <v>-0.37964930925000001</v>
      </c>
      <c r="V78" s="39">
        <v>0.29905090595</v>
      </c>
      <c r="W78" s="39">
        <v>-0.67073863635999997</v>
      </c>
      <c r="X78" s="39">
        <v>-0.83763837638000005</v>
      </c>
      <c r="Y78" s="4">
        <v>307.01985652000002</v>
      </c>
    </row>
    <row r="79" spans="1:25" x14ac:dyDescent="0.25">
      <c r="A79" s="13">
        <v>76</v>
      </c>
      <c r="B79" s="13" t="s">
        <v>148</v>
      </c>
      <c r="C79" s="13" t="s">
        <v>3657</v>
      </c>
      <c r="D79" s="13" t="s">
        <v>4017</v>
      </c>
      <c r="E79" s="13" t="str">
        <f t="shared" si="1"/>
        <v>ACM Com</v>
      </c>
      <c r="F79" s="13" t="s">
        <v>3330</v>
      </c>
      <c r="G79" s="82">
        <v>-1.4285714287E-3</v>
      </c>
      <c r="H79" s="39">
        <v>2.6609071274000001E-2</v>
      </c>
      <c r="I79" s="39">
        <v>0.10309090757</v>
      </c>
      <c r="J79" s="39">
        <v>0.31817569225999998</v>
      </c>
      <c r="K79" s="39">
        <v>0.40013902980999999</v>
      </c>
      <c r="L79" s="39">
        <v>0.70704725373999999</v>
      </c>
      <c r="M79" s="39">
        <v>2.2089357263</v>
      </c>
      <c r="N79" s="39">
        <v>-7.3163418290999996E-2</v>
      </c>
      <c r="O79" s="39">
        <v>6.6788188267000004E-2</v>
      </c>
      <c r="P79" s="39">
        <v>0.11353269133</v>
      </c>
      <c r="Q79" s="39">
        <v>2.7401001365E-2</v>
      </c>
      <c r="R79" s="39">
        <v>1.2210238292E-3</v>
      </c>
      <c r="S79" s="39">
        <v>5.4018094730000001E-2</v>
      </c>
      <c r="T79" s="39">
        <v>0.12079253531</v>
      </c>
      <c r="U79" s="39">
        <v>0.16671842821999999</v>
      </c>
      <c r="V79" s="39">
        <v>9.7730436818999997E-2</v>
      </c>
      <c r="W79" s="39">
        <v>0.10719944379</v>
      </c>
      <c r="X79" s="39">
        <v>0.55383688228000005</v>
      </c>
      <c r="Y79" s="4">
        <v>104569.09607</v>
      </c>
    </row>
    <row r="80" spans="1:25" x14ac:dyDescent="0.25">
      <c r="A80" s="13">
        <v>77</v>
      </c>
      <c r="B80" s="13" t="s">
        <v>149</v>
      </c>
      <c r="C80" s="13" t="s">
        <v>3658</v>
      </c>
      <c r="D80" s="13" t="s">
        <v>4017</v>
      </c>
      <c r="E80" s="13" t="str">
        <f t="shared" si="1"/>
        <v>AEHR Com</v>
      </c>
      <c r="F80" s="13" t="s">
        <v>3331</v>
      </c>
      <c r="G80" s="82">
        <v>-1.6233766234999999E-2</v>
      </c>
      <c r="H80" s="39">
        <v>0.16538461537999999</v>
      </c>
      <c r="I80" s="39">
        <v>0.65724703737000001</v>
      </c>
      <c r="J80" s="39">
        <v>0.30042918455000001</v>
      </c>
      <c r="K80" s="39">
        <v>-0.63391059203</v>
      </c>
      <c r="L80" s="39">
        <v>0.21768251842</v>
      </c>
      <c r="M80" s="39">
        <v>7.0567250165999997</v>
      </c>
      <c r="N80" s="39">
        <v>-0.24377593361</v>
      </c>
      <c r="O80" s="39">
        <v>0.17009602195000001</v>
      </c>
      <c r="P80" s="39">
        <v>0.11840562719</v>
      </c>
      <c r="Q80" s="39">
        <v>0.35534591194999998</v>
      </c>
      <c r="R80" s="39">
        <v>0.30703789637000001</v>
      </c>
      <c r="S80" s="39">
        <v>7.5739644970000006E-2</v>
      </c>
      <c r="T80" s="39">
        <v>9.3205051110999998E-2</v>
      </c>
      <c r="U80" s="39">
        <v>-0.37316245759</v>
      </c>
      <c r="V80" s="39">
        <v>0.31990049750999999</v>
      </c>
      <c r="W80" s="39">
        <v>-0.16873449131000001</v>
      </c>
      <c r="X80" s="39">
        <v>8.5573122529999992</v>
      </c>
      <c r="Y80" s="4">
        <v>33094.768059000002</v>
      </c>
    </row>
    <row r="81" spans="1:25" x14ac:dyDescent="0.25">
      <c r="A81" s="13">
        <v>78</v>
      </c>
      <c r="B81" s="13" t="s">
        <v>150</v>
      </c>
      <c r="C81" s="13" t="s">
        <v>3659</v>
      </c>
      <c r="D81" s="13" t="s">
        <v>4017</v>
      </c>
      <c r="E81" s="13" t="str">
        <f t="shared" si="1"/>
        <v>AMTX Com</v>
      </c>
      <c r="F81" s="13" t="s">
        <v>3332</v>
      </c>
      <c r="G81" s="82">
        <v>-4.1044776120000001E-2</v>
      </c>
      <c r="H81" s="39">
        <v>-0.16013071895</v>
      </c>
      <c r="I81" s="39">
        <v>0.25980392156999998</v>
      </c>
      <c r="J81" s="39">
        <v>-2.6515151515000002E-2</v>
      </c>
      <c r="K81" s="39">
        <v>-0.65549597854999997</v>
      </c>
      <c r="L81" s="39">
        <v>-0.74754420432000002</v>
      </c>
      <c r="M81" s="39">
        <v>0.29797979798000002</v>
      </c>
      <c r="N81" s="39">
        <v>-3.3333333333000002E-2</v>
      </c>
      <c r="O81" s="39">
        <v>-0.27586206896999999</v>
      </c>
      <c r="P81" s="39">
        <v>0.35714285713999999</v>
      </c>
      <c r="Q81" s="39">
        <v>0.45029239766000001</v>
      </c>
      <c r="R81" s="39">
        <v>9.6774193549000007E-2</v>
      </c>
      <c r="S81" s="39">
        <v>-5.5147058823999999E-2</v>
      </c>
      <c r="T81" s="39">
        <v>-4.4609665426999998E-2</v>
      </c>
      <c r="U81" s="39">
        <v>-0.48664122136999999</v>
      </c>
      <c r="V81" s="39">
        <v>0.32323232323000001</v>
      </c>
      <c r="W81" s="39">
        <v>-0.67804878048999995</v>
      </c>
      <c r="X81" s="39">
        <v>3.9397590360999999</v>
      </c>
      <c r="Y81" s="4">
        <v>3129.6109425999998</v>
      </c>
    </row>
    <row r="82" spans="1:25" x14ac:dyDescent="0.25">
      <c r="A82" s="13">
        <v>79</v>
      </c>
      <c r="B82" s="13" t="s">
        <v>4436</v>
      </c>
      <c r="C82" s="13" t="s">
        <v>4459</v>
      </c>
      <c r="D82" s="13" t="s">
        <v>4017</v>
      </c>
      <c r="E82" s="13" t="str">
        <f t="shared" si="1"/>
        <v>AVTE Com</v>
      </c>
      <c r="F82" s="13" t="s">
        <v>4457</v>
      </c>
      <c r="G82" s="82"/>
      <c r="H82" s="39"/>
      <c r="I82" s="39"/>
      <c r="J82" s="39"/>
      <c r="K82" s="39"/>
      <c r="L82" s="39"/>
      <c r="M82" s="39"/>
      <c r="N82" s="39">
        <v>3.2921810698000001E-2</v>
      </c>
      <c r="O82" s="39">
        <v>6.7729083667000006E-2</v>
      </c>
      <c r="P82" s="39"/>
      <c r="Q82" s="39"/>
      <c r="R82" s="39"/>
      <c r="S82" s="39"/>
      <c r="T82" s="39"/>
      <c r="U82" s="39">
        <v>-0.88289880689</v>
      </c>
      <c r="V82" s="39">
        <v>-0.22764505119</v>
      </c>
      <c r="W82" s="39">
        <v>1.4851569125999999</v>
      </c>
      <c r="X82" s="39"/>
      <c r="Y82" s="4">
        <v>0</v>
      </c>
    </row>
    <row r="83" spans="1:25" x14ac:dyDescent="0.25">
      <c r="A83" s="13">
        <v>80</v>
      </c>
      <c r="B83" s="13" t="s">
        <v>151</v>
      </c>
      <c r="C83" s="13" t="s">
        <v>3660</v>
      </c>
      <c r="D83" s="13" t="s">
        <v>4017</v>
      </c>
      <c r="E83" s="13" t="str">
        <f t="shared" si="1"/>
        <v>AVAV Com</v>
      </c>
      <c r="F83" s="13" t="s">
        <v>4461</v>
      </c>
      <c r="G83" s="82">
        <v>-6.2322946169E-3</v>
      </c>
      <c r="H83" s="39">
        <v>6.8513178736000005E-2</v>
      </c>
      <c r="I83" s="39">
        <v>0.46925783213</v>
      </c>
      <c r="J83" s="39">
        <v>0.55111425539000003</v>
      </c>
      <c r="K83" s="39">
        <v>1.7230387083000001</v>
      </c>
      <c r="L83" s="39">
        <v>1.9178218920000001</v>
      </c>
      <c r="M83" s="39">
        <v>2.166064982</v>
      </c>
      <c r="N83" s="39">
        <v>-0.20338190081999999</v>
      </c>
      <c r="O83" s="39">
        <v>0.27124758788999997</v>
      </c>
      <c r="P83" s="39">
        <v>0.17496040127000001</v>
      </c>
      <c r="Q83" s="39">
        <v>0.60057293715000004</v>
      </c>
      <c r="R83" s="39">
        <v>-6.0747499561E-2</v>
      </c>
      <c r="S83" s="39">
        <v>-1.6963084739999999E-2</v>
      </c>
      <c r="T83" s="39">
        <v>0.70966274612000002</v>
      </c>
      <c r="U83" s="39">
        <v>0.22096159948999999</v>
      </c>
      <c r="V83" s="39">
        <v>0.47139855242000001</v>
      </c>
      <c r="W83" s="39">
        <v>0.38094470416999998</v>
      </c>
      <c r="X83" s="39">
        <v>-0.28619102416999997</v>
      </c>
      <c r="Y83" s="4">
        <v>421535.50686000002</v>
      </c>
    </row>
    <row r="84" spans="1:25" x14ac:dyDescent="0.25">
      <c r="A84" s="13">
        <v>81</v>
      </c>
      <c r="B84" s="13" t="s">
        <v>152</v>
      </c>
      <c r="C84" s="13" t="s">
        <v>3661</v>
      </c>
      <c r="D84" s="13" t="s">
        <v>4017</v>
      </c>
      <c r="E84" s="13" t="str">
        <f t="shared" si="1"/>
        <v>AES Com</v>
      </c>
      <c r="F84" s="13" t="s">
        <v>3333</v>
      </c>
      <c r="G84" s="82">
        <v>8.6410054991999993E-3</v>
      </c>
      <c r="H84" s="39">
        <v>0.12969896318999999</v>
      </c>
      <c r="I84" s="39">
        <v>0.22432687949999999</v>
      </c>
      <c r="J84" s="39">
        <v>-0.17678090881</v>
      </c>
      <c r="K84" s="39">
        <v>-0.27870294926</v>
      </c>
      <c r="L84" s="39">
        <v>-0.39908121726000001</v>
      </c>
      <c r="M84" s="39">
        <v>-7.2382780714999997E-2</v>
      </c>
      <c r="N84" s="39">
        <v>7.1613459880999999E-2</v>
      </c>
      <c r="O84" s="39">
        <v>-0.19484702093</v>
      </c>
      <c r="P84" s="39">
        <v>2.7071319872E-2</v>
      </c>
      <c r="Q84" s="39">
        <v>4.2616451934000002E-2</v>
      </c>
      <c r="R84" s="39">
        <v>0.25</v>
      </c>
      <c r="S84" s="39">
        <v>-1.0332163046999999E-2</v>
      </c>
      <c r="T84" s="39">
        <v>4.5634479040000002E-2</v>
      </c>
      <c r="U84" s="39">
        <v>-0.30401687535999999</v>
      </c>
      <c r="V84" s="39">
        <v>-0.30877193218999999</v>
      </c>
      <c r="W84" s="39">
        <v>0.21688006579999999</v>
      </c>
      <c r="X84" s="39">
        <v>5.9370558714000002E-2</v>
      </c>
      <c r="Y84" s="4">
        <v>209036.40456</v>
      </c>
    </row>
    <row r="85" spans="1:25" x14ac:dyDescent="0.25">
      <c r="A85" s="13">
        <v>82</v>
      </c>
      <c r="B85" s="13" t="s">
        <v>153</v>
      </c>
      <c r="C85" s="13" t="s">
        <v>3662</v>
      </c>
      <c r="D85" s="13" t="s">
        <v>4017</v>
      </c>
      <c r="E85" s="13" t="str">
        <f t="shared" si="1"/>
        <v>AEMD Com</v>
      </c>
      <c r="F85" s="13" t="s">
        <v>5375</v>
      </c>
      <c r="G85" s="82">
        <v>-1.6666666667E-2</v>
      </c>
      <c r="H85" s="39">
        <v>-4.8387096774E-2</v>
      </c>
      <c r="I85" s="39">
        <v>-0.79942888223999997</v>
      </c>
      <c r="J85" s="39">
        <v>-0.49137931033999999</v>
      </c>
      <c r="K85" s="39">
        <v>-0.95710962488999995</v>
      </c>
      <c r="L85" s="39">
        <v>-0.99116766466999995</v>
      </c>
      <c r="M85" s="39">
        <v>-0.99280487804999995</v>
      </c>
      <c r="N85" s="39">
        <v>-0.30847981456000001</v>
      </c>
      <c r="O85" s="39">
        <v>6.4245810055999997E-2</v>
      </c>
      <c r="P85" s="39">
        <v>-1.8372703412000001E-2</v>
      </c>
      <c r="Q85" s="39">
        <v>-0.59893048128000004</v>
      </c>
      <c r="R85" s="39">
        <v>-8.3333333332000006E-3</v>
      </c>
      <c r="S85" s="39">
        <v>-8.4033613447999991E-3</v>
      </c>
      <c r="T85" s="39">
        <v>-0.82848837209000004</v>
      </c>
      <c r="U85" s="39">
        <v>-0.60730593607000005</v>
      </c>
      <c r="V85" s="39">
        <v>-0.20479302831999999</v>
      </c>
      <c r="W85" s="39">
        <v>-0.85193548386999995</v>
      </c>
      <c r="X85" s="39">
        <v>-0.24696356275</v>
      </c>
      <c r="Y85" s="4">
        <v>490.27515217000001</v>
      </c>
    </row>
    <row r="86" spans="1:25" x14ac:dyDescent="0.25">
      <c r="A86" s="13">
        <v>83</v>
      </c>
      <c r="B86" s="13" t="s">
        <v>155</v>
      </c>
      <c r="C86" s="13" t="s">
        <v>3664</v>
      </c>
      <c r="D86" s="13" t="s">
        <v>4017</v>
      </c>
      <c r="E86" s="13" t="str">
        <f t="shared" si="1"/>
        <v>AMG Com</v>
      </c>
      <c r="F86" s="13" t="s">
        <v>3334</v>
      </c>
      <c r="G86" s="82">
        <v>5.7841523629999997E-3</v>
      </c>
      <c r="H86" s="39">
        <v>6.1702655745000001E-2</v>
      </c>
      <c r="I86" s="39">
        <v>0.17053867437</v>
      </c>
      <c r="J86" s="39">
        <v>0.32702106069999998</v>
      </c>
      <c r="K86" s="39">
        <v>0.53154606428999995</v>
      </c>
      <c r="L86" s="39">
        <v>0.64891959688</v>
      </c>
      <c r="M86" s="39">
        <v>2.0620212447999999</v>
      </c>
      <c r="N86" s="39">
        <v>-1.6505706761000001E-2</v>
      </c>
      <c r="O86" s="39">
        <v>-1.4283163721000001E-2</v>
      </c>
      <c r="P86" s="39">
        <v>6.2667363786999997E-2</v>
      </c>
      <c r="Q86" s="39">
        <v>0.11801136363</v>
      </c>
      <c r="R86" s="39">
        <v>6.6575189307999993E-2</v>
      </c>
      <c r="S86" s="39">
        <v>1.9107066278999999E-2</v>
      </c>
      <c r="T86" s="39">
        <v>0.15673933242999999</v>
      </c>
      <c r="U86" s="39">
        <v>0.22153682442</v>
      </c>
      <c r="V86" s="39">
        <v>-4.3980009043999999E-2</v>
      </c>
      <c r="W86" s="39">
        <v>-3.6677937994000001E-2</v>
      </c>
      <c r="X86" s="39">
        <v>0.61799489652999995</v>
      </c>
      <c r="Y86" s="4">
        <v>40408.340098000001</v>
      </c>
    </row>
    <row r="87" spans="1:25" x14ac:dyDescent="0.25">
      <c r="A87" s="13">
        <v>84</v>
      </c>
      <c r="B87" s="13" t="s">
        <v>156</v>
      </c>
      <c r="C87" s="13" t="s">
        <v>3665</v>
      </c>
      <c r="D87" s="13" t="s">
        <v>4015</v>
      </c>
      <c r="E87" s="13" t="str">
        <f t="shared" si="1"/>
        <v>AFRM Com A</v>
      </c>
      <c r="F87" s="13" t="s">
        <v>3335</v>
      </c>
      <c r="G87" s="82">
        <v>3.2327010420000003E-2</v>
      </c>
      <c r="H87" s="39">
        <v>0.11692441104</v>
      </c>
      <c r="I87" s="39">
        <v>0.25149797570999999</v>
      </c>
      <c r="J87" s="39">
        <v>2.1986754967</v>
      </c>
      <c r="K87" s="39">
        <v>3.6303175554</v>
      </c>
      <c r="L87" s="39">
        <v>1.3137724551000001</v>
      </c>
      <c r="M87" s="39"/>
      <c r="N87" s="39">
        <v>-0.29555728761</v>
      </c>
      <c r="O87" s="39">
        <v>0.10112856826</v>
      </c>
      <c r="P87" s="39">
        <v>4.3006430867999997E-2</v>
      </c>
      <c r="Q87" s="39">
        <v>0.33217726397000003</v>
      </c>
      <c r="R87" s="39">
        <v>-8.3887763949000004E-3</v>
      </c>
      <c r="S87" s="39">
        <v>0.12718786464000001</v>
      </c>
      <c r="T87" s="39">
        <v>0.26896551724000001</v>
      </c>
      <c r="U87" s="39">
        <v>0.23931623932000001</v>
      </c>
      <c r="V87" s="39">
        <v>4.0816959668999999</v>
      </c>
      <c r="W87" s="39">
        <v>-0.90383850438000002</v>
      </c>
      <c r="X87" s="39"/>
      <c r="Y87" s="4">
        <v>361347.19099999999</v>
      </c>
    </row>
    <row r="88" spans="1:25" x14ac:dyDescent="0.25">
      <c r="A88" s="13">
        <v>85</v>
      </c>
      <c r="B88" s="13" t="s">
        <v>157</v>
      </c>
      <c r="C88" s="13" t="s">
        <v>3666</v>
      </c>
      <c r="D88" s="13" t="s">
        <v>4017</v>
      </c>
      <c r="E88" s="13" t="str">
        <f t="shared" si="1"/>
        <v>AFL Com</v>
      </c>
      <c r="F88" s="13" t="s">
        <v>3336</v>
      </c>
      <c r="G88" s="82">
        <v>3.4270117267000001E-2</v>
      </c>
      <c r="H88" s="39">
        <v>-2.1612317107000002E-2</v>
      </c>
      <c r="I88" s="39">
        <v>3.5935394644E-3</v>
      </c>
      <c r="J88" s="39">
        <v>5.8987242003999997E-2</v>
      </c>
      <c r="K88" s="39">
        <v>0.39012582507999999</v>
      </c>
      <c r="L88" s="39">
        <v>0.84235976424000003</v>
      </c>
      <c r="M88" s="39">
        <v>2.2565608004</v>
      </c>
      <c r="N88" s="39">
        <v>1.5712067234E-2</v>
      </c>
      <c r="O88" s="39">
        <v>-2.2573972479000001E-2</v>
      </c>
      <c r="P88" s="39">
        <v>-4.2034252474999999E-2</v>
      </c>
      <c r="Q88" s="39">
        <v>1.8543558044E-2</v>
      </c>
      <c r="R88" s="39">
        <v>-5.7841835766999999E-2</v>
      </c>
      <c r="S88" s="39">
        <v>2.9690016103000001E-2</v>
      </c>
      <c r="T88" s="39">
        <v>1.0075452519E-4</v>
      </c>
      <c r="U88" s="39">
        <v>0.28084779377000002</v>
      </c>
      <c r="V88" s="39">
        <v>0.17363036331000001</v>
      </c>
      <c r="W88" s="39">
        <v>0.26411111866999998</v>
      </c>
      <c r="X88" s="39">
        <v>0.34548749509999999</v>
      </c>
      <c r="Y88" s="4">
        <v>228471.57010000001</v>
      </c>
    </row>
    <row r="89" spans="1:25" x14ac:dyDescent="0.25">
      <c r="A89" s="13">
        <v>86</v>
      </c>
      <c r="B89" s="13" t="s">
        <v>158</v>
      </c>
      <c r="C89" s="13" t="s">
        <v>3667</v>
      </c>
      <c r="D89" s="13" t="s">
        <v>4017</v>
      </c>
      <c r="E89" s="13" t="str">
        <f t="shared" si="1"/>
        <v>MITT Com</v>
      </c>
      <c r="F89" s="13" t="s">
        <v>3337</v>
      </c>
      <c r="G89" s="82">
        <v>4.1666666666000003E-2</v>
      </c>
      <c r="H89" s="39">
        <v>-7.0512820513999999E-2</v>
      </c>
      <c r="I89" s="39">
        <v>9.3000659286000001E-2</v>
      </c>
      <c r="J89" s="39">
        <v>0.22775416523</v>
      </c>
      <c r="K89" s="39">
        <v>0.41246966504999999</v>
      </c>
      <c r="L89" s="39">
        <v>0.41832570819999998</v>
      </c>
      <c r="M89" s="39">
        <v>0.54580756411999998</v>
      </c>
      <c r="N89" s="39">
        <v>-9.2107862055999992E-3</v>
      </c>
      <c r="O89" s="39">
        <v>-0.10547945205000001</v>
      </c>
      <c r="P89" s="39">
        <v>6.5849923431000004E-2</v>
      </c>
      <c r="Q89" s="39">
        <v>0.11420186223999999</v>
      </c>
      <c r="R89" s="39">
        <v>1.3245033096E-3</v>
      </c>
      <c r="S89" s="39">
        <v>-4.1005291005E-2</v>
      </c>
      <c r="T89" s="39">
        <v>0.15052700978</v>
      </c>
      <c r="U89" s="39">
        <v>0.17099371076</v>
      </c>
      <c r="V89" s="39">
        <v>0.35772839024999997</v>
      </c>
      <c r="W89" s="39">
        <v>-0.41028656605000002</v>
      </c>
      <c r="X89" s="39">
        <v>0.24118964540000001</v>
      </c>
      <c r="Y89" s="4">
        <v>1372.9325709</v>
      </c>
    </row>
    <row r="90" spans="1:25" x14ac:dyDescent="0.25">
      <c r="A90" s="13">
        <v>87</v>
      </c>
      <c r="B90" s="13" t="s">
        <v>159</v>
      </c>
      <c r="C90" s="13" t="s">
        <v>3668</v>
      </c>
      <c r="D90" s="13" t="s">
        <v>4017</v>
      </c>
      <c r="E90" s="13" t="str">
        <f t="shared" si="1"/>
        <v>AGCO Com</v>
      </c>
      <c r="F90" s="13" t="s">
        <v>3338</v>
      </c>
      <c r="G90" s="82">
        <v>-4.8402710553999998E-3</v>
      </c>
      <c r="H90" s="39">
        <v>3.0811303554999999E-2</v>
      </c>
      <c r="I90" s="39">
        <v>0.15959264750999999</v>
      </c>
      <c r="J90" s="39">
        <v>0.31629445940000001</v>
      </c>
      <c r="K90" s="39">
        <v>-8.5036816530000003E-2</v>
      </c>
      <c r="L90" s="39">
        <v>0.17059131807</v>
      </c>
      <c r="M90" s="39">
        <v>0.96436247248999996</v>
      </c>
      <c r="N90" s="39">
        <v>-4.5374858203000003E-2</v>
      </c>
      <c r="O90" s="39">
        <v>-8.3612401426000002E-2</v>
      </c>
      <c r="P90" s="39">
        <v>0.15822367721</v>
      </c>
      <c r="Q90" s="39">
        <v>5.2867932232000002E-2</v>
      </c>
      <c r="R90" s="39">
        <v>0.14356339666000001</v>
      </c>
      <c r="S90" s="39">
        <v>-4.1451216410999997E-2</v>
      </c>
      <c r="T90" s="39">
        <v>0.21677837820000001</v>
      </c>
      <c r="U90" s="39">
        <v>-0.20327179089</v>
      </c>
      <c r="V90" s="39">
        <v>-7.900276933E-2</v>
      </c>
      <c r="W90" s="39">
        <v>0.24990362081</v>
      </c>
      <c r="X90" s="39">
        <v>0.16157444723</v>
      </c>
      <c r="Y90" s="4">
        <v>99684.977690999993</v>
      </c>
    </row>
    <row r="91" spans="1:25" x14ac:dyDescent="0.25">
      <c r="A91" s="13">
        <v>88</v>
      </c>
      <c r="B91" s="13" t="s">
        <v>160</v>
      </c>
      <c r="C91" s="13" t="s">
        <v>3669</v>
      </c>
      <c r="D91" s="13" t="s">
        <v>4017</v>
      </c>
      <c r="E91" s="13" t="str">
        <f t="shared" si="1"/>
        <v>UAVS Com</v>
      </c>
      <c r="F91" s="13" t="s">
        <v>3339</v>
      </c>
      <c r="G91" s="82">
        <v>-6.8548387096000002E-2</v>
      </c>
      <c r="H91" s="39">
        <v>1.119266055</v>
      </c>
      <c r="I91" s="39">
        <v>1.3157894737999999E-2</v>
      </c>
      <c r="J91" s="39">
        <v>-0.88074341765999997</v>
      </c>
      <c r="K91" s="39">
        <v>-0.99033472803</v>
      </c>
      <c r="L91" s="39">
        <v>-0.99654036243999999</v>
      </c>
      <c r="M91" s="39">
        <v>-0.99922483222000003</v>
      </c>
      <c r="N91" s="39">
        <v>-0.11643835616000001</v>
      </c>
      <c r="O91" s="39">
        <v>-0.38062015504000002</v>
      </c>
      <c r="P91" s="39">
        <v>-1.1138923654E-2</v>
      </c>
      <c r="Q91" s="39">
        <v>0.30363245159000002</v>
      </c>
      <c r="R91" s="39">
        <v>0.95145631068000003</v>
      </c>
      <c r="S91" s="39">
        <v>0.14925373134</v>
      </c>
      <c r="T91" s="39">
        <v>-0.33429394813000002</v>
      </c>
      <c r="U91" s="39">
        <v>-0.96692087702999996</v>
      </c>
      <c r="V91" s="39">
        <v>-0.70028571428999997</v>
      </c>
      <c r="W91" s="39">
        <v>-0.77707006368999998</v>
      </c>
      <c r="X91" s="39">
        <v>-0.73833333332999995</v>
      </c>
      <c r="Y91" s="4">
        <v>36454.83352</v>
      </c>
    </row>
    <row r="92" spans="1:25" x14ac:dyDescent="0.25">
      <c r="A92" s="13">
        <v>89</v>
      </c>
      <c r="B92" s="13" t="s">
        <v>161</v>
      </c>
      <c r="C92" s="13" t="s">
        <v>3670</v>
      </c>
      <c r="D92" s="13" t="s">
        <v>4017</v>
      </c>
      <c r="E92" s="13" t="str">
        <f t="shared" si="1"/>
        <v>AGEN Com</v>
      </c>
      <c r="F92" s="13" t="s">
        <v>3340</v>
      </c>
      <c r="G92" s="82">
        <v>-0.10018903591</v>
      </c>
      <c r="H92" s="39">
        <v>-0.215815486</v>
      </c>
      <c r="I92" s="39">
        <v>0.27272727273000003</v>
      </c>
      <c r="J92" s="39">
        <v>-0.12338858195000001</v>
      </c>
      <c r="K92" s="39">
        <v>-0.83698630136999996</v>
      </c>
      <c r="L92" s="39">
        <v>-0.91018867924000002</v>
      </c>
      <c r="M92" s="39">
        <v>-0.92809667673999996</v>
      </c>
      <c r="N92" s="39">
        <v>-0.47192982455999999</v>
      </c>
      <c r="O92" s="39">
        <v>0.92026578072999998</v>
      </c>
      <c r="P92" s="39">
        <v>0.18685121107</v>
      </c>
      <c r="Q92" s="39">
        <v>0.33236151604000003</v>
      </c>
      <c r="R92" s="39">
        <v>0.20787746170999999</v>
      </c>
      <c r="S92" s="39">
        <v>-0.13768115942</v>
      </c>
      <c r="T92" s="39">
        <v>0.73722627737000002</v>
      </c>
      <c r="U92" s="39">
        <v>-0.83452107743000004</v>
      </c>
      <c r="V92" s="39">
        <v>-0.65504166666999997</v>
      </c>
      <c r="W92" s="39">
        <v>-0.25465838508999999</v>
      </c>
      <c r="X92" s="39">
        <v>1.2578616351000001E-2</v>
      </c>
      <c r="Y92" s="4">
        <v>7298.2112343999997</v>
      </c>
    </row>
    <row r="93" spans="1:25" x14ac:dyDescent="0.25">
      <c r="A93" s="13">
        <v>90</v>
      </c>
      <c r="B93" s="13" t="s">
        <v>162</v>
      </c>
      <c r="C93" s="13" t="s">
        <v>3671</v>
      </c>
      <c r="D93" s="13" t="s">
        <v>4017</v>
      </c>
      <c r="E93" s="13" t="str">
        <f t="shared" si="1"/>
        <v>AGRX Com</v>
      </c>
      <c r="F93" s="13" t="s">
        <v>3341</v>
      </c>
      <c r="G93" s="82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>
        <v>-0.82819383260000001</v>
      </c>
      <c r="W93" s="39">
        <v>-0.98837328416000003</v>
      </c>
      <c r="X93" s="39">
        <v>-0.82993031359000002</v>
      </c>
      <c r="Y93" s="4">
        <v>0</v>
      </c>
    </row>
    <row r="94" spans="1:25" x14ac:dyDescent="0.25">
      <c r="A94" s="13">
        <v>91</v>
      </c>
      <c r="B94" s="13" t="s">
        <v>163</v>
      </c>
      <c r="C94" s="13" t="s">
        <v>3672</v>
      </c>
      <c r="D94" s="13" t="s">
        <v>4017</v>
      </c>
      <c r="E94" s="13" t="str">
        <f t="shared" si="1"/>
        <v>A Com</v>
      </c>
      <c r="F94" s="13" t="s">
        <v>3342</v>
      </c>
      <c r="G94" s="82">
        <v>-1.4448603012000001E-2</v>
      </c>
      <c r="H94" s="39">
        <v>-6.7144504861000001E-2</v>
      </c>
      <c r="I94" s="39">
        <v>-0.22981900305</v>
      </c>
      <c r="J94" s="39">
        <v>-0.16262250971</v>
      </c>
      <c r="K94" s="39">
        <v>-9.0075869384000001E-2</v>
      </c>
      <c r="L94" s="39">
        <v>-0.13402923175000001</v>
      </c>
      <c r="M94" s="39">
        <v>0.20184121250000001</v>
      </c>
      <c r="N94" s="39">
        <v>-8.5522201376000001E-2</v>
      </c>
      <c r="O94" s="39">
        <v>-7.8230476647999994E-2</v>
      </c>
      <c r="P94" s="39">
        <v>4.0148698886999998E-2</v>
      </c>
      <c r="Q94" s="39">
        <v>5.4413867046999999E-2</v>
      </c>
      <c r="R94" s="39">
        <v>-2.5067509043000001E-2</v>
      </c>
      <c r="S94" s="39">
        <v>-1.3761867432999999E-2</v>
      </c>
      <c r="T94" s="39">
        <v>-0.15356913511</v>
      </c>
      <c r="U94" s="39">
        <v>-2.7029111057999999E-2</v>
      </c>
      <c r="V94" s="39">
        <v>-6.4215299529E-2</v>
      </c>
      <c r="W94" s="39">
        <v>-5.5226952401E-2</v>
      </c>
      <c r="X94" s="39">
        <v>0.35509613496999998</v>
      </c>
      <c r="Y94" s="4">
        <v>209390.93833999999</v>
      </c>
    </row>
    <row r="95" spans="1:25" x14ac:dyDescent="0.25">
      <c r="A95" s="13">
        <v>92</v>
      </c>
      <c r="B95" s="13" t="s">
        <v>164</v>
      </c>
      <c r="C95" s="13" t="s">
        <v>3673</v>
      </c>
      <c r="D95" s="13" t="s">
        <v>4017</v>
      </c>
      <c r="E95" s="13" t="str">
        <f t="shared" si="1"/>
        <v>AGL Com</v>
      </c>
      <c r="F95" s="13" t="s">
        <v>3343</v>
      </c>
      <c r="G95" s="82">
        <v>1.1248721735E-2</v>
      </c>
      <c r="H95" s="39">
        <v>-0.63374485596999997</v>
      </c>
      <c r="I95" s="39">
        <v>-0.72865853659000002</v>
      </c>
      <c r="J95" s="39">
        <v>-0.85691318327999999</v>
      </c>
      <c r="K95" s="39">
        <v>-0.95428864920000001</v>
      </c>
      <c r="L95" s="39">
        <v>-0.96522078937</v>
      </c>
      <c r="M95" s="39"/>
      <c r="N95" s="39">
        <v>0.38782051282000002</v>
      </c>
      <c r="O95" s="39">
        <v>-1.6166281755000001E-2</v>
      </c>
      <c r="P95" s="39">
        <v>-0.47887323943999999</v>
      </c>
      <c r="Q95" s="39">
        <v>3.6036036036000002E-2</v>
      </c>
      <c r="R95" s="39">
        <v>-0.22173913042999999</v>
      </c>
      <c r="S95" s="39">
        <v>-0.50279329609000001</v>
      </c>
      <c r="T95" s="39">
        <v>-0.53157894737</v>
      </c>
      <c r="U95" s="39">
        <v>-0.84860557769</v>
      </c>
      <c r="V95" s="39">
        <v>-0.22242874844999999</v>
      </c>
      <c r="W95" s="39">
        <v>-0.40222222221999998</v>
      </c>
      <c r="X95" s="39"/>
      <c r="Y95" s="4">
        <v>13953.002785000001</v>
      </c>
    </row>
    <row r="96" spans="1:25" x14ac:dyDescent="0.25">
      <c r="A96" s="13">
        <v>93</v>
      </c>
      <c r="B96" s="13" t="s">
        <v>165</v>
      </c>
      <c r="C96" s="13" t="s">
        <v>3674</v>
      </c>
      <c r="D96" s="13" t="s">
        <v>4017</v>
      </c>
      <c r="E96" s="13" t="str">
        <f t="shared" si="1"/>
        <v>AGYS Com</v>
      </c>
      <c r="F96" s="13" t="s">
        <v>5103</v>
      </c>
      <c r="G96" s="82">
        <v>1.7392816771000001E-3</v>
      </c>
      <c r="H96" s="39">
        <v>-8.6737791753000002E-4</v>
      </c>
      <c r="I96" s="39">
        <v>0.33414408154000003</v>
      </c>
      <c r="J96" s="39">
        <v>0.10124282982</v>
      </c>
      <c r="K96" s="39">
        <v>0.55851711541000004</v>
      </c>
      <c r="L96" s="39">
        <v>1.280990099</v>
      </c>
      <c r="M96" s="39">
        <v>4.1852352014000003</v>
      </c>
      <c r="N96" s="39">
        <v>-0.10433386837</v>
      </c>
      <c r="O96" s="39">
        <v>2.4951750758000001E-2</v>
      </c>
      <c r="P96" s="39">
        <v>0.42447881641000001</v>
      </c>
      <c r="Q96" s="39">
        <v>8.2428477008000003E-2</v>
      </c>
      <c r="R96" s="39">
        <v>-4.8848569439999996E-3</v>
      </c>
      <c r="S96" s="39">
        <v>9.7300140259999994E-3</v>
      </c>
      <c r="T96" s="39">
        <v>-0.12542707463</v>
      </c>
      <c r="U96" s="39">
        <v>0.55281773167000003</v>
      </c>
      <c r="V96" s="39">
        <v>7.1771544098999995E-2</v>
      </c>
      <c r="W96" s="39">
        <v>0.78002699055000002</v>
      </c>
      <c r="X96" s="39">
        <v>0.15841584157999999</v>
      </c>
      <c r="Y96" s="4">
        <v>30524.674489000001</v>
      </c>
    </row>
    <row r="97" spans="1:25" x14ac:dyDescent="0.25">
      <c r="A97" s="13">
        <v>94</v>
      </c>
      <c r="B97" s="13" t="s">
        <v>166</v>
      </c>
      <c r="C97" s="13" t="s">
        <v>3675</v>
      </c>
      <c r="D97" s="13" t="s">
        <v>4017</v>
      </c>
      <c r="E97" s="13" t="str">
        <f t="shared" si="1"/>
        <v>AGIO Com</v>
      </c>
      <c r="F97" s="13" t="s">
        <v>3344</v>
      </c>
      <c r="G97" s="82">
        <v>4.1701187516E-2</v>
      </c>
      <c r="H97" s="39">
        <v>4.5744385915999997E-2</v>
      </c>
      <c r="I97" s="39">
        <v>9.5874491574999998E-2</v>
      </c>
      <c r="J97" s="39">
        <v>-0.114761793</v>
      </c>
      <c r="K97" s="39">
        <v>0.48153967006999998</v>
      </c>
      <c r="L97" s="39">
        <v>0.26832548756000002</v>
      </c>
      <c r="M97" s="39">
        <v>-0.13087557604</v>
      </c>
      <c r="N97" s="39">
        <v>-0.17557681486000001</v>
      </c>
      <c r="O97" s="39">
        <v>1.3310580205E-2</v>
      </c>
      <c r="P97" s="39">
        <v>8.0835298080000006E-2</v>
      </c>
      <c r="Q97" s="39">
        <v>3.6459956373000001E-2</v>
      </c>
      <c r="R97" s="39">
        <v>0.11906193625</v>
      </c>
      <c r="S97" s="39">
        <v>1.3433637828E-2</v>
      </c>
      <c r="T97" s="39">
        <v>0.14790018259000001</v>
      </c>
      <c r="U97" s="39">
        <v>0.47552761563000001</v>
      </c>
      <c r="V97" s="39">
        <v>-0.20690883191000001</v>
      </c>
      <c r="W97" s="39">
        <v>-0.14572558563999999</v>
      </c>
      <c r="X97" s="39">
        <v>-0.24140318486000001</v>
      </c>
      <c r="Y97" s="4">
        <v>39727.364669000002</v>
      </c>
    </row>
    <row r="98" spans="1:25" x14ac:dyDescent="0.25">
      <c r="A98" s="13">
        <v>95</v>
      </c>
      <c r="B98" s="13" t="s">
        <v>167</v>
      </c>
      <c r="C98" s="13" t="s">
        <v>3676</v>
      </c>
      <c r="D98" s="13" t="s">
        <v>4017</v>
      </c>
      <c r="E98" s="13" t="str">
        <f t="shared" si="1"/>
        <v>AGNC Com</v>
      </c>
      <c r="F98" s="13" t="s">
        <v>3345</v>
      </c>
      <c r="G98" s="82">
        <v>-1.8750000001000001E-2</v>
      </c>
      <c r="H98" s="39">
        <v>1.5893557648999999E-2</v>
      </c>
      <c r="I98" s="39">
        <v>-1.0475343244000001E-2</v>
      </c>
      <c r="J98" s="39">
        <v>8.0633043899000001E-2</v>
      </c>
      <c r="K98" s="39">
        <v>0.27177018148999998</v>
      </c>
      <c r="L98" s="39">
        <v>0.18896632001999999</v>
      </c>
      <c r="M98" s="39">
        <v>0.30059463785000001</v>
      </c>
      <c r="N98" s="39">
        <v>-6.9770098527000002E-2</v>
      </c>
      <c r="O98" s="39">
        <v>-7.8288100208999997E-2</v>
      </c>
      <c r="P98" s="39">
        <v>2.5971980947000001E-2</v>
      </c>
      <c r="Q98" s="39">
        <v>4.1430985804000002E-2</v>
      </c>
      <c r="R98" s="39">
        <v>3.9104144569E-2</v>
      </c>
      <c r="S98" s="39">
        <v>-1.0604453864E-3</v>
      </c>
      <c r="T98" s="39">
        <v>0.10256991697999999</v>
      </c>
      <c r="U98" s="39">
        <v>8.8965278218999994E-2</v>
      </c>
      <c r="V98" s="39">
        <v>0.10137983596</v>
      </c>
      <c r="W98" s="39">
        <v>-0.21654773611</v>
      </c>
      <c r="X98" s="39">
        <v>5.1988821253E-2</v>
      </c>
      <c r="Y98" s="4">
        <v>193242.22846000001</v>
      </c>
    </row>
    <row r="99" spans="1:25" x14ac:dyDescent="0.25">
      <c r="A99" s="13">
        <v>96</v>
      </c>
      <c r="B99" s="13" t="s">
        <v>168</v>
      </c>
      <c r="C99" s="13" t="s">
        <v>3677</v>
      </c>
      <c r="D99" s="13" t="s">
        <v>4017</v>
      </c>
      <c r="E99" s="13" t="str">
        <f t="shared" si="1"/>
        <v>API Com</v>
      </c>
      <c r="F99" s="13" t="s">
        <v>3346</v>
      </c>
      <c r="G99" s="82">
        <v>2.6954177901999999E-3</v>
      </c>
      <c r="H99" s="39">
        <v>1.3623978202E-2</v>
      </c>
      <c r="I99" s="39">
        <v>-0.39413680781999999</v>
      </c>
      <c r="J99" s="39">
        <v>0.66816143498000002</v>
      </c>
      <c r="K99" s="39">
        <v>0.22772277228000001</v>
      </c>
      <c r="L99" s="39">
        <v>-0.28461538462000002</v>
      </c>
      <c r="M99" s="39">
        <v>-0.90662650602999995</v>
      </c>
      <c r="N99" s="39">
        <v>-0.28975265018000002</v>
      </c>
      <c r="O99" s="39">
        <v>-0.18407960199000001</v>
      </c>
      <c r="P99" s="39">
        <v>9.1463414635999996E-2</v>
      </c>
      <c r="Q99" s="39">
        <v>6.4245810055999997E-2</v>
      </c>
      <c r="R99" s="39">
        <v>1.0498687663E-2</v>
      </c>
      <c r="S99" s="39">
        <v>-3.3766233765000001E-2</v>
      </c>
      <c r="T99" s="39">
        <v>-0.10576923077</v>
      </c>
      <c r="U99" s="39">
        <v>0.58174904943000005</v>
      </c>
      <c r="V99" s="39">
        <v>-0.32736572889999999</v>
      </c>
      <c r="W99" s="39">
        <v>-0.75879086982999999</v>
      </c>
      <c r="X99" s="39">
        <v>-0.59024266936000003</v>
      </c>
      <c r="Y99" s="4">
        <v>1607.0113260999999</v>
      </c>
    </row>
    <row r="100" spans="1:25" x14ac:dyDescent="0.25">
      <c r="A100" s="13">
        <v>97</v>
      </c>
      <c r="B100" s="13" t="s">
        <v>169</v>
      </c>
      <c r="C100" s="13" t="s">
        <v>3678</v>
      </c>
      <c r="D100" s="13" t="s">
        <v>4017</v>
      </c>
      <c r="E100" s="13" t="str">
        <f t="shared" si="1"/>
        <v>ADC Com</v>
      </c>
      <c r="F100" s="13" t="s">
        <v>3347</v>
      </c>
      <c r="G100" s="82">
        <v>-7.9439881510999996E-3</v>
      </c>
      <c r="H100" s="39">
        <v>2.7367665699999998E-2</v>
      </c>
      <c r="I100" s="39">
        <v>2.9306216869E-2</v>
      </c>
      <c r="J100" s="39">
        <v>6.2713872170000004E-2</v>
      </c>
      <c r="K100" s="39">
        <v>0.249290756</v>
      </c>
      <c r="L100" s="39">
        <v>9.5962143245000006E-2</v>
      </c>
      <c r="M100" s="39">
        <v>0.33663899993000002</v>
      </c>
      <c r="N100" s="39">
        <v>4.9399635163E-2</v>
      </c>
      <c r="O100" s="39">
        <v>8.7806751526000003E-3</v>
      </c>
      <c r="P100" s="39">
        <v>-2.6414233111E-2</v>
      </c>
      <c r="Q100" s="39">
        <v>-2.6302387936999998E-2</v>
      </c>
      <c r="R100" s="39">
        <v>-1.5156401438999999E-2</v>
      </c>
      <c r="S100" s="39">
        <v>2.7615062762999999E-2</v>
      </c>
      <c r="T100" s="39">
        <v>7.1293355897000005E-2</v>
      </c>
      <c r="U100" s="39">
        <v>0.17197972105000001</v>
      </c>
      <c r="V100" s="39">
        <v>-7.0716020640000002E-2</v>
      </c>
      <c r="W100" s="39">
        <v>3.5034282444000003E-2</v>
      </c>
      <c r="X100" s="39">
        <v>0.1127800997</v>
      </c>
      <c r="Y100" s="4">
        <v>85829.562460999994</v>
      </c>
    </row>
    <row r="101" spans="1:25" x14ac:dyDescent="0.25">
      <c r="A101" s="13">
        <v>98</v>
      </c>
      <c r="B101" s="13" t="s">
        <v>171</v>
      </c>
      <c r="C101" s="13" t="s">
        <v>3679</v>
      </c>
      <c r="D101" s="13" t="s">
        <v>4017</v>
      </c>
      <c r="E101" s="13" t="str">
        <f t="shared" si="1"/>
        <v>AIM Com</v>
      </c>
      <c r="F101" s="13" t="s">
        <v>3348</v>
      </c>
      <c r="G101" s="82">
        <v>-4.7945205480000003E-2</v>
      </c>
      <c r="H101" s="39">
        <v>-0.68587570622000005</v>
      </c>
      <c r="I101" s="39">
        <v>-0.81901041666999996</v>
      </c>
      <c r="J101" s="39">
        <v>-0.91406491498999998</v>
      </c>
      <c r="K101" s="39">
        <v>-0.95487012986999997</v>
      </c>
      <c r="L101" s="39">
        <v>-0.96166574737999999</v>
      </c>
      <c r="M101" s="39">
        <v>-0.99047945204999999</v>
      </c>
      <c r="N101" s="39">
        <v>-9.4074074073999994E-2</v>
      </c>
      <c r="O101" s="39"/>
      <c r="P101" s="39"/>
      <c r="Q101" s="39"/>
      <c r="R101" s="39">
        <v>-0.66242774566999996</v>
      </c>
      <c r="S101" s="39">
        <v>-4.7945205480000003E-2</v>
      </c>
      <c r="T101" s="39">
        <v>-0.85959595960000001</v>
      </c>
      <c r="U101" s="39">
        <v>-0.54989770402000004</v>
      </c>
      <c r="V101" s="39">
        <v>0.41038794485000002</v>
      </c>
      <c r="W101" s="39">
        <v>-0.66097826087</v>
      </c>
      <c r="X101" s="39">
        <v>-0.48603351955000001</v>
      </c>
      <c r="Y101" s="4">
        <v>1945.1414718000001</v>
      </c>
    </row>
    <row r="102" spans="1:25" x14ac:dyDescent="0.25">
      <c r="A102" s="13">
        <v>99</v>
      </c>
      <c r="B102" s="13" t="s">
        <v>172</v>
      </c>
      <c r="C102" s="13" t="s">
        <v>3680</v>
      </c>
      <c r="D102" s="13" t="s">
        <v>4017</v>
      </c>
      <c r="E102" s="13" t="str">
        <f t="shared" si="1"/>
        <v>AIRI Com</v>
      </c>
      <c r="F102" s="13" t="s">
        <v>3349</v>
      </c>
      <c r="G102" s="82">
        <v>-2.9411764707999999E-3</v>
      </c>
      <c r="H102" s="39">
        <v>3.6697247705999997E-2</v>
      </c>
      <c r="I102" s="39">
        <v>-0.21162790698</v>
      </c>
      <c r="J102" s="39">
        <v>3.6697247705999997E-2</v>
      </c>
      <c r="K102" s="39">
        <v>7.2784810126999999E-2</v>
      </c>
      <c r="L102" s="39">
        <v>-0.52916666667000001</v>
      </c>
      <c r="M102" s="39">
        <v>-0.74511278195999997</v>
      </c>
      <c r="N102" s="39">
        <v>-0.15328467153</v>
      </c>
      <c r="O102" s="39">
        <v>1.7241379312E-2</v>
      </c>
      <c r="P102" s="39">
        <v>-1.1299435028E-2</v>
      </c>
      <c r="Q102" s="39">
        <v>-0.04</v>
      </c>
      <c r="R102" s="39">
        <v>2.9761904761000001E-2</v>
      </c>
      <c r="S102" s="39">
        <v>-2.0231213873E-2</v>
      </c>
      <c r="T102" s="39">
        <v>-0.16707616708</v>
      </c>
      <c r="U102" s="39">
        <v>0.25230769231</v>
      </c>
      <c r="V102" s="39">
        <v>-0.23529411765</v>
      </c>
      <c r="W102" s="39">
        <v>-0.53142227121999996</v>
      </c>
      <c r="X102" s="39">
        <v>-0.26260162601999998</v>
      </c>
      <c r="Y102" s="4">
        <v>5119.5340716999999</v>
      </c>
    </row>
    <row r="103" spans="1:25" x14ac:dyDescent="0.25">
      <c r="A103" s="13">
        <v>100</v>
      </c>
      <c r="B103" s="13" t="s">
        <v>173</v>
      </c>
      <c r="C103" s="13" t="s">
        <v>3681</v>
      </c>
      <c r="D103" s="13" t="s">
        <v>4017</v>
      </c>
      <c r="E103" s="13" t="str">
        <f t="shared" si="1"/>
        <v>AL Com</v>
      </c>
      <c r="F103" s="13" t="s">
        <v>3350</v>
      </c>
      <c r="G103" s="82">
        <v>-2.1853942816999999E-3</v>
      </c>
      <c r="H103" s="39">
        <v>-8.3012552301999998E-2</v>
      </c>
      <c r="I103" s="39">
        <v>0.19508328220000001</v>
      </c>
      <c r="J103" s="39">
        <v>0.31658580695999999</v>
      </c>
      <c r="K103" s="39">
        <v>0.37251960834999998</v>
      </c>
      <c r="L103" s="39">
        <v>0.51587594737999998</v>
      </c>
      <c r="M103" s="39">
        <v>1.1167647415999999</v>
      </c>
      <c r="N103" s="39">
        <v>1.29021056E-2</v>
      </c>
      <c r="O103" s="39">
        <v>-3.2084454564999997E-2</v>
      </c>
      <c r="P103" s="39">
        <v>0.23203592813999999</v>
      </c>
      <c r="Q103" s="39">
        <v>1.918071297E-2</v>
      </c>
      <c r="R103" s="39">
        <v>-5.2829543511999998E-2</v>
      </c>
      <c r="S103" s="39">
        <v>-1.1010830326000001E-2</v>
      </c>
      <c r="T103" s="39">
        <v>0.14624872368</v>
      </c>
      <c r="U103" s="39">
        <v>0.17055720628000001</v>
      </c>
      <c r="V103" s="39">
        <v>0.11400588057</v>
      </c>
      <c r="W103" s="39">
        <v>-0.11419470255</v>
      </c>
      <c r="X103" s="39">
        <v>1.086083451E-2</v>
      </c>
      <c r="Y103" s="4">
        <v>45363.972932999997</v>
      </c>
    </row>
    <row r="104" spans="1:25" x14ac:dyDescent="0.25">
      <c r="A104" s="13">
        <v>101</v>
      </c>
      <c r="B104" s="13" t="s">
        <v>174</v>
      </c>
      <c r="C104" s="13" t="s">
        <v>3682</v>
      </c>
      <c r="D104" s="13" t="s">
        <v>4017</v>
      </c>
      <c r="E104" s="13" t="str">
        <f t="shared" si="1"/>
        <v>APD Com</v>
      </c>
      <c r="F104" s="13" t="s">
        <v>3351</v>
      </c>
      <c r="G104" s="82">
        <v>-1.1727297594E-2</v>
      </c>
      <c r="H104" s="39">
        <v>-9.5600328950000008E-3</v>
      </c>
      <c r="I104" s="39">
        <v>-0.10805950769</v>
      </c>
      <c r="J104" s="39">
        <v>6.3435135402000006E-2</v>
      </c>
      <c r="K104" s="39">
        <v>6.9682610611999998E-2</v>
      </c>
      <c r="L104" s="39">
        <v>0.18711498326000001</v>
      </c>
      <c r="M104" s="39">
        <v>0.15119093732</v>
      </c>
      <c r="N104" s="39">
        <v>-6.7151668511999996E-2</v>
      </c>
      <c r="O104" s="39">
        <v>-7.5188482926E-2</v>
      </c>
      <c r="P104" s="39">
        <v>2.8846508541000002E-2</v>
      </c>
      <c r="Q104" s="39">
        <v>1.1293965793E-2</v>
      </c>
      <c r="R104" s="39">
        <v>2.7152388768E-2</v>
      </c>
      <c r="S104" s="39">
        <v>4.0641934138000001E-3</v>
      </c>
      <c r="T104" s="39">
        <v>1.5271910842000001E-2</v>
      </c>
      <c r="U104" s="39">
        <v>8.0878151450000005E-2</v>
      </c>
      <c r="V104" s="39">
        <v>-8.9529582033000002E-2</v>
      </c>
      <c r="W104" s="39">
        <v>3.9142982347999997E-2</v>
      </c>
      <c r="X104" s="39">
        <v>0.13754564502</v>
      </c>
      <c r="Y104" s="4">
        <v>277556.87774999999</v>
      </c>
    </row>
    <row r="105" spans="1:25" x14ac:dyDescent="0.25">
      <c r="A105" s="13">
        <v>102</v>
      </c>
      <c r="B105" s="13" t="s">
        <v>175</v>
      </c>
      <c r="C105" s="13" t="s">
        <v>3683</v>
      </c>
      <c r="D105" s="13" t="s">
        <v>4017</v>
      </c>
      <c r="E105" s="13" t="str">
        <f t="shared" si="1"/>
        <v>AIRT Com</v>
      </c>
      <c r="F105" s="13" t="s">
        <v>3352</v>
      </c>
      <c r="G105" s="82"/>
      <c r="H105" s="39">
        <v>8.1538097490999994E-2</v>
      </c>
      <c r="I105" s="39">
        <v>0.12465059055</v>
      </c>
      <c r="J105" s="39">
        <v>-6.8274663198999996E-3</v>
      </c>
      <c r="K105" s="39">
        <v>2.4793721974E-2</v>
      </c>
      <c r="L105" s="39">
        <v>0.49365359476999998</v>
      </c>
      <c r="M105" s="39">
        <v>0.93177514793000005</v>
      </c>
      <c r="N105" s="39">
        <v>-2.3685730791999999E-2</v>
      </c>
      <c r="O105" s="39">
        <v>-5.2662721891999997E-2</v>
      </c>
      <c r="P105" s="39">
        <v>0.12492192379</v>
      </c>
      <c r="Q105" s="39">
        <v>0.22209883397999999</v>
      </c>
      <c r="R105" s="39">
        <v>4.0799636527999998E-2</v>
      </c>
      <c r="S105" s="39">
        <v>-2.4052732670000001E-3</v>
      </c>
      <c r="T105" s="39">
        <v>0.14550877193</v>
      </c>
      <c r="U105" s="39">
        <v>0.18053624157000001</v>
      </c>
      <c r="V105" s="39">
        <v>-0.31637944983999999</v>
      </c>
      <c r="W105" s="39">
        <v>-1.7097415506999999E-2</v>
      </c>
      <c r="X105" s="39">
        <v>1.0040160643E-2</v>
      </c>
      <c r="Y105" s="4">
        <v>80.142352587000005</v>
      </c>
    </row>
    <row r="106" spans="1:25" x14ac:dyDescent="0.25">
      <c r="A106" s="13">
        <v>103</v>
      </c>
      <c r="B106" s="13" t="s">
        <v>176</v>
      </c>
      <c r="C106" s="13" t="s">
        <v>3684</v>
      </c>
      <c r="D106" s="13" t="s">
        <v>4017</v>
      </c>
      <c r="E106" s="13" t="str">
        <f t="shared" si="1"/>
        <v>ATSG Com</v>
      </c>
      <c r="F106" s="13" t="s">
        <v>3353</v>
      </c>
      <c r="G106" s="82"/>
      <c r="H106" s="39"/>
      <c r="I106" s="39"/>
      <c r="J106" s="39"/>
      <c r="K106" s="39"/>
      <c r="L106" s="39"/>
      <c r="M106" s="39"/>
      <c r="N106" s="39">
        <v>4.926108375E-3</v>
      </c>
      <c r="O106" s="39"/>
      <c r="P106" s="39"/>
      <c r="Q106" s="39"/>
      <c r="R106" s="39"/>
      <c r="S106" s="39"/>
      <c r="T106" s="39"/>
      <c r="U106" s="39">
        <v>0.2481544577</v>
      </c>
      <c r="V106" s="39">
        <v>-0.32217090068999998</v>
      </c>
      <c r="W106" s="39">
        <v>-0.11572498298</v>
      </c>
      <c r="X106" s="39">
        <v>-6.2539885131000006E-2</v>
      </c>
      <c r="Y106" s="4">
        <v>0</v>
      </c>
    </row>
    <row r="107" spans="1:25" x14ac:dyDescent="0.25">
      <c r="A107" s="13">
        <v>104</v>
      </c>
      <c r="B107" s="13" t="s">
        <v>177</v>
      </c>
      <c r="C107" s="13" t="s">
        <v>3685</v>
      </c>
      <c r="D107" s="13" t="s">
        <v>4015</v>
      </c>
      <c r="E107" s="13" t="str">
        <f t="shared" si="1"/>
        <v>ABNB Com A</v>
      </c>
      <c r="F107" s="13" t="s">
        <v>3354</v>
      </c>
      <c r="G107" s="82">
        <v>4.1551246541000003E-3</v>
      </c>
      <c r="H107" s="39">
        <v>-4.3885998975E-2</v>
      </c>
      <c r="I107" s="39">
        <v>-1.5614392396E-2</v>
      </c>
      <c r="J107" s="39">
        <v>2.2993791754E-4</v>
      </c>
      <c r="K107" s="39">
        <v>-6.8987657844000003E-2</v>
      </c>
      <c r="L107" s="39">
        <v>0.11433694815999999</v>
      </c>
      <c r="M107" s="39"/>
      <c r="N107" s="39">
        <v>-0.13977100885999999</v>
      </c>
      <c r="O107" s="39">
        <v>2.0592667001999999E-2</v>
      </c>
      <c r="P107" s="39">
        <v>5.8070866142000001E-2</v>
      </c>
      <c r="Q107" s="39">
        <v>2.5891472868999999E-2</v>
      </c>
      <c r="R107" s="39">
        <v>5.2894060535999996E-4</v>
      </c>
      <c r="S107" s="39">
        <v>-1.4424892377999999E-2</v>
      </c>
      <c r="T107" s="39">
        <v>-6.9248915596999997E-3</v>
      </c>
      <c r="U107" s="39">
        <v>-3.4743646246000001E-2</v>
      </c>
      <c r="V107" s="39">
        <v>0.59228070175000003</v>
      </c>
      <c r="W107" s="39">
        <v>-0.48645564297999999</v>
      </c>
      <c r="X107" s="39">
        <v>0.13412806539</v>
      </c>
      <c r="Y107" s="4">
        <v>536926.35369999998</v>
      </c>
    </row>
    <row r="108" spans="1:25" x14ac:dyDescent="0.25">
      <c r="A108" s="13">
        <v>105</v>
      </c>
      <c r="B108" s="13" t="s">
        <v>178</v>
      </c>
      <c r="C108" s="13" t="s">
        <v>3686</v>
      </c>
      <c r="D108" s="13" t="s">
        <v>4016</v>
      </c>
      <c r="E108" s="13" t="str">
        <f t="shared" si="1"/>
        <v>ABNB-B Com B</v>
      </c>
      <c r="F108" s="13" t="s">
        <v>3354</v>
      </c>
      <c r="G108" s="82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</row>
    <row r="109" spans="1:25" x14ac:dyDescent="0.25">
      <c r="A109" s="13">
        <v>106</v>
      </c>
      <c r="B109" s="13" t="s">
        <v>179</v>
      </c>
      <c r="C109" s="13" t="s">
        <v>3687</v>
      </c>
      <c r="D109" s="13" t="s">
        <v>4018</v>
      </c>
      <c r="E109" s="13" t="str">
        <f t="shared" si="1"/>
        <v>ABNB-C Com C</v>
      </c>
      <c r="F109" s="13" t="s">
        <v>3354</v>
      </c>
      <c r="G109" s="82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</row>
    <row r="110" spans="1:25" x14ac:dyDescent="0.25">
      <c r="A110" s="13">
        <v>107</v>
      </c>
      <c r="B110" s="13" t="s">
        <v>180</v>
      </c>
      <c r="C110" s="13" t="s">
        <v>3688</v>
      </c>
      <c r="D110" s="13" t="s">
        <v>4019</v>
      </c>
      <c r="E110" s="13" t="str">
        <f t="shared" si="1"/>
        <v>ABNB-H Com H</v>
      </c>
      <c r="F110" s="13" t="s">
        <v>3354</v>
      </c>
      <c r="G110" s="82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</row>
    <row r="111" spans="1:25" x14ac:dyDescent="0.25">
      <c r="A111" s="13">
        <v>108</v>
      </c>
      <c r="B111" s="13" t="s">
        <v>5297</v>
      </c>
      <c r="C111" s="13" t="s">
        <v>5391</v>
      </c>
      <c r="D111" s="13" t="s">
        <v>4017</v>
      </c>
      <c r="E111" s="13" t="str">
        <f t="shared" si="1"/>
        <v>AIRO Com</v>
      </c>
      <c r="F111" s="13" t="s">
        <v>5376</v>
      </c>
      <c r="G111" s="82">
        <v>-5.9252506836000002E-2</v>
      </c>
      <c r="H111" s="39">
        <v>-5.7534246575000003E-2</v>
      </c>
      <c r="I111" s="39"/>
      <c r="J111" s="39"/>
      <c r="K111" s="39"/>
      <c r="L111" s="39"/>
      <c r="M111" s="39"/>
      <c r="N111" s="39"/>
      <c r="O111" s="39"/>
      <c r="P111" s="39"/>
      <c r="Q111" s="39"/>
      <c r="R111" s="39">
        <v>-0.11840465309000001</v>
      </c>
      <c r="S111" s="39">
        <v>-2.7332704994E-2</v>
      </c>
      <c r="T111" s="39"/>
      <c r="U111" s="39"/>
      <c r="V111" s="39"/>
      <c r="W111" s="39"/>
      <c r="X111" s="39"/>
      <c r="Y111" s="4">
        <v>26238.92038</v>
      </c>
    </row>
    <row r="112" spans="1:25" x14ac:dyDescent="0.25">
      <c r="A112" s="13">
        <v>109</v>
      </c>
      <c r="B112" s="13" t="s">
        <v>4488</v>
      </c>
      <c r="C112" s="13" t="s">
        <v>4526</v>
      </c>
      <c r="D112" s="13" t="s">
        <v>4017</v>
      </c>
      <c r="E112" s="13" t="str">
        <f t="shared" si="1"/>
        <v>AIRS Com</v>
      </c>
      <c r="F112" s="13" t="s">
        <v>4533</v>
      </c>
      <c r="G112" s="82">
        <v>2.1594684385E-2</v>
      </c>
      <c r="H112" s="39">
        <v>0.13888888889000001</v>
      </c>
      <c r="I112" s="39">
        <v>0.11615245009</v>
      </c>
      <c r="J112" s="39">
        <v>0.53749999999999998</v>
      </c>
      <c r="K112" s="39">
        <v>-0.29714285713999999</v>
      </c>
      <c r="L112" s="39">
        <v>-0.22977418816</v>
      </c>
      <c r="M112" s="39"/>
      <c r="N112" s="39">
        <v>-0.48511576626000003</v>
      </c>
      <c r="O112" s="39">
        <v>-7.0663811563000001E-2</v>
      </c>
      <c r="P112" s="39">
        <v>1.0322580644999999</v>
      </c>
      <c r="Q112" s="39">
        <v>9.5238095238999995E-2</v>
      </c>
      <c r="R112" s="39">
        <v>0.36853002070000002</v>
      </c>
      <c r="S112" s="39">
        <v>-6.9591527988000002E-2</v>
      </c>
      <c r="T112" s="39">
        <v>0.18497109827</v>
      </c>
      <c r="U112" s="39">
        <v>-0.30707610146999997</v>
      </c>
      <c r="V112" s="39">
        <v>1.0243243243</v>
      </c>
      <c r="W112" s="39">
        <v>-0.77544961622999997</v>
      </c>
      <c r="X112" s="39"/>
      <c r="Y112" s="4">
        <v>4412.6733703999998</v>
      </c>
    </row>
    <row r="113" spans="1:25" x14ac:dyDescent="0.25">
      <c r="A113" s="13">
        <v>110</v>
      </c>
      <c r="B113" s="13" t="s">
        <v>181</v>
      </c>
      <c r="C113" s="13" t="s">
        <v>3689</v>
      </c>
      <c r="D113" s="13" t="s">
        <v>4017</v>
      </c>
      <c r="E113" s="13" t="str">
        <f t="shared" si="1"/>
        <v>AKAM Com</v>
      </c>
      <c r="F113" s="13" t="s">
        <v>3355</v>
      </c>
      <c r="G113" s="82">
        <v>1.126951799E-2</v>
      </c>
      <c r="H113" s="39">
        <v>-6.2908907900999997E-2</v>
      </c>
      <c r="I113" s="39">
        <v>-0.25228390723999999</v>
      </c>
      <c r="J113" s="39">
        <v>-0.19324090121000001</v>
      </c>
      <c r="K113" s="39">
        <v>-0.1959408399</v>
      </c>
      <c r="L113" s="39">
        <v>-0.22642293311</v>
      </c>
      <c r="M113" s="39">
        <v>-0.31782377724999999</v>
      </c>
      <c r="N113" s="39">
        <v>-2.2310361928E-3</v>
      </c>
      <c r="O113" s="39">
        <v>9.9378881896000008E-4</v>
      </c>
      <c r="P113" s="39">
        <v>-5.7706626953000002E-2</v>
      </c>
      <c r="Q113" s="39">
        <v>5.0441195836999998E-2</v>
      </c>
      <c r="R113" s="39">
        <v>-4.3254764292000002E-2</v>
      </c>
      <c r="S113" s="39">
        <v>-2.3981129604E-2</v>
      </c>
      <c r="T113" s="39">
        <v>-0.22132775745</v>
      </c>
      <c r="U113" s="39">
        <v>-0.19180397127000001</v>
      </c>
      <c r="V113" s="39">
        <v>0.40391459075000002</v>
      </c>
      <c r="W113" s="39">
        <v>-0.27973342446999999</v>
      </c>
      <c r="X113" s="39">
        <v>0.1147728355</v>
      </c>
      <c r="Y113" s="4">
        <v>116404.62184000001</v>
      </c>
    </row>
    <row r="114" spans="1:25" x14ac:dyDescent="0.25">
      <c r="A114" s="13">
        <v>111</v>
      </c>
      <c r="B114" s="13" t="s">
        <v>182</v>
      </c>
      <c r="C114" s="13" t="s">
        <v>3690</v>
      </c>
      <c r="D114" s="13" t="s">
        <v>4017</v>
      </c>
      <c r="E114" s="13" t="str">
        <f t="shared" si="1"/>
        <v>AKTX Com</v>
      </c>
      <c r="F114" s="13" t="s">
        <v>4977</v>
      </c>
      <c r="G114" s="82">
        <v>-1.2036108324999999E-2</v>
      </c>
      <c r="H114" s="39">
        <v>-0.15811965812000001</v>
      </c>
      <c r="I114" s="39">
        <v>-0.22440944882</v>
      </c>
      <c r="J114" s="39">
        <v>-0.73306233062000004</v>
      </c>
      <c r="K114" s="39">
        <v>-0.81429110105000002</v>
      </c>
      <c r="L114" s="39">
        <v>-0.96556184881999996</v>
      </c>
      <c r="M114" s="39">
        <v>-0.97407894737</v>
      </c>
      <c r="N114" s="39">
        <v>0.42528735631999998</v>
      </c>
      <c r="O114" s="39">
        <v>0.16129032258000001</v>
      </c>
      <c r="P114" s="39">
        <v>-6.25E-2</v>
      </c>
      <c r="Q114" s="39">
        <v>-0.13340740741000001</v>
      </c>
      <c r="R114" s="39">
        <v>-0.11958287032999999</v>
      </c>
      <c r="S114" s="39">
        <v>-4.3689320390000001E-2</v>
      </c>
      <c r="T114" s="39">
        <v>-0.19262295082</v>
      </c>
      <c r="U114" s="39">
        <v>-0.60897435896999996</v>
      </c>
      <c r="V114" s="39">
        <v>-0.66801447116000001</v>
      </c>
      <c r="W114" s="39">
        <v>-0.68673333332999997</v>
      </c>
      <c r="X114" s="39">
        <v>-0.18918918919</v>
      </c>
      <c r="Y114" s="4">
        <v>26.762273939</v>
      </c>
    </row>
    <row r="115" spans="1:25" x14ac:dyDescent="0.25">
      <c r="A115" s="13">
        <v>112</v>
      </c>
      <c r="B115" s="13" t="s">
        <v>183</v>
      </c>
      <c r="C115" s="13" t="s">
        <v>3691</v>
      </c>
      <c r="D115" s="13" t="s">
        <v>4017</v>
      </c>
      <c r="E115" s="13" t="str">
        <f t="shared" si="1"/>
        <v>AKBA Com</v>
      </c>
      <c r="F115" s="13" t="s">
        <v>3356</v>
      </c>
      <c r="G115" s="82">
        <v>1.7473118280000002E-2</v>
      </c>
      <c r="H115" s="39">
        <v>4.5580110498000002E-2</v>
      </c>
      <c r="I115" s="39">
        <v>0.75231481481999996</v>
      </c>
      <c r="J115" s="39">
        <v>2.0772357723999999</v>
      </c>
      <c r="K115" s="39">
        <v>1.3364197530999999</v>
      </c>
      <c r="L115" s="39">
        <v>8.5822784809999995</v>
      </c>
      <c r="M115" s="39">
        <v>-0.65777576853999997</v>
      </c>
      <c r="N115" s="39">
        <v>3.7837837837000003E-2</v>
      </c>
      <c r="O115" s="39">
        <v>0.25520833332999998</v>
      </c>
      <c r="P115" s="39">
        <v>0.25726141078999998</v>
      </c>
      <c r="Q115" s="39">
        <v>0.20132013201000001</v>
      </c>
      <c r="R115" s="39">
        <v>1.2362637362E-2</v>
      </c>
      <c r="S115" s="39">
        <v>2.7137042061E-2</v>
      </c>
      <c r="T115" s="39">
        <v>0.99210526316000003</v>
      </c>
      <c r="U115" s="39">
        <v>0.53225806452000002</v>
      </c>
      <c r="V115" s="39">
        <v>1.1490467938</v>
      </c>
      <c r="W115" s="39">
        <v>-0.74469026548999995</v>
      </c>
      <c r="X115" s="39">
        <v>-0.19285714286</v>
      </c>
      <c r="Y115" s="4">
        <v>11937.370027999999</v>
      </c>
    </row>
    <row r="116" spans="1:25" x14ac:dyDescent="0.25">
      <c r="A116" s="13">
        <v>113</v>
      </c>
      <c r="B116" s="13" t="s">
        <v>184</v>
      </c>
      <c r="C116" s="13" t="s">
        <v>3692</v>
      </c>
      <c r="D116" s="13" t="s">
        <v>4017</v>
      </c>
      <c r="E116" s="13" t="str">
        <f t="shared" si="1"/>
        <v>AKRO Com</v>
      </c>
      <c r="F116" s="13" t="s">
        <v>3357</v>
      </c>
      <c r="G116" s="82">
        <v>6.5173527036999995E-2</v>
      </c>
      <c r="H116" s="39">
        <v>1.9702530422E-2</v>
      </c>
      <c r="I116" s="39">
        <v>-3.9308462239000003E-2</v>
      </c>
      <c r="J116" s="39">
        <v>1.1389789303</v>
      </c>
      <c r="K116" s="39">
        <v>0.21272685504</v>
      </c>
      <c r="L116" s="39">
        <v>2.8309143685999998</v>
      </c>
      <c r="M116" s="39">
        <v>0.46638888889000002</v>
      </c>
      <c r="N116" s="39">
        <v>-0.17589576546999999</v>
      </c>
      <c r="O116" s="39">
        <v>0.12672924900999999</v>
      </c>
      <c r="P116" s="39">
        <v>8.8577066433999999E-2</v>
      </c>
      <c r="Q116" s="39">
        <v>7.4723061428999996E-2</v>
      </c>
      <c r="R116" s="39">
        <v>-8.4520239881000006E-2</v>
      </c>
      <c r="S116" s="39">
        <v>8.0655066531000005E-2</v>
      </c>
      <c r="T116" s="39">
        <v>0.89755571531</v>
      </c>
      <c r="U116" s="39">
        <v>0.19143468951000001</v>
      </c>
      <c r="V116" s="39">
        <v>-0.57390510948999995</v>
      </c>
      <c r="W116" s="39">
        <v>1.5910165485000001</v>
      </c>
      <c r="X116" s="39">
        <v>-0.18023255814</v>
      </c>
      <c r="Y116" s="4">
        <v>50705.861191999997</v>
      </c>
    </row>
    <row r="117" spans="1:25" x14ac:dyDescent="0.25">
      <c r="A117" s="13">
        <v>114</v>
      </c>
      <c r="B117" s="13" t="s">
        <v>185</v>
      </c>
      <c r="C117" s="13" t="s">
        <v>3693</v>
      </c>
      <c r="D117" s="13" t="s">
        <v>4017</v>
      </c>
      <c r="E117" s="13" t="str">
        <f t="shared" si="1"/>
        <v>AKYA Com</v>
      </c>
      <c r="F117" s="13" t="s">
        <v>3358</v>
      </c>
      <c r="G117" s="82"/>
      <c r="H117" s="39"/>
      <c r="I117" s="39"/>
      <c r="J117" s="39"/>
      <c r="K117" s="39"/>
      <c r="L117" s="39"/>
      <c r="M117" s="39"/>
      <c r="N117" s="39">
        <v>-0.14723926379999999</v>
      </c>
      <c r="O117" s="39">
        <v>-0.13669064748000001</v>
      </c>
      <c r="P117" s="39">
        <v>4.1666666666000003E-2</v>
      </c>
      <c r="Q117" s="39">
        <v>3.9999999999000002E-2</v>
      </c>
      <c r="R117" s="39"/>
      <c r="S117" s="39"/>
      <c r="T117" s="39"/>
      <c r="U117" s="39">
        <v>-0.53073770492000005</v>
      </c>
      <c r="V117" s="39">
        <v>-0.49007314525000001</v>
      </c>
      <c r="W117" s="39">
        <v>-0.37491835402000001</v>
      </c>
      <c r="X117" s="39"/>
      <c r="Y117" s="4">
        <v>39.524197825999998</v>
      </c>
    </row>
    <row r="118" spans="1:25" x14ac:dyDescent="0.25">
      <c r="A118" s="13">
        <v>115</v>
      </c>
      <c r="B118" s="13" t="s">
        <v>186</v>
      </c>
      <c r="C118" s="13" t="s">
        <v>3694</v>
      </c>
      <c r="D118" s="13" t="s">
        <v>4017</v>
      </c>
      <c r="E118" s="13" t="str">
        <f t="shared" si="1"/>
        <v>ALG Com</v>
      </c>
      <c r="F118" s="13" t="s">
        <v>3359</v>
      </c>
      <c r="G118" s="82">
        <v>-5.9702812669000004E-3</v>
      </c>
      <c r="H118" s="39">
        <v>-5.0082188681999998E-3</v>
      </c>
      <c r="I118" s="39">
        <v>0.23015689531</v>
      </c>
      <c r="J118" s="39">
        <v>0.31821044796999998</v>
      </c>
      <c r="K118" s="39">
        <v>0.25681945704999998</v>
      </c>
      <c r="L118" s="39">
        <v>0.69818622461000002</v>
      </c>
      <c r="M118" s="39">
        <v>1.152381906</v>
      </c>
      <c r="N118" s="39">
        <v>1.8459252486E-2</v>
      </c>
      <c r="O118" s="39">
        <v>-6.1357163891000002E-2</v>
      </c>
      <c r="P118" s="39">
        <v>0.18601030062999999</v>
      </c>
      <c r="Q118" s="39">
        <v>0.10270652393</v>
      </c>
      <c r="R118" s="39">
        <v>2.0625051443999998E-2</v>
      </c>
      <c r="S118" s="39">
        <v>9.8391589545000005E-3</v>
      </c>
      <c r="T118" s="39">
        <v>0.21483347031</v>
      </c>
      <c r="U118" s="39">
        <v>-0.1106790185</v>
      </c>
      <c r="V118" s="39">
        <v>0.49194709626999999</v>
      </c>
      <c r="W118" s="39">
        <v>-3.2735016433000003E-2</v>
      </c>
      <c r="X118" s="39">
        <v>7.0910505058999998E-2</v>
      </c>
      <c r="Y118" s="4">
        <v>19214.257097999998</v>
      </c>
    </row>
    <row r="119" spans="1:25" x14ac:dyDescent="0.25">
      <c r="A119" s="13">
        <v>116</v>
      </c>
      <c r="B119" s="13" t="s">
        <v>187</v>
      </c>
      <c r="C119" s="13" t="s">
        <v>3695</v>
      </c>
      <c r="D119" s="13" t="s">
        <v>4017</v>
      </c>
      <c r="E119" s="13" t="str">
        <f t="shared" si="1"/>
        <v>ALRM Com</v>
      </c>
      <c r="F119" s="13" t="s">
        <v>3360</v>
      </c>
      <c r="G119" s="82">
        <v>9.5944967415999994E-3</v>
      </c>
      <c r="H119" s="39">
        <v>-3.3281331253E-2</v>
      </c>
      <c r="I119" s="39">
        <v>-0.12006942253</v>
      </c>
      <c r="J119" s="39">
        <v>-0.14147167488000001</v>
      </c>
      <c r="K119" s="39">
        <v>9.2886537332000002E-2</v>
      </c>
      <c r="L119" s="39">
        <v>-0.23287482806000001</v>
      </c>
      <c r="M119" s="39">
        <v>-7.3434125269999997E-2</v>
      </c>
      <c r="N119" s="39">
        <v>-4.2003787225999997E-2</v>
      </c>
      <c r="O119" s="39">
        <v>-3.6837376460000001E-2</v>
      </c>
      <c r="P119" s="39">
        <v>7.0895522389000001E-2</v>
      </c>
      <c r="Q119" s="39">
        <v>-1.4459930313E-2</v>
      </c>
      <c r="R119" s="39">
        <v>-3.4293795298000002E-2</v>
      </c>
      <c r="S119" s="39">
        <v>2.0867655135999998E-2</v>
      </c>
      <c r="T119" s="39">
        <v>-8.2730263158E-2</v>
      </c>
      <c r="U119" s="39">
        <v>-5.9114825130999998E-2</v>
      </c>
      <c r="V119" s="39">
        <v>0.30598221504000001</v>
      </c>
      <c r="W119" s="39">
        <v>-0.41657823370000002</v>
      </c>
      <c r="X119" s="39">
        <v>-0.18018366360999999</v>
      </c>
      <c r="Y119" s="4">
        <v>16097.248025999999</v>
      </c>
    </row>
    <row r="120" spans="1:25" x14ac:dyDescent="0.25">
      <c r="A120" s="13">
        <v>117</v>
      </c>
      <c r="B120" s="13" t="s">
        <v>188</v>
      </c>
      <c r="C120" s="13" t="s">
        <v>3696</v>
      </c>
      <c r="D120" s="13" t="s">
        <v>4017</v>
      </c>
      <c r="E120" s="13" t="str">
        <f t="shared" si="1"/>
        <v>ALK Com</v>
      </c>
      <c r="F120" s="13" t="s">
        <v>3361</v>
      </c>
      <c r="G120" s="82">
        <v>1.5419330574999999E-2</v>
      </c>
      <c r="H120" s="39">
        <v>5.778648384E-2</v>
      </c>
      <c r="I120" s="39">
        <v>-0.27429108991000001</v>
      </c>
      <c r="J120" s="39">
        <v>0.60714285714000005</v>
      </c>
      <c r="K120" s="39">
        <v>0.15532734275000001</v>
      </c>
      <c r="L120" s="39">
        <v>0.16004296456</v>
      </c>
      <c r="M120" s="39">
        <v>0.48270181219000002</v>
      </c>
      <c r="N120" s="39">
        <v>-0.31903707802999998</v>
      </c>
      <c r="O120" s="39">
        <v>-0.10056887444</v>
      </c>
      <c r="P120" s="39">
        <v>0.15044047888000001</v>
      </c>
      <c r="Q120" s="39">
        <v>-2.8470449637E-2</v>
      </c>
      <c r="R120" s="39">
        <v>7.0331447049999996E-2</v>
      </c>
      <c r="S120" s="39">
        <v>1.9637462235999999E-2</v>
      </c>
      <c r="T120" s="39">
        <v>-0.16602316602</v>
      </c>
      <c r="U120" s="39">
        <v>0.65728180188999996</v>
      </c>
      <c r="V120" s="39">
        <v>-9.0125756870000004E-2</v>
      </c>
      <c r="W120" s="39">
        <v>-0.17581573896</v>
      </c>
      <c r="X120" s="39">
        <v>1.9230769229999999E-3</v>
      </c>
      <c r="Y120" s="4">
        <v>145717.05226</v>
      </c>
    </row>
    <row r="121" spans="1:25" x14ac:dyDescent="0.25">
      <c r="A121" s="13">
        <v>118</v>
      </c>
      <c r="B121" s="13" t="s">
        <v>3271</v>
      </c>
      <c r="C121" s="13" t="s">
        <v>4642</v>
      </c>
      <c r="D121" s="13" t="s">
        <v>4017</v>
      </c>
      <c r="E121" s="13" t="str">
        <f t="shared" si="1"/>
        <v>ZIOP Com</v>
      </c>
      <c r="F121" s="13" t="s">
        <v>4643</v>
      </c>
      <c r="G121" s="82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>
        <v>-0.56746031746000003</v>
      </c>
      <c r="Y121" s="4">
        <v>0</v>
      </c>
    </row>
    <row r="122" spans="1:25" x14ac:dyDescent="0.25">
      <c r="A122" s="13">
        <v>119</v>
      </c>
      <c r="B122" s="13" t="s">
        <v>189</v>
      </c>
      <c r="C122" s="13" t="s">
        <v>3697</v>
      </c>
      <c r="D122" s="13" t="s">
        <v>4015</v>
      </c>
      <c r="E122" s="13" t="str">
        <f t="shared" si="1"/>
        <v>AIN Com A</v>
      </c>
      <c r="F122" s="13" t="s">
        <v>3362</v>
      </c>
      <c r="G122" s="82">
        <v>1.8142476697999999E-2</v>
      </c>
      <c r="H122" s="39">
        <v>-0.15312197148000001</v>
      </c>
      <c r="I122" s="39">
        <v>-0.23741613403</v>
      </c>
      <c r="J122" s="39">
        <v>-0.28031320351</v>
      </c>
      <c r="K122" s="39">
        <v>-0.34504724600999997</v>
      </c>
      <c r="L122" s="39">
        <v>-0.30181794341000001</v>
      </c>
      <c r="M122" s="39">
        <v>0.25166779896000002</v>
      </c>
      <c r="N122" s="39">
        <v>-9.5015596999000002E-2</v>
      </c>
      <c r="O122" s="39">
        <v>-4.7508690614000003E-2</v>
      </c>
      <c r="P122" s="39">
        <v>4.7141119212E-3</v>
      </c>
      <c r="Q122" s="39">
        <v>6.1449977298000003E-2</v>
      </c>
      <c r="R122" s="39">
        <v>-0.22729217167999999</v>
      </c>
      <c r="S122" s="39">
        <v>0.12880605278000001</v>
      </c>
      <c r="T122" s="39">
        <v>-0.23226676192000001</v>
      </c>
      <c r="U122" s="39">
        <v>-0.17605451588000001</v>
      </c>
      <c r="V122" s="39">
        <v>7.3532938695000001E-3</v>
      </c>
      <c r="W122" s="39">
        <v>0.12570503527999999</v>
      </c>
      <c r="X122" s="39">
        <v>0.21621261046000001</v>
      </c>
      <c r="Y122" s="4">
        <v>20135.098211</v>
      </c>
    </row>
    <row r="123" spans="1:25" x14ac:dyDescent="0.25">
      <c r="A123" s="13">
        <v>120</v>
      </c>
      <c r="B123" s="13" t="s">
        <v>190</v>
      </c>
      <c r="C123" s="13" t="s">
        <v>3698</v>
      </c>
      <c r="D123" s="13" t="s">
        <v>4016</v>
      </c>
      <c r="E123" s="13" t="str">
        <f t="shared" si="1"/>
        <v>AIN-B Com B</v>
      </c>
      <c r="F123" s="13" t="s">
        <v>3362</v>
      </c>
      <c r="G123" s="82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</row>
    <row r="124" spans="1:25" x14ac:dyDescent="0.25">
      <c r="A124" s="13">
        <v>121</v>
      </c>
      <c r="B124" s="13" t="s">
        <v>191</v>
      </c>
      <c r="C124" s="13" t="s">
        <v>3699</v>
      </c>
      <c r="D124" s="13" t="s">
        <v>4017</v>
      </c>
      <c r="E124" s="13" t="str">
        <f t="shared" si="1"/>
        <v>ALB Com</v>
      </c>
      <c r="F124" s="13" t="s">
        <v>3363</v>
      </c>
      <c r="G124" s="82">
        <v>-1.3919413917999999E-2</v>
      </c>
      <c r="H124" s="39">
        <v>1.3390864459999999E-3</v>
      </c>
      <c r="I124" s="39">
        <v>-0.1377196373</v>
      </c>
      <c r="J124" s="39">
        <v>-0.13614139158999999</v>
      </c>
      <c r="K124" s="39">
        <v>-0.65252481971999998</v>
      </c>
      <c r="L124" s="39">
        <v>-0.70595092823000005</v>
      </c>
      <c r="M124" s="39">
        <v>-0.14472694438</v>
      </c>
      <c r="N124" s="39">
        <v>-5.9780077440000003E-2</v>
      </c>
      <c r="O124" s="39">
        <v>-0.18703138017000001</v>
      </c>
      <c r="P124" s="39">
        <v>-4.7651579845999999E-2</v>
      </c>
      <c r="Q124" s="39">
        <v>0.13125685074999999</v>
      </c>
      <c r="R124" s="39">
        <v>8.2655177915999994E-2</v>
      </c>
      <c r="S124" s="39">
        <v>-8.1061164319000002E-3</v>
      </c>
      <c r="T124" s="39">
        <v>-0.20864139575999999</v>
      </c>
      <c r="U124" s="39">
        <v>-0.39496032494</v>
      </c>
      <c r="V124" s="39">
        <v>-0.32796766114999998</v>
      </c>
      <c r="W124" s="39">
        <v>-6.6278820261000002E-2</v>
      </c>
      <c r="X124" s="39">
        <v>0.59755296414000003</v>
      </c>
      <c r="Y124" s="4">
        <v>374557.42843999999</v>
      </c>
    </row>
    <row r="125" spans="1:25" x14ac:dyDescent="0.25">
      <c r="A125" s="13">
        <v>122</v>
      </c>
      <c r="B125" s="13" t="s">
        <v>192</v>
      </c>
      <c r="C125" s="13" t="s">
        <v>3700</v>
      </c>
      <c r="D125" s="13" t="s">
        <v>4017</v>
      </c>
      <c r="E125" s="13" t="str">
        <f t="shared" si="1"/>
        <v>ACI Com</v>
      </c>
      <c r="F125" s="13" t="s">
        <v>3364</v>
      </c>
      <c r="G125" s="82">
        <v>1.6078838174999999E-2</v>
      </c>
      <c r="H125" s="39">
        <v>-0.10013156579</v>
      </c>
      <c r="I125" s="39">
        <v>-3.6965906931999998E-2</v>
      </c>
      <c r="J125" s="39">
        <v>3.1774327363000003E-2</v>
      </c>
      <c r="K125" s="39">
        <v>-5.2024562753999998E-2</v>
      </c>
      <c r="L125" s="39">
        <v>3.8522202759999999E-2</v>
      </c>
      <c r="M125" s="39">
        <v>0.91324801490999996</v>
      </c>
      <c r="N125" s="39">
        <v>4.5152091254E-2</v>
      </c>
      <c r="O125" s="39">
        <v>6.2958911167E-3</v>
      </c>
      <c r="P125" s="39">
        <v>1.1373976341E-2</v>
      </c>
      <c r="Q125" s="39">
        <v>-3.2388663966999999E-2</v>
      </c>
      <c r="R125" s="39">
        <v>-9.9888756876000004E-2</v>
      </c>
      <c r="S125" s="39">
        <v>1.9250780437000001E-2</v>
      </c>
      <c r="T125" s="39">
        <v>1.9307909836999999E-2</v>
      </c>
      <c r="U125" s="39">
        <v>-0.12538251351999999</v>
      </c>
      <c r="V125" s="39">
        <v>0.13415092013999999</v>
      </c>
      <c r="W125" s="39">
        <v>-6.8137844035000006E-2</v>
      </c>
      <c r="X125" s="39">
        <v>0.75178532552999999</v>
      </c>
      <c r="Y125" s="4">
        <v>142880.34568</v>
      </c>
    </row>
    <row r="126" spans="1:25" x14ac:dyDescent="0.25">
      <c r="A126" s="13">
        <v>123</v>
      </c>
      <c r="B126" s="13" t="s">
        <v>193</v>
      </c>
      <c r="C126" s="13" t="s">
        <v>3701</v>
      </c>
      <c r="D126" s="13" t="s">
        <v>4017</v>
      </c>
      <c r="E126" s="13" t="str">
        <f t="shared" si="1"/>
        <v>AA Com</v>
      </c>
      <c r="F126" s="13" t="s">
        <v>3365</v>
      </c>
      <c r="G126" s="82">
        <v>-2.3632680623000002E-3</v>
      </c>
      <c r="H126" s="39">
        <v>-5.1364365972000003E-2</v>
      </c>
      <c r="I126" s="39">
        <v>-0.1721190588</v>
      </c>
      <c r="J126" s="39">
        <v>1.7885674620999999E-2</v>
      </c>
      <c r="K126" s="39">
        <v>-0.10706913262999999</v>
      </c>
      <c r="L126" s="39">
        <v>-0.38217061134000002</v>
      </c>
      <c r="M126" s="39">
        <v>1.0636442502000001</v>
      </c>
      <c r="N126" s="39">
        <v>-7.9769548753000005E-2</v>
      </c>
      <c r="O126" s="39">
        <v>-0.19573770492000001</v>
      </c>
      <c r="P126" s="39">
        <v>9.5040114785999996E-2</v>
      </c>
      <c r="Q126" s="39">
        <v>0.10235338065000001</v>
      </c>
      <c r="R126" s="39">
        <v>1.5587936291E-2</v>
      </c>
      <c r="S126" s="39">
        <v>-1.4014014014000001E-2</v>
      </c>
      <c r="T126" s="39">
        <v>-0.21265849080999999</v>
      </c>
      <c r="U126" s="39">
        <v>0.12430263464000001</v>
      </c>
      <c r="V126" s="39">
        <v>-0.24334340799000001</v>
      </c>
      <c r="W126" s="39">
        <v>-0.23117412638000001</v>
      </c>
      <c r="X126" s="39">
        <v>1.590460553</v>
      </c>
      <c r="Y126" s="4">
        <v>178666.54587999999</v>
      </c>
    </row>
    <row r="127" spans="1:25" x14ac:dyDescent="0.25">
      <c r="A127" s="13">
        <v>124</v>
      </c>
      <c r="B127" s="13" t="s">
        <v>194</v>
      </c>
      <c r="C127" s="13" t="s">
        <v>3702</v>
      </c>
      <c r="D127" s="13" t="s">
        <v>4017</v>
      </c>
      <c r="E127" s="13" t="str">
        <f t="shared" si="1"/>
        <v>ALDX Com</v>
      </c>
      <c r="F127" s="13" t="s">
        <v>3366</v>
      </c>
      <c r="G127" s="82">
        <v>1.1627906977E-2</v>
      </c>
      <c r="H127" s="39">
        <v>0.21395348837</v>
      </c>
      <c r="I127" s="39">
        <v>-0.13</v>
      </c>
      <c r="J127" s="39">
        <v>0.51744186046999996</v>
      </c>
      <c r="K127" s="39">
        <v>-0.34993773350000001</v>
      </c>
      <c r="L127" s="39">
        <v>-0.24566473988000001</v>
      </c>
      <c r="M127" s="39">
        <v>-0.22781065088999999</v>
      </c>
      <c r="N127" s="39">
        <v>0.12524461840000001</v>
      </c>
      <c r="O127" s="39">
        <v>-0.53913043478</v>
      </c>
      <c r="P127" s="39">
        <v>-0.18867924527999999</v>
      </c>
      <c r="Q127" s="39">
        <v>0.78139534883999995</v>
      </c>
      <c r="R127" s="39">
        <v>0.30287206266</v>
      </c>
      <c r="S127" s="39">
        <v>4.6092184369999997E-2</v>
      </c>
      <c r="T127" s="39">
        <v>4.6092184369999997E-2</v>
      </c>
      <c r="U127" s="39">
        <v>0.42165242165</v>
      </c>
      <c r="V127" s="39">
        <v>-0.49568965517000002</v>
      </c>
      <c r="W127" s="39">
        <v>0.74</v>
      </c>
      <c r="X127" s="39">
        <v>-0.41690962099000001</v>
      </c>
      <c r="Y127" s="4">
        <v>6002.6192870000004</v>
      </c>
    </row>
    <row r="128" spans="1:25" x14ac:dyDescent="0.25">
      <c r="A128" s="13">
        <v>125</v>
      </c>
      <c r="B128" s="13" t="s">
        <v>195</v>
      </c>
      <c r="C128" s="13" t="s">
        <v>3703</v>
      </c>
      <c r="D128" s="13" t="s">
        <v>4017</v>
      </c>
      <c r="E128" s="13" t="str">
        <f t="shared" si="1"/>
        <v>ALEC Com</v>
      </c>
      <c r="F128" s="13" t="s">
        <v>3367</v>
      </c>
      <c r="G128" s="82">
        <v>-8.3333333332999998E-2</v>
      </c>
      <c r="H128" s="39">
        <v>-5.2980132450000002E-2</v>
      </c>
      <c r="I128" s="39">
        <v>-0.20111731844</v>
      </c>
      <c r="J128" s="39">
        <v>-0.71739130434999998</v>
      </c>
      <c r="K128" s="39">
        <v>-0.83694412771000004</v>
      </c>
      <c r="L128" s="39">
        <v>-0.89050535988000001</v>
      </c>
      <c r="M128" s="39">
        <v>-0.90567282321999998</v>
      </c>
      <c r="N128" s="39">
        <v>-0.25</v>
      </c>
      <c r="O128" s="39">
        <v>-2.4390243902000001E-2</v>
      </c>
      <c r="P128" s="39">
        <v>0.10833333333</v>
      </c>
      <c r="Q128" s="39">
        <v>5.2631578946999998E-2</v>
      </c>
      <c r="R128" s="39">
        <v>6.4285714287000001E-2</v>
      </c>
      <c r="S128" s="39">
        <v>-4.0268456374999997E-2</v>
      </c>
      <c r="T128" s="39">
        <v>-0.24338624339000001</v>
      </c>
      <c r="U128" s="39">
        <v>-0.76315789473999995</v>
      </c>
      <c r="V128" s="39">
        <v>-0.13542795232999999</v>
      </c>
      <c r="W128" s="39">
        <v>-0.55302663437999999</v>
      </c>
      <c r="X128" s="39">
        <v>0.36483807006000002</v>
      </c>
      <c r="Y128" s="4">
        <v>776.23379087000001</v>
      </c>
    </row>
    <row r="129" spans="1:25" x14ac:dyDescent="0.25">
      <c r="A129" s="13">
        <v>126</v>
      </c>
      <c r="B129" s="13" t="s">
        <v>196</v>
      </c>
      <c r="C129" s="13" t="s">
        <v>3704</v>
      </c>
      <c r="D129" s="13" t="s">
        <v>4017</v>
      </c>
      <c r="E129" s="13" t="str">
        <f t="shared" si="1"/>
        <v>ALRS Com</v>
      </c>
      <c r="F129" s="13" t="s">
        <v>3368</v>
      </c>
      <c r="G129" s="82">
        <v>-7.1496663503999996E-3</v>
      </c>
      <c r="H129" s="39">
        <v>-8.8003502627999997E-2</v>
      </c>
      <c r="I129" s="39">
        <v>-3.0034632158000001E-2</v>
      </c>
      <c r="J129" s="39">
        <v>5.8802365970999998E-2</v>
      </c>
      <c r="K129" s="39">
        <v>0.13827789794000001</v>
      </c>
      <c r="L129" s="39">
        <v>-4.8500801991E-2</v>
      </c>
      <c r="M129" s="39">
        <v>0.25631143941000001</v>
      </c>
      <c r="N129" s="39">
        <v>-8.3712821401000004E-2</v>
      </c>
      <c r="O129" s="39">
        <v>7.6923076923999995E-2</v>
      </c>
      <c r="P129" s="39">
        <v>5.6841046277999997E-2</v>
      </c>
      <c r="Q129" s="39">
        <v>3.9795108905000001E-2</v>
      </c>
      <c r="R129" s="39">
        <v>-2.3105360443999998E-2</v>
      </c>
      <c r="S129" s="39">
        <v>-1.4664143804E-2</v>
      </c>
      <c r="T129" s="39">
        <v>0.10507488893</v>
      </c>
      <c r="U129" s="39">
        <v>-0.10652591273000001</v>
      </c>
      <c r="V129" s="39">
        <v>-1.8597474354E-3</v>
      </c>
      <c r="W129" s="39">
        <v>-0.17910548149</v>
      </c>
      <c r="X129" s="39">
        <v>9.2348591972000002E-2</v>
      </c>
      <c r="Y129" s="4">
        <v>1622.7939561000001</v>
      </c>
    </row>
    <row r="130" spans="1:25" x14ac:dyDescent="0.25">
      <c r="A130" s="13">
        <v>127</v>
      </c>
      <c r="B130" s="13" t="s">
        <v>197</v>
      </c>
      <c r="C130" s="13" t="s">
        <v>3705</v>
      </c>
      <c r="D130" s="13" t="s">
        <v>4017</v>
      </c>
      <c r="E130" s="13" t="str">
        <f t="shared" si="1"/>
        <v>ALEX Com</v>
      </c>
      <c r="F130" s="13" t="s">
        <v>3369</v>
      </c>
      <c r="G130" s="82">
        <v>-1.0989010997E-3</v>
      </c>
      <c r="H130" s="39">
        <v>0</v>
      </c>
      <c r="I130" s="39">
        <v>3.5302626864E-2</v>
      </c>
      <c r="J130" s="39">
        <v>1.0259031332E-3</v>
      </c>
      <c r="K130" s="39">
        <v>6.3108897016999996E-2</v>
      </c>
      <c r="L130" s="39">
        <v>0.11149727503</v>
      </c>
      <c r="M130" s="39">
        <v>0.85096439451999994</v>
      </c>
      <c r="N130" s="39">
        <v>-3.6278632780999999E-2</v>
      </c>
      <c r="O130" s="39">
        <v>-2.9019152653E-3</v>
      </c>
      <c r="P130" s="39">
        <v>4.2491268918000001E-2</v>
      </c>
      <c r="Q130" s="39">
        <v>7.9946945352000007E-3</v>
      </c>
      <c r="R130" s="39">
        <v>8.4127874379000007E-3</v>
      </c>
      <c r="S130" s="39">
        <v>1.1123470521E-2</v>
      </c>
      <c r="T130" s="39">
        <v>5.1059769439000001E-2</v>
      </c>
      <c r="U130" s="39">
        <v>-1.8485204958E-2</v>
      </c>
      <c r="V130" s="39">
        <v>6.6255060453999995E-2</v>
      </c>
      <c r="W130" s="39">
        <v>-0.22068887641000001</v>
      </c>
      <c r="X130" s="39">
        <v>0.50843093331</v>
      </c>
      <c r="Y130" s="4">
        <v>7628.8234265000001</v>
      </c>
    </row>
    <row r="131" spans="1:25" x14ac:dyDescent="0.25">
      <c r="A131" s="13">
        <v>128</v>
      </c>
      <c r="B131" s="13" t="s">
        <v>198</v>
      </c>
      <c r="C131" s="13" t="s">
        <v>3706</v>
      </c>
      <c r="D131" s="13" t="s">
        <v>4017</v>
      </c>
      <c r="E131" s="13" t="str">
        <f t="shared" si="1"/>
        <v>ALX Com</v>
      </c>
      <c r="F131" s="13" t="s">
        <v>3370</v>
      </c>
      <c r="G131" s="82">
        <v>-1.7659264540000001E-4</v>
      </c>
      <c r="H131" s="39">
        <v>-2.6019267160000002E-2</v>
      </c>
      <c r="I131" s="39">
        <v>0.20395478492999999</v>
      </c>
      <c r="J131" s="39">
        <v>0.12711902893999999</v>
      </c>
      <c r="K131" s="39">
        <v>0.37933993316999998</v>
      </c>
      <c r="L131" s="39">
        <v>0.15032034965999999</v>
      </c>
      <c r="M131" s="39">
        <v>0.28151246526000001</v>
      </c>
      <c r="N131" s="39">
        <v>-2.4167210974E-2</v>
      </c>
      <c r="O131" s="39">
        <v>-1.3195639701E-2</v>
      </c>
      <c r="P131" s="39">
        <v>0.11451681069</v>
      </c>
      <c r="Q131" s="39">
        <v>5.7729028958E-4</v>
      </c>
      <c r="R131" s="39">
        <v>0.11481448606</v>
      </c>
      <c r="S131" s="39">
        <v>-9.8411560970000006E-2</v>
      </c>
      <c r="T131" s="39">
        <v>0.18235027789</v>
      </c>
      <c r="U131" s="39">
        <v>1.3967894916E-2</v>
      </c>
      <c r="V131" s="39">
        <v>6.3542167107000003E-2</v>
      </c>
      <c r="W131" s="39">
        <v>-9.1156007817999998E-2</v>
      </c>
      <c r="X131" s="39">
        <v>1.9901792110999998E-3</v>
      </c>
      <c r="Y131" s="4">
        <v>14074.229525999999</v>
      </c>
    </row>
    <row r="132" spans="1:25" x14ac:dyDescent="0.25">
      <c r="A132" s="13">
        <v>129</v>
      </c>
      <c r="B132" s="13" t="s">
        <v>199</v>
      </c>
      <c r="C132" s="13" t="s">
        <v>3707</v>
      </c>
      <c r="D132" s="13" t="s">
        <v>4017</v>
      </c>
      <c r="E132" s="13" t="str">
        <f t="shared" ref="E132:E195" si="2">CONCATENATE(C132," ",D132)</f>
        <v>ARE Com</v>
      </c>
      <c r="F132" s="13" t="s">
        <v>3371</v>
      </c>
      <c r="G132" s="82">
        <v>-5.4901458920999999E-2</v>
      </c>
      <c r="H132" s="39">
        <v>-3.9911596464999997E-2</v>
      </c>
      <c r="I132" s="39">
        <v>-0.21076503218000001</v>
      </c>
      <c r="J132" s="39">
        <v>-0.32183170612000001</v>
      </c>
      <c r="K132" s="39">
        <v>-0.32377958947000002</v>
      </c>
      <c r="L132" s="39">
        <v>-0.46926159252999999</v>
      </c>
      <c r="M132" s="39">
        <v>-0.48860963499999999</v>
      </c>
      <c r="N132" s="39">
        <v>-8.2679263660999994E-2</v>
      </c>
      <c r="O132" s="39">
        <v>-0.21457139769</v>
      </c>
      <c r="P132" s="39">
        <v>-3.3993944399999997E-2</v>
      </c>
      <c r="Q132" s="39">
        <v>5.3720272892000001E-2</v>
      </c>
      <c r="R132" s="39">
        <v>5.2319977970999999E-2</v>
      </c>
      <c r="S132" s="39">
        <v>-3.3756378385999999E-2</v>
      </c>
      <c r="T132" s="39">
        <v>-0.21828926098000001</v>
      </c>
      <c r="U132" s="39">
        <v>-0.19435273435</v>
      </c>
      <c r="V132" s="39">
        <v>-9.1094181092000001E-2</v>
      </c>
      <c r="W132" s="39">
        <v>-0.32624995678000002</v>
      </c>
      <c r="X132" s="39">
        <v>0.28088612623999998</v>
      </c>
      <c r="Y132" s="4">
        <v>134324.37852999999</v>
      </c>
    </row>
    <row r="133" spans="1:25" x14ac:dyDescent="0.25">
      <c r="A133" s="13">
        <v>130</v>
      </c>
      <c r="B133" s="13" t="s">
        <v>200</v>
      </c>
      <c r="C133" s="13" t="s">
        <v>3708</v>
      </c>
      <c r="D133" s="13" t="s">
        <v>4017</v>
      </c>
      <c r="E133" s="13" t="str">
        <f t="shared" si="2"/>
        <v>ALCO Com</v>
      </c>
      <c r="F133" s="13" t="s">
        <v>3372</v>
      </c>
      <c r="G133" s="82">
        <v>6.2092517691999995E-4</v>
      </c>
      <c r="H133" s="39">
        <v>-4.6731736173999998E-2</v>
      </c>
      <c r="I133" s="39">
        <v>6.4003987952999997E-2</v>
      </c>
      <c r="J133" s="39">
        <v>0.13024862889</v>
      </c>
      <c r="K133" s="39">
        <v>0.31470907506000001</v>
      </c>
      <c r="L133" s="39">
        <v>2.9449081065E-2</v>
      </c>
      <c r="M133" s="39">
        <v>0.12157640062</v>
      </c>
      <c r="N133" s="39">
        <v>1.7703431475E-2</v>
      </c>
      <c r="O133" s="39">
        <v>-4.3565683645999997E-2</v>
      </c>
      <c r="P133" s="39">
        <v>0.12999299229</v>
      </c>
      <c r="Q133" s="39">
        <v>1.4938232499E-2</v>
      </c>
      <c r="R133" s="39">
        <v>-1.2239902079E-2</v>
      </c>
      <c r="S133" s="39">
        <v>-1.5489467177E-3</v>
      </c>
      <c r="T133" s="39">
        <v>0.24701431523</v>
      </c>
      <c r="U133" s="39">
        <v>-0.10345879914</v>
      </c>
      <c r="V133" s="39">
        <v>0.22770335371</v>
      </c>
      <c r="W133" s="39">
        <v>-0.32560455856999998</v>
      </c>
      <c r="X133" s="39">
        <v>0.25303123526999999</v>
      </c>
      <c r="Y133" s="4">
        <v>678.57533412999999</v>
      </c>
    </row>
    <row r="134" spans="1:25" x14ac:dyDescent="0.25">
      <c r="A134" s="13">
        <v>131</v>
      </c>
      <c r="B134" s="13" t="s">
        <v>201</v>
      </c>
      <c r="C134" s="13" t="s">
        <v>3709</v>
      </c>
      <c r="D134" s="13" t="s">
        <v>4017</v>
      </c>
      <c r="E134" s="13" t="str">
        <f t="shared" si="2"/>
        <v>ALGN Com</v>
      </c>
      <c r="F134" s="13" t="s">
        <v>3373</v>
      </c>
      <c r="G134" s="82">
        <v>-1.9692087361000001E-2</v>
      </c>
      <c r="H134" s="39">
        <v>-0.30444060563000003</v>
      </c>
      <c r="I134" s="39">
        <v>-0.37311109075999999</v>
      </c>
      <c r="J134" s="39">
        <v>-0.33659623958000001</v>
      </c>
      <c r="K134" s="39">
        <v>-0.62123727312999999</v>
      </c>
      <c r="L134" s="39">
        <v>-0.53417945489999996</v>
      </c>
      <c r="M134" s="39">
        <v>-0.54638833664999997</v>
      </c>
      <c r="N134" s="39">
        <v>-0.15061754798999999</v>
      </c>
      <c r="O134" s="39">
        <v>9.0897645725000004E-2</v>
      </c>
      <c r="P134" s="39">
        <v>4.4085401038000002E-2</v>
      </c>
      <c r="Q134" s="39">
        <v>4.6368962088000003E-2</v>
      </c>
      <c r="R134" s="39">
        <v>-0.31859715840000002</v>
      </c>
      <c r="S134" s="39">
        <v>6.1158049763000003E-2</v>
      </c>
      <c r="T134" s="39">
        <v>-0.34343676561999997</v>
      </c>
      <c r="U134" s="39">
        <v>-0.23901459854000001</v>
      </c>
      <c r="V134" s="39">
        <v>0.29919393077000001</v>
      </c>
      <c r="W134" s="39">
        <v>-0.67908335616000004</v>
      </c>
      <c r="X134" s="39">
        <v>0.22979901942</v>
      </c>
      <c r="Y134" s="4">
        <v>311948.19338999997</v>
      </c>
    </row>
    <row r="135" spans="1:25" x14ac:dyDescent="0.25">
      <c r="A135" s="13">
        <v>132</v>
      </c>
      <c r="B135" s="13" t="s">
        <v>202</v>
      </c>
      <c r="C135" s="13" t="s">
        <v>3710</v>
      </c>
      <c r="D135" s="13" t="s">
        <v>4017</v>
      </c>
      <c r="E135" s="13" t="str">
        <f t="shared" si="2"/>
        <v>ALHC Com</v>
      </c>
      <c r="F135" s="13" t="s">
        <v>3374</v>
      </c>
      <c r="G135" s="82">
        <v>2.2371364654000001E-2</v>
      </c>
      <c r="H135" s="39">
        <v>1.0316875461E-2</v>
      </c>
      <c r="I135" s="39">
        <v>-8.9036544849999996E-2</v>
      </c>
      <c r="J135" s="39">
        <v>0.49509269357000002</v>
      </c>
      <c r="K135" s="39">
        <v>1.1255813954</v>
      </c>
      <c r="L135" s="39">
        <v>-0.23450586265000001</v>
      </c>
      <c r="M135" s="39"/>
      <c r="N135" s="39">
        <v>0.18674314850000001</v>
      </c>
      <c r="O135" s="39">
        <v>-4.8335123522999998E-2</v>
      </c>
      <c r="P135" s="39">
        <v>-0.13261851016000001</v>
      </c>
      <c r="Q135" s="39">
        <v>-8.9134677943999999E-2</v>
      </c>
      <c r="R135" s="39">
        <v>-1.5714285713999999E-2</v>
      </c>
      <c r="S135" s="39">
        <v>-5.0798258344000001E-3</v>
      </c>
      <c r="T135" s="39">
        <v>0.21866666667000001</v>
      </c>
      <c r="U135" s="39">
        <v>0.30662020905999998</v>
      </c>
      <c r="V135" s="39">
        <v>-0.26785714286000001</v>
      </c>
      <c r="W135" s="39">
        <v>-0.16358463727</v>
      </c>
      <c r="X135" s="39"/>
      <c r="Y135" s="4">
        <v>49123.058490000003</v>
      </c>
    </row>
    <row r="136" spans="1:25" x14ac:dyDescent="0.25">
      <c r="A136" s="13">
        <v>133</v>
      </c>
      <c r="B136" s="13" t="s">
        <v>203</v>
      </c>
      <c r="C136" s="13" t="s">
        <v>3711</v>
      </c>
      <c r="D136" s="13" t="s">
        <v>4017</v>
      </c>
      <c r="E136" s="13" t="str">
        <f t="shared" si="2"/>
        <v>ALGS Com</v>
      </c>
      <c r="F136" s="13" t="s">
        <v>3375</v>
      </c>
      <c r="G136" s="82">
        <v>1.6434892539E-2</v>
      </c>
      <c r="H136" s="39">
        <v>2.5510204081E-2</v>
      </c>
      <c r="I136" s="39">
        <v>-0.70763636364000004</v>
      </c>
      <c r="J136" s="39">
        <v>-0.28053691274999998</v>
      </c>
      <c r="K136" s="39">
        <v>-0.63661016949000004</v>
      </c>
      <c r="L136" s="39">
        <v>-0.78559999999999997</v>
      </c>
      <c r="M136" s="39"/>
      <c r="N136" s="39">
        <v>-0.51096621221000005</v>
      </c>
      <c r="O136" s="39">
        <v>-0.32363636363999998</v>
      </c>
      <c r="P136" s="39">
        <v>-5.1971326164999998E-2</v>
      </c>
      <c r="Q136" s="39">
        <v>0.36294896030000001</v>
      </c>
      <c r="R136" s="39">
        <v>9.7087378634999992E-3</v>
      </c>
      <c r="S136" s="39">
        <v>0.10439560438999999</v>
      </c>
      <c r="T136" s="39">
        <v>-0.79819277107999997</v>
      </c>
      <c r="U136" s="39">
        <v>1.4</v>
      </c>
      <c r="V136" s="39">
        <v>-0.30317976702999999</v>
      </c>
      <c r="W136" s="39">
        <v>-0.91972198820999995</v>
      </c>
      <c r="X136" s="39">
        <v>-0.57070524412000001</v>
      </c>
      <c r="Y136" s="4">
        <v>650.99803218</v>
      </c>
    </row>
    <row r="137" spans="1:25" x14ac:dyDescent="0.25">
      <c r="A137" s="13">
        <v>134</v>
      </c>
      <c r="B137" s="13" t="s">
        <v>204</v>
      </c>
      <c r="C137" s="13" t="s">
        <v>3712</v>
      </c>
      <c r="D137" s="13" t="s">
        <v>4017</v>
      </c>
      <c r="E137" s="13" t="str">
        <f t="shared" si="2"/>
        <v>ALKT Com</v>
      </c>
      <c r="F137" s="13" t="s">
        <v>3376</v>
      </c>
      <c r="G137" s="82">
        <v>-7.4211502788000001E-3</v>
      </c>
      <c r="H137" s="39">
        <v>-0.30156657963</v>
      </c>
      <c r="I137" s="39">
        <v>-0.40439743947000001</v>
      </c>
      <c r="J137" s="39">
        <v>-0.33145891909000003</v>
      </c>
      <c r="K137" s="39">
        <v>0.32425742573999999</v>
      </c>
      <c r="L137" s="39">
        <v>0.49755073478</v>
      </c>
      <c r="M137" s="39"/>
      <c r="N137" s="39">
        <v>-0.14883268482000001</v>
      </c>
      <c r="O137" s="39">
        <v>1.6761904761999999E-2</v>
      </c>
      <c r="P137" s="39">
        <v>7.3061071564000005E-2</v>
      </c>
      <c r="Q137" s="39">
        <v>5.2374301677000003E-2</v>
      </c>
      <c r="R137" s="39">
        <v>-0.2604512276</v>
      </c>
      <c r="S137" s="39">
        <v>-3.9928218932999998E-2</v>
      </c>
      <c r="T137" s="39">
        <v>-0.41657579062</v>
      </c>
      <c r="U137" s="39">
        <v>0.51257731958999997</v>
      </c>
      <c r="V137" s="39">
        <v>0.66209732694000001</v>
      </c>
      <c r="W137" s="39">
        <v>-0.27268195414000002</v>
      </c>
      <c r="X137" s="39"/>
      <c r="Y137" s="4">
        <v>33747.581896999996</v>
      </c>
    </row>
    <row r="138" spans="1:25" x14ac:dyDescent="0.25">
      <c r="A138" s="13">
        <v>135</v>
      </c>
      <c r="B138" s="13" t="s">
        <v>205</v>
      </c>
      <c r="C138" s="13" t="s">
        <v>3713</v>
      </c>
      <c r="D138" s="13" t="s">
        <v>4017</v>
      </c>
      <c r="E138" s="13" t="str">
        <f t="shared" si="2"/>
        <v>ALLK Com</v>
      </c>
      <c r="F138" s="13" t="s">
        <v>3377</v>
      </c>
      <c r="G138" s="82"/>
      <c r="H138" s="39"/>
      <c r="I138" s="39"/>
      <c r="J138" s="39"/>
      <c r="K138" s="39"/>
      <c r="L138" s="39"/>
      <c r="M138" s="39"/>
      <c r="N138" s="39">
        <v>-0.18656182988</v>
      </c>
      <c r="O138" s="39">
        <v>0.43189806677999998</v>
      </c>
      <c r="P138" s="39"/>
      <c r="Q138" s="39"/>
      <c r="R138" s="39"/>
      <c r="S138" s="39"/>
      <c r="T138" s="39"/>
      <c r="U138" s="39">
        <v>-0.55677655678000004</v>
      </c>
      <c r="V138" s="39">
        <v>-0.67577197150000001</v>
      </c>
      <c r="W138" s="39">
        <v>-0.13993871296999999</v>
      </c>
      <c r="X138" s="39">
        <v>-0.93007142857000003</v>
      </c>
      <c r="Y138" s="4">
        <v>0</v>
      </c>
    </row>
    <row r="139" spans="1:25" x14ac:dyDescent="0.25">
      <c r="A139" s="13">
        <v>136</v>
      </c>
      <c r="B139" s="13" t="s">
        <v>4541</v>
      </c>
      <c r="C139" s="13" t="s">
        <v>4574</v>
      </c>
      <c r="D139" s="13" t="s">
        <v>4015</v>
      </c>
      <c r="E139" s="13" t="str">
        <f t="shared" si="2"/>
        <v>BIRD Com A</v>
      </c>
      <c r="F139" s="13" t="s">
        <v>4569</v>
      </c>
      <c r="G139" s="82">
        <v>7.8059071731000004E-2</v>
      </c>
      <c r="H139" s="39">
        <v>-3.7211493170999997E-2</v>
      </c>
      <c r="I139" s="39">
        <v>0.42737430168000001</v>
      </c>
      <c r="J139" s="39">
        <v>-0.12244547484</v>
      </c>
      <c r="K139" s="39">
        <v>-0.62971014492999999</v>
      </c>
      <c r="L139" s="39">
        <v>-0.90303605313000002</v>
      </c>
      <c r="M139" s="39"/>
      <c r="N139" s="39">
        <v>-1.9786910198E-2</v>
      </c>
      <c r="O139" s="39">
        <v>-0.21739130435000001</v>
      </c>
      <c r="P139" s="39">
        <v>0.39880952381000001</v>
      </c>
      <c r="Q139" s="39">
        <v>0.50780141844000004</v>
      </c>
      <c r="R139" s="39">
        <v>-5.1740357479999999E-2</v>
      </c>
      <c r="S139" s="39">
        <v>1.3888888888E-2</v>
      </c>
      <c r="T139" s="39">
        <v>0.46628407460999999</v>
      </c>
      <c r="U139" s="39">
        <v>-0.71551020407999999</v>
      </c>
      <c r="V139" s="39">
        <v>-0.49380165289</v>
      </c>
      <c r="W139" s="39">
        <v>-0.83952254642000002</v>
      </c>
      <c r="X139" s="39"/>
      <c r="Y139" s="4">
        <v>523.83840522000003</v>
      </c>
    </row>
    <row r="140" spans="1:25" x14ac:dyDescent="0.25">
      <c r="A140" s="13">
        <v>137</v>
      </c>
      <c r="B140" s="13" t="s">
        <v>207</v>
      </c>
      <c r="C140" s="13" t="s">
        <v>3715</v>
      </c>
      <c r="D140" s="13" t="s">
        <v>4017</v>
      </c>
      <c r="E140" s="13" t="str">
        <f t="shared" si="2"/>
        <v>ALGT Com</v>
      </c>
      <c r="F140" s="13" t="s">
        <v>3378</v>
      </c>
      <c r="G140" s="82">
        <v>2.9261305503999999E-2</v>
      </c>
      <c r="H140" s="39">
        <v>-0.16569912092</v>
      </c>
      <c r="I140" s="39">
        <v>-0.43666703998</v>
      </c>
      <c r="J140" s="39">
        <v>0.18940647906999999</v>
      </c>
      <c r="K140" s="39">
        <v>-0.54221175264999999</v>
      </c>
      <c r="L140" s="39">
        <v>-0.52796945162999998</v>
      </c>
      <c r="M140" s="39">
        <v>-0.55900883011000002</v>
      </c>
      <c r="N140" s="39">
        <v>-0.29727891156000003</v>
      </c>
      <c r="O140" s="39">
        <v>-9.1384317522000005E-2</v>
      </c>
      <c r="P140" s="39">
        <v>0.18431706798</v>
      </c>
      <c r="Q140" s="39">
        <v>-1.1335012594E-2</v>
      </c>
      <c r="R140" s="39">
        <v>-6.0236578707999998E-2</v>
      </c>
      <c r="S140" s="39">
        <v>-2.5948876839999999E-2</v>
      </c>
      <c r="T140" s="39">
        <v>-0.4655758606</v>
      </c>
      <c r="U140" s="39">
        <v>0.16026508166</v>
      </c>
      <c r="V140" s="39">
        <v>0.23441267911999999</v>
      </c>
      <c r="W140" s="39">
        <v>-0.63649486741000005</v>
      </c>
      <c r="X140" s="39">
        <v>-1.1625449164999999E-2</v>
      </c>
      <c r="Y140" s="4">
        <v>24963.780210000001</v>
      </c>
    </row>
    <row r="141" spans="1:25" x14ac:dyDescent="0.25">
      <c r="A141" s="13">
        <v>138</v>
      </c>
      <c r="B141" s="13" t="s">
        <v>208</v>
      </c>
      <c r="C141" s="13" t="s">
        <v>3716</v>
      </c>
      <c r="D141" s="13" t="s">
        <v>4017</v>
      </c>
      <c r="E141" s="13" t="str">
        <f t="shared" si="2"/>
        <v>ALGM Com</v>
      </c>
      <c r="F141" s="13" t="s">
        <v>3379</v>
      </c>
      <c r="G141" s="82">
        <v>-1.3764404609000001E-2</v>
      </c>
      <c r="H141" s="39">
        <v>-0.14249930420000001</v>
      </c>
      <c r="I141" s="39">
        <v>0.2319072371</v>
      </c>
      <c r="J141" s="39">
        <v>0.44647887324000002</v>
      </c>
      <c r="K141" s="39">
        <v>-0.27522935780000002</v>
      </c>
      <c r="L141" s="39">
        <v>0.16704545455</v>
      </c>
      <c r="M141" s="39"/>
      <c r="N141" s="39">
        <v>0.12690582959999999</v>
      </c>
      <c r="O141" s="39">
        <v>-0.24114604059</v>
      </c>
      <c r="P141" s="39">
        <v>0.32931305715999998</v>
      </c>
      <c r="Q141" s="39">
        <v>0.34871794872</v>
      </c>
      <c r="R141" s="39">
        <v>-8.1310324656999999E-2</v>
      </c>
      <c r="S141" s="39">
        <v>-1.9102196753000001E-2</v>
      </c>
      <c r="T141" s="39">
        <v>0.40942360476</v>
      </c>
      <c r="U141" s="39">
        <v>-0.27783283779000001</v>
      </c>
      <c r="V141" s="39">
        <v>8.3277814792000002E-3</v>
      </c>
      <c r="W141" s="39">
        <v>-0.17025981204999999</v>
      </c>
      <c r="X141" s="39">
        <v>0.35708927231999998</v>
      </c>
      <c r="Y141" s="4">
        <v>77266.574273999999</v>
      </c>
    </row>
    <row r="142" spans="1:25" x14ac:dyDescent="0.25">
      <c r="A142" s="13">
        <v>139</v>
      </c>
      <c r="B142" s="13" t="s">
        <v>209</v>
      </c>
      <c r="C142" s="13" t="s">
        <v>3717</v>
      </c>
      <c r="D142" s="13" t="s">
        <v>4017</v>
      </c>
      <c r="E142" s="13" t="str">
        <f t="shared" si="2"/>
        <v>ALE Com</v>
      </c>
      <c r="F142" s="13" t="s">
        <v>3380</v>
      </c>
      <c r="G142" s="82">
        <v>-1.2132241427E-3</v>
      </c>
      <c r="H142" s="39">
        <v>1.5417823004000001E-2</v>
      </c>
      <c r="I142" s="39">
        <v>2.6303222183000002E-2</v>
      </c>
      <c r="J142" s="39">
        <v>7.3524041950999999E-2</v>
      </c>
      <c r="K142" s="39">
        <v>0.29559701924999998</v>
      </c>
      <c r="L142" s="39">
        <v>0.23328139461</v>
      </c>
      <c r="M142" s="39">
        <v>0.40413418213000002</v>
      </c>
      <c r="N142" s="39">
        <v>1.5223017181000001E-4</v>
      </c>
      <c r="O142" s="39">
        <v>-3.1963470319E-3</v>
      </c>
      <c r="P142" s="39">
        <v>4.2857543684999997E-3</v>
      </c>
      <c r="Q142" s="39">
        <v>-1.4913899140000001E-2</v>
      </c>
      <c r="R142" s="39">
        <v>2.9030747621000001E-2</v>
      </c>
      <c r="S142" s="39">
        <v>-1.0617321413E-3</v>
      </c>
      <c r="T142" s="39">
        <v>3.9290392585999999E-2</v>
      </c>
      <c r="U142" s="39">
        <v>0.10894968721999999</v>
      </c>
      <c r="V142" s="39">
        <v>-6.5280751824E-3</v>
      </c>
      <c r="W142" s="39">
        <v>1.4916275889E-2</v>
      </c>
      <c r="X142" s="39">
        <v>0.11185221501000001</v>
      </c>
      <c r="Y142" s="4">
        <v>44305.202590000001</v>
      </c>
    </row>
    <row r="143" spans="1:25" x14ac:dyDescent="0.25">
      <c r="A143" s="13">
        <v>140</v>
      </c>
      <c r="B143" s="13" t="s">
        <v>210</v>
      </c>
      <c r="C143" s="13" t="s">
        <v>3718</v>
      </c>
      <c r="D143" s="13" t="s">
        <v>4017</v>
      </c>
      <c r="E143" s="13" t="str">
        <f t="shared" si="2"/>
        <v>LNT Com</v>
      </c>
      <c r="F143" s="13" t="s">
        <v>3381</v>
      </c>
      <c r="G143" s="82">
        <v>-4.5406387153000003E-3</v>
      </c>
      <c r="H143" s="39">
        <v>6.8909475051999999E-2</v>
      </c>
      <c r="I143" s="39">
        <v>0.11381032799</v>
      </c>
      <c r="J143" s="39">
        <v>0.19945504503</v>
      </c>
      <c r="K143" s="39">
        <v>0.35294865785000001</v>
      </c>
      <c r="L143" s="39">
        <v>0.17110441182</v>
      </c>
      <c r="M143" s="39">
        <v>0.42574312535999997</v>
      </c>
      <c r="N143" s="39">
        <v>-2.7894002805999999E-3</v>
      </c>
      <c r="O143" s="39">
        <v>-4.3558960484999999E-2</v>
      </c>
      <c r="P143" s="39">
        <v>1.9495412843999999E-2</v>
      </c>
      <c r="Q143" s="39">
        <v>-2.8282179013000001E-2</v>
      </c>
      <c r="R143" s="39">
        <v>7.5078551347999997E-2</v>
      </c>
      <c r="S143" s="39">
        <v>1.1690509151999999E-2</v>
      </c>
      <c r="T143" s="39">
        <v>0.12134370863000001</v>
      </c>
      <c r="U143" s="39">
        <v>0.19538434704999999</v>
      </c>
      <c r="V143" s="39">
        <v>-3.8415740747999999E-2</v>
      </c>
      <c r="W143" s="39">
        <v>-7.4411588075000007E-2</v>
      </c>
      <c r="X143" s="39">
        <v>0.22856995330999999</v>
      </c>
      <c r="Y143" s="4">
        <v>118427.20765</v>
      </c>
    </row>
    <row r="144" spans="1:25" x14ac:dyDescent="0.25">
      <c r="A144" s="13">
        <v>141</v>
      </c>
      <c r="B144" s="13" t="s">
        <v>5008</v>
      </c>
      <c r="C144" s="13" t="s">
        <v>5087</v>
      </c>
      <c r="D144" s="13" t="s">
        <v>4017</v>
      </c>
      <c r="E144" s="13" t="str">
        <f t="shared" si="2"/>
        <v>ALNT Com</v>
      </c>
      <c r="F144" s="13" t="s">
        <v>4982</v>
      </c>
      <c r="G144" s="82">
        <v>8.0422216633000004E-3</v>
      </c>
      <c r="H144" s="39">
        <v>3.4829721362E-2</v>
      </c>
      <c r="I144" s="39">
        <v>0.63011614603999999</v>
      </c>
      <c r="J144" s="39">
        <v>0.64912997888000001</v>
      </c>
      <c r="K144" s="39">
        <v>0.27248907380999998</v>
      </c>
      <c r="L144" s="39">
        <v>0.23128069779999999</v>
      </c>
      <c r="M144" s="39">
        <v>0.46712999273</v>
      </c>
      <c r="N144" s="39">
        <v>-0.11546566731000001</v>
      </c>
      <c r="O144" s="39">
        <v>-2.8662420383999999E-2</v>
      </c>
      <c r="P144" s="39">
        <v>0.42527045049000001</v>
      </c>
      <c r="Q144" s="39">
        <v>0.19440789474</v>
      </c>
      <c r="R144" s="39">
        <v>0.11016248967</v>
      </c>
      <c r="S144" s="39">
        <v>-4.9615480029000002E-3</v>
      </c>
      <c r="T144" s="39">
        <v>0.65562867221999999</v>
      </c>
      <c r="U144" s="39">
        <v>-0.19258770149000001</v>
      </c>
      <c r="V144" s="39">
        <v>-0.12906176767999999</v>
      </c>
      <c r="W144" s="39">
        <v>-4.2926142355000002E-2</v>
      </c>
      <c r="X144" s="39">
        <v>7.3978870956000004E-2</v>
      </c>
      <c r="Y144" s="4">
        <v>6558.2844943999999</v>
      </c>
    </row>
    <row r="145" spans="1:25" x14ac:dyDescent="0.25">
      <c r="A145" s="13">
        <v>142</v>
      </c>
      <c r="B145" s="13" t="s">
        <v>211</v>
      </c>
      <c r="C145" s="13" t="s">
        <v>3719</v>
      </c>
      <c r="D145" s="13" t="s">
        <v>4017</v>
      </c>
      <c r="E145" s="13" t="str">
        <f t="shared" si="2"/>
        <v>ALSN Com</v>
      </c>
      <c r="F145" s="13" t="s">
        <v>3382</v>
      </c>
      <c r="G145" s="82">
        <v>2.1407081695E-2</v>
      </c>
      <c r="H145" s="39">
        <v>-9.8641887063000006E-2</v>
      </c>
      <c r="I145" s="39">
        <v>-0.23143764183000001</v>
      </c>
      <c r="J145" s="39">
        <v>6.4090734693000001E-2</v>
      </c>
      <c r="K145" s="39">
        <v>0.55574238840000001</v>
      </c>
      <c r="L145" s="39">
        <v>1.4484532123</v>
      </c>
      <c r="M145" s="39">
        <v>1.5939210662000001</v>
      </c>
      <c r="N145" s="39">
        <v>-5.7252660620999998E-2</v>
      </c>
      <c r="O145" s="39">
        <v>-3.5852409325000001E-2</v>
      </c>
      <c r="P145" s="39">
        <v>0.12515131111</v>
      </c>
      <c r="Q145" s="39">
        <v>-8.2399536322000005E-2</v>
      </c>
      <c r="R145" s="39">
        <v>-5.1794925781999998E-2</v>
      </c>
      <c r="S145" s="39">
        <v>-1.9984456532999999E-2</v>
      </c>
      <c r="T145" s="39">
        <v>-0.17887725105999999</v>
      </c>
      <c r="U145" s="39">
        <v>0.88020024946999997</v>
      </c>
      <c r="V145" s="39">
        <v>0.42310950398000002</v>
      </c>
      <c r="W145" s="39">
        <v>0.16851822071</v>
      </c>
      <c r="X145" s="39">
        <v>-0.14081723393000001</v>
      </c>
      <c r="Y145" s="4">
        <v>93194.187730999998</v>
      </c>
    </row>
    <row r="146" spans="1:25" x14ac:dyDescent="0.25">
      <c r="A146" s="13">
        <v>143</v>
      </c>
      <c r="B146" s="13" t="s">
        <v>212</v>
      </c>
      <c r="C146" s="13" t="s">
        <v>3720</v>
      </c>
      <c r="D146" s="13" t="s">
        <v>4017</v>
      </c>
      <c r="E146" s="13" t="str">
        <f t="shared" si="2"/>
        <v>ALLO Com</v>
      </c>
      <c r="F146" s="13" t="s">
        <v>3383</v>
      </c>
      <c r="G146" s="82">
        <v>-5.3571428572E-2</v>
      </c>
      <c r="H146" s="39">
        <v>-0.10924369748</v>
      </c>
      <c r="I146" s="39">
        <v>-0.33750000000000002</v>
      </c>
      <c r="J146" s="39">
        <v>-0.58431372549000005</v>
      </c>
      <c r="K146" s="39">
        <v>-0.76906318083000003</v>
      </c>
      <c r="L146" s="39">
        <v>-0.93143596378000004</v>
      </c>
      <c r="M146" s="39">
        <v>-0.97150537634</v>
      </c>
      <c r="N146" s="39">
        <v>-0.25128205127999997</v>
      </c>
      <c r="O146" s="39">
        <v>0.15068493151000001</v>
      </c>
      <c r="P146" s="39">
        <v>-0.30357142857000002</v>
      </c>
      <c r="Q146" s="39">
        <v>-3.4188034187999997E-2</v>
      </c>
      <c r="R146" s="39">
        <v>8.8495575221000003E-2</v>
      </c>
      <c r="S146" s="39">
        <v>-0.13821138211</v>
      </c>
      <c r="T146" s="39">
        <v>-0.50234741784000003</v>
      </c>
      <c r="U146" s="39">
        <v>-0.33644859813</v>
      </c>
      <c r="V146" s="39">
        <v>-0.48966613671999998</v>
      </c>
      <c r="W146" s="39">
        <v>-0.57841823055999997</v>
      </c>
      <c r="X146" s="39">
        <v>-0.40887480189999997</v>
      </c>
      <c r="Y146" s="4">
        <v>6172.6827413000001</v>
      </c>
    </row>
    <row r="147" spans="1:25" x14ac:dyDescent="0.25">
      <c r="A147" s="13">
        <v>144</v>
      </c>
      <c r="B147" s="13" t="s">
        <v>215</v>
      </c>
      <c r="C147" s="13" t="s">
        <v>3721</v>
      </c>
      <c r="D147" s="13" t="s">
        <v>4017</v>
      </c>
      <c r="E147" s="13" t="str">
        <f t="shared" si="2"/>
        <v>ALL Com</v>
      </c>
      <c r="F147" s="13" t="s">
        <v>3384</v>
      </c>
      <c r="G147" s="82">
        <v>1.6832887375000001E-2</v>
      </c>
      <c r="H147" s="39">
        <v>5.5606060606999998E-2</v>
      </c>
      <c r="I147" s="39">
        <v>0.10001529182</v>
      </c>
      <c r="J147" s="39">
        <v>0.25477589933</v>
      </c>
      <c r="K147" s="39">
        <v>0.99078612228999996</v>
      </c>
      <c r="L147" s="39">
        <v>0.92317759705000002</v>
      </c>
      <c r="M147" s="39">
        <v>1.5052633816000001</v>
      </c>
      <c r="N147" s="39">
        <v>4.4974891348999999E-2</v>
      </c>
      <c r="O147" s="39">
        <v>-4.1918191916999997E-2</v>
      </c>
      <c r="P147" s="39">
        <v>5.786581985E-2</v>
      </c>
      <c r="Q147" s="39">
        <v>-3.6154618233000001E-2</v>
      </c>
      <c r="R147" s="39">
        <v>9.6368784451999999E-3</v>
      </c>
      <c r="S147" s="39">
        <v>2.8339483395E-2</v>
      </c>
      <c r="T147" s="39">
        <v>9.4823041627000004E-2</v>
      </c>
      <c r="U147" s="39">
        <v>0.40607636688999998</v>
      </c>
      <c r="V147" s="39">
        <v>6.3695358118000006E-2</v>
      </c>
      <c r="W147" s="39">
        <v>0.18374623991</v>
      </c>
      <c r="X147" s="39">
        <v>9.8645523839999999E-2</v>
      </c>
      <c r="Y147" s="4">
        <v>333428.59830999997</v>
      </c>
    </row>
    <row r="148" spans="1:25" x14ac:dyDescent="0.25">
      <c r="A148" s="13">
        <v>145</v>
      </c>
      <c r="B148" s="13" t="s">
        <v>216</v>
      </c>
      <c r="C148" s="13" t="s">
        <v>3722</v>
      </c>
      <c r="D148" s="13" t="s">
        <v>4017</v>
      </c>
      <c r="E148" s="13" t="str">
        <f t="shared" si="2"/>
        <v>ALLY Com</v>
      </c>
      <c r="F148" s="13" t="s">
        <v>3385</v>
      </c>
      <c r="G148" s="82">
        <v>-5.3705692881E-4</v>
      </c>
      <c r="H148" s="39">
        <v>-8.9605350272000006E-2</v>
      </c>
      <c r="I148" s="39">
        <v>-1.0060760554000001E-2</v>
      </c>
      <c r="J148" s="39">
        <v>-4.5675424442999997E-2</v>
      </c>
      <c r="K148" s="39">
        <v>0.35179918795999998</v>
      </c>
      <c r="L148" s="39">
        <v>0.26596171135000002</v>
      </c>
      <c r="M148" s="39">
        <v>1.0535467178</v>
      </c>
      <c r="N148" s="39">
        <v>-1.6981132076000001E-2</v>
      </c>
      <c r="O148" s="39">
        <v>-0.10446942692</v>
      </c>
      <c r="P148" s="39">
        <v>8.1582200248000003E-2</v>
      </c>
      <c r="Q148" s="39">
        <v>0.11285714284999999</v>
      </c>
      <c r="R148" s="39">
        <v>-2.8241335045999998E-2</v>
      </c>
      <c r="S148" s="39">
        <v>-8.7882822909E-3</v>
      </c>
      <c r="T148" s="39">
        <v>5.1518353481E-2</v>
      </c>
      <c r="U148" s="39">
        <v>6.3670713364000001E-2</v>
      </c>
      <c r="V148" s="39">
        <v>0.49224000671000001</v>
      </c>
      <c r="W148" s="39">
        <v>-0.46891066366</v>
      </c>
      <c r="X148" s="39">
        <v>0.36035652934000001</v>
      </c>
      <c r="Y148" s="4">
        <v>128544.38208</v>
      </c>
    </row>
    <row r="149" spans="1:25" x14ac:dyDescent="0.25">
      <c r="A149" s="13">
        <v>146</v>
      </c>
      <c r="B149" s="13" t="s">
        <v>217</v>
      </c>
      <c r="C149" s="13" t="s">
        <v>3723</v>
      </c>
      <c r="D149" s="13" t="s">
        <v>4017</v>
      </c>
      <c r="E149" s="13" t="str">
        <f t="shared" si="2"/>
        <v>ALNY Com</v>
      </c>
      <c r="F149" s="13" t="s">
        <v>3386</v>
      </c>
      <c r="G149" s="82">
        <v>2.2033372323000001E-2</v>
      </c>
      <c r="H149" s="39">
        <v>0.28992799253000001</v>
      </c>
      <c r="I149" s="39">
        <v>0.53868823000999999</v>
      </c>
      <c r="J149" s="39">
        <v>0.63063680683000001</v>
      </c>
      <c r="K149" s="39">
        <v>1.3070373962999999</v>
      </c>
      <c r="L149" s="39">
        <v>0.95873364442999998</v>
      </c>
      <c r="M149" s="39">
        <v>1.9707188454</v>
      </c>
      <c r="N149" s="39">
        <v>9.4305977710999994E-2</v>
      </c>
      <c r="O149" s="39">
        <v>-2.5109251166000001E-2</v>
      </c>
      <c r="P149" s="39">
        <v>0.15696702629000001</v>
      </c>
      <c r="Q149" s="39">
        <v>7.0692146046000007E-2</v>
      </c>
      <c r="R149" s="39">
        <v>0.20285810666000001</v>
      </c>
      <c r="S149" s="39">
        <v>9.1525596574000001E-2</v>
      </c>
      <c r="T149" s="39">
        <v>0.81947218563000002</v>
      </c>
      <c r="U149" s="39">
        <v>0.22935060864000001</v>
      </c>
      <c r="V149" s="39">
        <v>-0.19457184935999999</v>
      </c>
      <c r="W149" s="39">
        <v>0.40140346738999999</v>
      </c>
      <c r="X149" s="39">
        <v>0.30476263752999999</v>
      </c>
      <c r="Y149" s="4">
        <v>411383.79081999999</v>
      </c>
    </row>
    <row r="150" spans="1:25" x14ac:dyDescent="0.25">
      <c r="A150" s="13">
        <v>147</v>
      </c>
      <c r="B150" s="13" t="s">
        <v>218</v>
      </c>
      <c r="C150" s="13" t="s">
        <v>3724</v>
      </c>
      <c r="D150" s="13" t="s">
        <v>4017</v>
      </c>
      <c r="E150" s="13" t="str">
        <f t="shared" si="2"/>
        <v>AOSL Com</v>
      </c>
      <c r="F150" s="13" t="s">
        <v>4534</v>
      </c>
      <c r="G150" s="82">
        <v>4.9865746078000001E-3</v>
      </c>
      <c r="H150" s="39">
        <v>-5.7384421658999998E-2</v>
      </c>
      <c r="I150" s="39">
        <v>-0.37200383509000001</v>
      </c>
      <c r="J150" s="39">
        <v>-0.24057971014000001</v>
      </c>
      <c r="K150" s="39">
        <v>-0.21226698736999999</v>
      </c>
      <c r="L150" s="39">
        <v>-0.38526513373999999</v>
      </c>
      <c r="M150" s="39">
        <v>1.3288888888999999</v>
      </c>
      <c r="N150" s="39">
        <v>-0.17899603699</v>
      </c>
      <c r="O150" s="39">
        <v>-0.24255832662999999</v>
      </c>
      <c r="P150" s="39">
        <v>0.12692511948999999</v>
      </c>
      <c r="Q150" s="39">
        <v>0.20923656928000001</v>
      </c>
      <c r="R150" s="39">
        <v>-7.4045206547000003E-3</v>
      </c>
      <c r="S150" s="39">
        <v>2.8661170005E-2</v>
      </c>
      <c r="T150" s="39">
        <v>-0.29246556845999999</v>
      </c>
      <c r="U150" s="39">
        <v>0.42095165004000001</v>
      </c>
      <c r="V150" s="39">
        <v>-8.7854392719999994E-2</v>
      </c>
      <c r="W150" s="39">
        <v>-0.52823645970999999</v>
      </c>
      <c r="X150" s="39">
        <v>1.5617597293000001</v>
      </c>
      <c r="Y150" s="4">
        <v>5761.1266238999997</v>
      </c>
    </row>
    <row r="151" spans="1:25" x14ac:dyDescent="0.25">
      <c r="A151" s="13">
        <v>148</v>
      </c>
      <c r="B151" s="13" t="s">
        <v>4710</v>
      </c>
      <c r="C151" s="13" t="s">
        <v>4749</v>
      </c>
      <c r="D151" s="13" t="s">
        <v>4017</v>
      </c>
      <c r="E151" s="13" t="str">
        <f t="shared" si="2"/>
        <v>AMR Com</v>
      </c>
      <c r="F151" s="13" t="s">
        <v>4750</v>
      </c>
      <c r="G151" s="82">
        <v>-1.4549524342000001E-2</v>
      </c>
      <c r="H151" s="39">
        <v>5.6841563785999999E-2</v>
      </c>
      <c r="I151" s="39">
        <v>-0.31402337228999999</v>
      </c>
      <c r="J151" s="39">
        <v>-0.50894315420000003</v>
      </c>
      <c r="K151" s="39">
        <v>-0.29937728679999998</v>
      </c>
      <c r="L151" s="39">
        <v>2.240102307E-3</v>
      </c>
      <c r="M151" s="39">
        <v>35.070167570000002</v>
      </c>
      <c r="N151" s="39">
        <v>-8.9223385688999998E-2</v>
      </c>
      <c r="O151" s="39">
        <v>-3.1137724551000001E-2</v>
      </c>
      <c r="P151" s="39">
        <v>-7.6720230737000003E-2</v>
      </c>
      <c r="Q151" s="39">
        <v>3.9271688673999999E-3</v>
      </c>
      <c r="R151" s="39">
        <v>4.9697724040000002E-2</v>
      </c>
      <c r="S151" s="39">
        <v>4.4041670196999998E-2</v>
      </c>
      <c r="T151" s="39">
        <v>-0.38401958824999999</v>
      </c>
      <c r="U151" s="39">
        <v>-0.40953617373000001</v>
      </c>
      <c r="V151" s="39">
        <v>1.3386676963999999</v>
      </c>
      <c r="W151" s="39">
        <v>1.5005542282</v>
      </c>
      <c r="X151" s="39">
        <v>4.3693931397999997</v>
      </c>
      <c r="Y151" s="4">
        <v>46747.565106000002</v>
      </c>
    </row>
    <row r="152" spans="1:25" x14ac:dyDescent="0.25">
      <c r="A152" s="13">
        <v>149</v>
      </c>
      <c r="B152" s="13" t="s">
        <v>219</v>
      </c>
      <c r="C152" s="13" t="s">
        <v>3725</v>
      </c>
      <c r="D152" s="13" t="s">
        <v>4017</v>
      </c>
      <c r="E152" s="13" t="str">
        <f t="shared" si="2"/>
        <v>TKNO Com</v>
      </c>
      <c r="F152" s="13" t="s">
        <v>3387</v>
      </c>
      <c r="G152" s="82">
        <v>1.1627906974999999E-2</v>
      </c>
      <c r="H152" s="39">
        <v>-0.16506717849999999</v>
      </c>
      <c r="I152" s="39">
        <v>-0.52819956615999997</v>
      </c>
      <c r="J152" s="39">
        <v>0.11825192801999999</v>
      </c>
      <c r="K152" s="39">
        <v>0.37658227847999998</v>
      </c>
      <c r="L152" s="39">
        <v>-0.40247252747000001</v>
      </c>
      <c r="M152" s="39"/>
      <c r="N152" s="39">
        <v>-0.20153846153999999</v>
      </c>
      <c r="O152" s="39">
        <v>0.28516377649000002</v>
      </c>
      <c r="P152" s="39">
        <v>-0.13493253373</v>
      </c>
      <c r="Q152" s="39">
        <v>-0.14904679375999999</v>
      </c>
      <c r="R152" s="39">
        <v>-7.9429735235999999E-2</v>
      </c>
      <c r="S152" s="39">
        <v>-3.7610619469000003E-2</v>
      </c>
      <c r="T152" s="39">
        <v>-0.47904191617000003</v>
      </c>
      <c r="U152" s="39">
        <v>1.2386058981000001</v>
      </c>
      <c r="V152" s="39">
        <v>-0.33865248227</v>
      </c>
      <c r="W152" s="39">
        <v>-0.724609375</v>
      </c>
      <c r="X152" s="39"/>
      <c r="Y152" s="4">
        <v>1470.83943</v>
      </c>
    </row>
    <row r="153" spans="1:25" x14ac:dyDescent="0.25">
      <c r="A153" s="13">
        <v>150</v>
      </c>
      <c r="B153" s="13" t="s">
        <v>220</v>
      </c>
      <c r="C153" s="13" t="s">
        <v>3726</v>
      </c>
      <c r="D153" s="13" t="s">
        <v>4020</v>
      </c>
      <c r="E153" s="13" t="str">
        <f t="shared" si="2"/>
        <v>GOOG Capital stock</v>
      </c>
      <c r="F153" s="13" t="s">
        <v>3388</v>
      </c>
      <c r="G153" s="82">
        <v>8.1916854378999999E-3</v>
      </c>
      <c r="H153" s="39">
        <v>9.0667405148999999E-2</v>
      </c>
      <c r="I153" s="39">
        <v>2.1061053446999999E-2</v>
      </c>
      <c r="J153" s="39">
        <v>0.23249885950999999</v>
      </c>
      <c r="K153" s="39">
        <v>0.54108086006</v>
      </c>
      <c r="L153" s="39">
        <v>0.67560931951000003</v>
      </c>
      <c r="M153" s="39">
        <v>1.6410310480000001</v>
      </c>
      <c r="N153" s="39">
        <v>-9.1812860430000004E-2</v>
      </c>
      <c r="O153" s="39">
        <v>2.9827817959999999E-2</v>
      </c>
      <c r="P153" s="39">
        <v>7.4336503203000004E-2</v>
      </c>
      <c r="Q153" s="39">
        <v>2.7499111008999998E-2</v>
      </c>
      <c r="R153" s="39">
        <v>8.7208974576999998E-2</v>
      </c>
      <c r="S153" s="39">
        <v>2.1051539976000001E-2</v>
      </c>
      <c r="T153" s="39">
        <v>3.6448814545999998E-2</v>
      </c>
      <c r="U153" s="39">
        <v>0.35616462290000001</v>
      </c>
      <c r="V153" s="39">
        <v>0.58830158908999997</v>
      </c>
      <c r="W153" s="39">
        <v>-0.38671339062999999</v>
      </c>
      <c r="X153" s="39">
        <v>0.65170559627000002</v>
      </c>
      <c r="Y153" s="4">
        <v>4671579.4885999998</v>
      </c>
    </row>
    <row r="154" spans="1:25" x14ac:dyDescent="0.25">
      <c r="A154" s="13">
        <v>151</v>
      </c>
      <c r="B154" s="13" t="s">
        <v>221</v>
      </c>
      <c r="C154" s="13" t="s">
        <v>3727</v>
      </c>
      <c r="D154" s="13" t="s">
        <v>4015</v>
      </c>
      <c r="E154" s="13" t="str">
        <f t="shared" si="2"/>
        <v>GOOGL Com A</v>
      </c>
      <c r="F154" s="13" t="s">
        <v>3388</v>
      </c>
      <c r="G154" s="82">
        <v>7.2943956437999998E-3</v>
      </c>
      <c r="H154" s="39">
        <v>9.2240851112000005E-2</v>
      </c>
      <c r="I154" s="39">
        <v>2.5853282274000002E-2</v>
      </c>
      <c r="J154" s="39">
        <v>0.24480302280999999</v>
      </c>
      <c r="K154" s="39">
        <v>0.53981746290999999</v>
      </c>
      <c r="L154" s="39">
        <v>0.67928845811000005</v>
      </c>
      <c r="M154" s="39">
        <v>1.6215623798000001</v>
      </c>
      <c r="N154" s="39">
        <v>-9.0802824005999996E-2</v>
      </c>
      <c r="O154" s="39">
        <v>2.6901189860000001E-2</v>
      </c>
      <c r="P154" s="39">
        <v>8.1486146097000001E-2</v>
      </c>
      <c r="Q154" s="39">
        <v>2.7386405098E-2</v>
      </c>
      <c r="R154" s="39">
        <v>8.8917891390999995E-2</v>
      </c>
      <c r="S154" s="39">
        <v>2.1834288693000001E-2</v>
      </c>
      <c r="T154" s="39">
        <v>3.8317426747999997E-2</v>
      </c>
      <c r="U154" s="39">
        <v>0.36005606456</v>
      </c>
      <c r="V154" s="39">
        <v>0.58324832822999995</v>
      </c>
      <c r="W154" s="39">
        <v>-0.39089553475</v>
      </c>
      <c r="X154" s="39">
        <v>0.65295782362999999</v>
      </c>
      <c r="Y154" s="4">
        <v>7131431.0493999999</v>
      </c>
    </row>
    <row r="155" spans="1:25" x14ac:dyDescent="0.25">
      <c r="A155" s="13">
        <v>152</v>
      </c>
      <c r="B155" s="13" t="s">
        <v>222</v>
      </c>
      <c r="C155" s="13" t="s">
        <v>3728</v>
      </c>
      <c r="D155" s="13" t="s">
        <v>4016</v>
      </c>
      <c r="E155" s="13" t="str">
        <f t="shared" si="2"/>
        <v>GOOG-B Com B</v>
      </c>
      <c r="F155" s="13" t="s">
        <v>3388</v>
      </c>
      <c r="G155" s="82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</row>
    <row r="156" spans="1:25" x14ac:dyDescent="0.25">
      <c r="A156" s="13">
        <v>153</v>
      </c>
      <c r="B156" s="13" t="s">
        <v>223</v>
      </c>
      <c r="C156" s="13" t="s">
        <v>3729</v>
      </c>
      <c r="D156" s="13" t="s">
        <v>4017</v>
      </c>
      <c r="E156" s="13" t="str">
        <f t="shared" si="2"/>
        <v>ATEC Com</v>
      </c>
      <c r="F156" s="13" t="s">
        <v>3389</v>
      </c>
      <c r="G156" s="82">
        <v>-9.1264667535E-3</v>
      </c>
      <c r="H156" s="39">
        <v>0.38307552319999999</v>
      </c>
      <c r="I156" s="39">
        <v>0.33099824869</v>
      </c>
      <c r="J156" s="39">
        <v>1.3420647149</v>
      </c>
      <c r="K156" s="39">
        <v>-4.5825486503000001E-2</v>
      </c>
      <c r="L156" s="39">
        <v>0.85819070904999994</v>
      </c>
      <c r="M156" s="39">
        <v>1.4877250409</v>
      </c>
      <c r="N156" s="39">
        <v>-0.19074221867999999</v>
      </c>
      <c r="O156" s="39">
        <v>8.2840236686000004E-2</v>
      </c>
      <c r="P156" s="39">
        <v>0.13205828780000001</v>
      </c>
      <c r="Q156" s="39">
        <v>-0.10699919549</v>
      </c>
      <c r="R156" s="39">
        <v>-4.6846846847000002E-2</v>
      </c>
      <c r="S156" s="39">
        <v>0.43667296785999998</v>
      </c>
      <c r="T156" s="39">
        <v>0.65577342047999998</v>
      </c>
      <c r="U156" s="39">
        <v>-0.39245532760000001</v>
      </c>
      <c r="V156" s="39">
        <v>0.22348178137999999</v>
      </c>
      <c r="W156" s="39">
        <v>8.0489938758999999E-2</v>
      </c>
      <c r="X156" s="39">
        <v>-0.21280991735999999</v>
      </c>
      <c r="Y156" s="4">
        <v>32654.170158000001</v>
      </c>
    </row>
    <row r="157" spans="1:25" x14ac:dyDescent="0.25">
      <c r="A157" s="13">
        <v>154</v>
      </c>
      <c r="B157" s="13" t="s">
        <v>224</v>
      </c>
      <c r="C157" s="13" t="s">
        <v>3730</v>
      </c>
      <c r="D157" s="13" t="s">
        <v>4017</v>
      </c>
      <c r="E157" s="13" t="str">
        <f t="shared" si="2"/>
        <v>PINE Com</v>
      </c>
      <c r="F157" s="13" t="s">
        <v>3390</v>
      </c>
      <c r="G157" s="82">
        <v>-7.6869322156000001E-3</v>
      </c>
      <c r="H157" s="39">
        <v>-3.0054644809000001E-2</v>
      </c>
      <c r="I157" s="39">
        <v>-0.14381923164999999</v>
      </c>
      <c r="J157" s="39">
        <v>-0.10692804246</v>
      </c>
      <c r="K157" s="39">
        <v>-3.3780586703999999E-2</v>
      </c>
      <c r="L157" s="39">
        <v>-5.9988545099E-2</v>
      </c>
      <c r="M157" s="39">
        <v>0.30641441933000002</v>
      </c>
      <c r="N157" s="39">
        <v>2.6628439415E-2</v>
      </c>
      <c r="O157" s="39">
        <v>-7.5956937799999999E-2</v>
      </c>
      <c r="P157" s="39">
        <v>-8.4142394816999998E-3</v>
      </c>
      <c r="Q157" s="39">
        <v>-2.1866947772999999E-2</v>
      </c>
      <c r="R157" s="39">
        <v>-4.4867437118000002E-2</v>
      </c>
      <c r="S157" s="39">
        <v>1.0676156583E-2</v>
      </c>
      <c r="T157" s="39">
        <v>-0.12291189900000001</v>
      </c>
      <c r="U157" s="39">
        <v>6.1265537965999997E-2</v>
      </c>
      <c r="V157" s="39">
        <v>-5.4620894609999998E-2</v>
      </c>
      <c r="W157" s="39">
        <v>9.4751552751000008E-3</v>
      </c>
      <c r="X157" s="39">
        <v>0.41193088754000001</v>
      </c>
      <c r="Y157" s="4">
        <v>1469.3066722000001</v>
      </c>
    </row>
    <row r="158" spans="1:25" x14ac:dyDescent="0.25">
      <c r="A158" s="13">
        <v>155</v>
      </c>
      <c r="B158" s="13" t="s">
        <v>225</v>
      </c>
      <c r="C158" s="13" t="s">
        <v>3731</v>
      </c>
      <c r="D158" s="13" t="s">
        <v>4017</v>
      </c>
      <c r="E158" s="13" t="str">
        <f t="shared" si="2"/>
        <v>AEI Com</v>
      </c>
      <c r="F158" s="13" t="s">
        <v>4768</v>
      </c>
      <c r="G158" s="82">
        <v>8.4033613439000003E-3</v>
      </c>
      <c r="H158" s="39">
        <v>0.1320754717</v>
      </c>
      <c r="I158" s="39">
        <v>0.2</v>
      </c>
      <c r="J158" s="39">
        <v>0.32013201320000001</v>
      </c>
      <c r="K158" s="39">
        <v>-0.2429022082</v>
      </c>
      <c r="L158" s="39">
        <v>-0.80891719745000001</v>
      </c>
      <c r="M158" s="39"/>
      <c r="N158" s="39">
        <v>8.1967213115000007E-2</v>
      </c>
      <c r="O158" s="39">
        <v>-4.0404040404000002E-2</v>
      </c>
      <c r="P158" s="39">
        <v>-0.11789473684</v>
      </c>
      <c r="Q158" s="39">
        <v>0.55131264916</v>
      </c>
      <c r="R158" s="39">
        <v>-6.9230769230999994E-2</v>
      </c>
      <c r="S158" s="39">
        <v>-8.2644628083E-3</v>
      </c>
      <c r="T158" s="39">
        <v>0.17647058824</v>
      </c>
      <c r="U158" s="39">
        <v>-9.7087378644999996E-3</v>
      </c>
      <c r="V158" s="39">
        <v>-0.55217391303999996</v>
      </c>
      <c r="W158" s="39">
        <v>-0.79390681003999997</v>
      </c>
      <c r="X158" s="39">
        <v>-0.90668896321000003</v>
      </c>
      <c r="Y158" s="4">
        <v>131.711885</v>
      </c>
    </row>
    <row r="159" spans="1:25" x14ac:dyDescent="0.25">
      <c r="A159" s="13">
        <v>156</v>
      </c>
      <c r="B159" s="13" t="s">
        <v>5212</v>
      </c>
      <c r="C159" s="13" t="s">
        <v>5287</v>
      </c>
      <c r="D159" s="13" t="s">
        <v>4017</v>
      </c>
      <c r="E159" s="13" t="str">
        <f t="shared" si="2"/>
        <v>ALTS Com</v>
      </c>
      <c r="F159" s="13" t="s">
        <v>5179</v>
      </c>
      <c r="G159" s="82">
        <v>5.9435364036999998E-3</v>
      </c>
      <c r="H159" s="39">
        <v>-0.17739975698999999</v>
      </c>
      <c r="I159" s="39">
        <v>0.10620915032</v>
      </c>
      <c r="J159" s="39">
        <v>4.0148148148000002</v>
      </c>
      <c r="K159" s="39">
        <v>6.8007074791999997</v>
      </c>
      <c r="L159" s="39">
        <v>1.1356466877</v>
      </c>
      <c r="M159" s="39">
        <v>0.25602968459999997</v>
      </c>
      <c r="N159" s="39">
        <v>-0.35867768594999999</v>
      </c>
      <c r="O159" s="39">
        <v>0.43298969071999999</v>
      </c>
      <c r="P159" s="39">
        <v>0.67446043166000003</v>
      </c>
      <c r="Q159" s="39">
        <v>-0.22180451128000001</v>
      </c>
      <c r="R159" s="39">
        <v>-0.14423740510999999</v>
      </c>
      <c r="S159" s="39">
        <v>9.1935483871999998E-2</v>
      </c>
      <c r="T159" s="39">
        <v>0.45591397848999998</v>
      </c>
      <c r="U159" s="39">
        <v>7.3783783783999999</v>
      </c>
      <c r="V159" s="39">
        <v>-0.59489051095000001</v>
      </c>
      <c r="W159" s="39">
        <v>-0.66503667481999995</v>
      </c>
      <c r="X159" s="39">
        <v>-0.16359918200000001</v>
      </c>
      <c r="Y159" s="4">
        <v>1656.8594052000001</v>
      </c>
    </row>
    <row r="160" spans="1:25" x14ac:dyDescent="0.25">
      <c r="A160" s="13">
        <v>157</v>
      </c>
      <c r="B160" s="13" t="s">
        <v>226</v>
      </c>
      <c r="C160" s="13" t="s">
        <v>3732</v>
      </c>
      <c r="D160" s="13" t="s">
        <v>4015</v>
      </c>
      <c r="E160" s="13" t="str">
        <f t="shared" si="2"/>
        <v>ALTR Com A</v>
      </c>
      <c r="F160" s="13" t="s">
        <v>3391</v>
      </c>
      <c r="G160" s="82"/>
      <c r="H160" s="39"/>
      <c r="I160" s="39"/>
      <c r="J160" s="39"/>
      <c r="K160" s="39"/>
      <c r="L160" s="39"/>
      <c r="M160" s="39"/>
      <c r="N160" s="39">
        <v>2.2401433689E-3</v>
      </c>
      <c r="O160" s="39"/>
      <c r="P160" s="39"/>
      <c r="Q160" s="39"/>
      <c r="R160" s="39"/>
      <c r="S160" s="39"/>
      <c r="T160" s="39"/>
      <c r="U160" s="39">
        <v>0.29661319072999998</v>
      </c>
      <c r="V160" s="39">
        <v>0.85067077193999996</v>
      </c>
      <c r="W160" s="39">
        <v>-0.41192446974000002</v>
      </c>
      <c r="X160" s="39">
        <v>0.32897903059</v>
      </c>
      <c r="Y160" s="4">
        <v>0</v>
      </c>
    </row>
    <row r="161" spans="1:25" x14ac:dyDescent="0.25">
      <c r="A161" s="13">
        <v>158</v>
      </c>
      <c r="B161" s="13" t="s">
        <v>227</v>
      </c>
      <c r="C161" s="13" t="s">
        <v>3733</v>
      </c>
      <c r="D161" s="13" t="s">
        <v>4016</v>
      </c>
      <c r="E161" s="13" t="str">
        <f t="shared" si="2"/>
        <v>ALTR-B Com B</v>
      </c>
      <c r="F161" s="13" t="s">
        <v>3391</v>
      </c>
      <c r="G161" s="82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</row>
    <row r="162" spans="1:25" x14ac:dyDescent="0.25">
      <c r="A162" s="13">
        <v>159</v>
      </c>
      <c r="B162" s="13" t="s">
        <v>228</v>
      </c>
      <c r="C162" s="13" t="s">
        <v>3734</v>
      </c>
      <c r="D162" s="13" t="s">
        <v>4015</v>
      </c>
      <c r="E162" s="13" t="str">
        <f t="shared" si="2"/>
        <v>AYX Com A</v>
      </c>
      <c r="F162" s="13" t="s">
        <v>3392</v>
      </c>
      <c r="G162" s="82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>
        <v>-6.9271758436999994E-2</v>
      </c>
      <c r="W162" s="39">
        <v>-0.16247933883999999</v>
      </c>
      <c r="X162" s="39">
        <v>-0.50324328763000004</v>
      </c>
      <c r="Y162" s="4">
        <v>0</v>
      </c>
    </row>
    <row r="163" spans="1:25" x14ac:dyDescent="0.25">
      <c r="A163" s="13">
        <v>160</v>
      </c>
      <c r="B163" s="13" t="s">
        <v>229</v>
      </c>
      <c r="C163" s="13" t="s">
        <v>3735</v>
      </c>
      <c r="D163" s="13" t="s">
        <v>4016</v>
      </c>
      <c r="E163" s="13" t="str">
        <f t="shared" si="2"/>
        <v>AYX-B Com B</v>
      </c>
      <c r="F163" s="13" t="s">
        <v>3392</v>
      </c>
      <c r="G163" s="82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</row>
    <row r="164" spans="1:25" x14ac:dyDescent="0.25">
      <c r="A164" s="13">
        <v>161</v>
      </c>
      <c r="B164" s="13" t="s">
        <v>230</v>
      </c>
      <c r="C164" s="13" t="s">
        <v>3736</v>
      </c>
      <c r="D164" s="13" t="s">
        <v>4015</v>
      </c>
      <c r="E164" s="13" t="str">
        <f t="shared" si="2"/>
        <v>ATUS Com A</v>
      </c>
      <c r="F164" s="13" t="s">
        <v>3393</v>
      </c>
      <c r="G164" s="82">
        <v>-1.2396694214E-2</v>
      </c>
      <c r="H164" s="39">
        <v>7.6576576574999999E-2</v>
      </c>
      <c r="I164" s="39">
        <v>-0.1843003413</v>
      </c>
      <c r="J164" s="39">
        <v>0.40588235294000002</v>
      </c>
      <c r="K164" s="39">
        <v>-0.34340659341000002</v>
      </c>
      <c r="L164" s="39">
        <v>-0.79378774805999996</v>
      </c>
      <c r="M164" s="39">
        <v>-0.91343716045000001</v>
      </c>
      <c r="N164" s="39">
        <v>-6.9930069930999997E-2</v>
      </c>
      <c r="O164" s="39">
        <v>-6.7669172932000005E-2</v>
      </c>
      <c r="P164" s="39">
        <v>-6.8548387096000002E-2</v>
      </c>
      <c r="Q164" s="39">
        <v>-7.3593073593999997E-2</v>
      </c>
      <c r="R164" s="39">
        <v>0.21495327103</v>
      </c>
      <c r="S164" s="39">
        <v>-8.0769230769E-2</v>
      </c>
      <c r="T164" s="39">
        <v>-8.2987551868000005E-3</v>
      </c>
      <c r="U164" s="39">
        <v>-0.25846153845999997</v>
      </c>
      <c r="V164" s="39">
        <v>-0.29347826087000001</v>
      </c>
      <c r="W164" s="39">
        <v>-0.71569839308000005</v>
      </c>
      <c r="X164" s="39">
        <v>-0.57274887774000005</v>
      </c>
      <c r="Y164" s="4">
        <v>13115.369998</v>
      </c>
    </row>
    <row r="165" spans="1:25" x14ac:dyDescent="0.25">
      <c r="A165" s="13">
        <v>162</v>
      </c>
      <c r="B165" s="13" t="s">
        <v>231</v>
      </c>
      <c r="C165" s="13" t="s">
        <v>3737</v>
      </c>
      <c r="D165" s="13" t="s">
        <v>4016</v>
      </c>
      <c r="E165" s="13" t="str">
        <f t="shared" si="2"/>
        <v>ATUS-B Com B</v>
      </c>
      <c r="F165" s="13" t="s">
        <v>3393</v>
      </c>
      <c r="G165" s="82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</row>
    <row r="166" spans="1:25" x14ac:dyDescent="0.25">
      <c r="A166" s="13">
        <v>163</v>
      </c>
      <c r="B166" s="13" t="s">
        <v>232</v>
      </c>
      <c r="C166" s="13" t="s">
        <v>3738</v>
      </c>
      <c r="D166" s="13" t="s">
        <v>4017</v>
      </c>
      <c r="E166" s="13" t="str">
        <f t="shared" si="2"/>
        <v>ALTO Com</v>
      </c>
      <c r="F166" s="13" t="s">
        <v>3394</v>
      </c>
      <c r="G166" s="82">
        <v>0</v>
      </c>
      <c r="H166" s="39">
        <v>-0.16129032258000001</v>
      </c>
      <c r="I166" s="39">
        <v>-0.33757961783000001</v>
      </c>
      <c r="J166" s="39">
        <v>-0.24637681158999999</v>
      </c>
      <c r="K166" s="39">
        <v>-0.73333333332999995</v>
      </c>
      <c r="L166" s="39">
        <v>-0.77919320593999997</v>
      </c>
      <c r="M166" s="39">
        <v>-0.62454873645999998</v>
      </c>
      <c r="N166" s="39">
        <v>-0.29192546584000001</v>
      </c>
      <c r="O166" s="39">
        <v>-0.20894736842</v>
      </c>
      <c r="P166" s="39">
        <v>2.9053005101E-2</v>
      </c>
      <c r="Q166" s="39">
        <v>0.23922413793</v>
      </c>
      <c r="R166" s="39">
        <v>-0.12173913042999999</v>
      </c>
      <c r="S166" s="39">
        <v>2.9702970297999998E-2</v>
      </c>
      <c r="T166" s="39">
        <v>-0.33333333332999998</v>
      </c>
      <c r="U166" s="39">
        <v>-0.41353383458999998</v>
      </c>
      <c r="V166" s="39">
        <v>-7.6388888890000006E-2</v>
      </c>
      <c r="W166" s="39">
        <v>-0.40124740125000002</v>
      </c>
      <c r="X166" s="39">
        <v>-0.11418047882</v>
      </c>
      <c r="Y166" s="4">
        <v>226.78458261</v>
      </c>
    </row>
    <row r="167" spans="1:25" x14ac:dyDescent="0.25">
      <c r="A167" s="13">
        <v>164</v>
      </c>
      <c r="B167" s="13" t="s">
        <v>233</v>
      </c>
      <c r="C167" s="13" t="s">
        <v>3739</v>
      </c>
      <c r="D167" s="13" t="s">
        <v>4017</v>
      </c>
      <c r="E167" s="13" t="str">
        <f t="shared" si="2"/>
        <v>MO Com</v>
      </c>
      <c r="F167" s="13" t="s">
        <v>3395</v>
      </c>
      <c r="G167" s="82">
        <v>1.0076775432E-2</v>
      </c>
      <c r="H167" s="39">
        <v>5.8675607711999998E-2</v>
      </c>
      <c r="I167" s="39">
        <v>0.24245470925000001</v>
      </c>
      <c r="J167" s="39">
        <v>0.37397072341999998</v>
      </c>
      <c r="K167" s="39">
        <v>0.68925144197999999</v>
      </c>
      <c r="L167" s="39">
        <v>0.83377719183999999</v>
      </c>
      <c r="M167" s="39">
        <v>1.2574072784000001</v>
      </c>
      <c r="N167" s="39">
        <v>9.4020761130999997E-2</v>
      </c>
      <c r="O167" s="39">
        <v>-1.4495168277E-2</v>
      </c>
      <c r="P167" s="39">
        <v>2.4683009297999998E-2</v>
      </c>
      <c r="Q167" s="39">
        <v>-1.5884771196999999E-2</v>
      </c>
      <c r="R167" s="39">
        <v>5.6455739382999998E-2</v>
      </c>
      <c r="S167" s="39">
        <v>1.9535033904E-2</v>
      </c>
      <c r="T167" s="39">
        <v>0.25077100583</v>
      </c>
      <c r="U167" s="39">
        <v>0.40757227888000003</v>
      </c>
      <c r="V167" s="39">
        <v>-3.6972594221999999E-2</v>
      </c>
      <c r="W167" s="39">
        <v>4.3726219565000002E-2</v>
      </c>
      <c r="X167" s="39">
        <v>0.24184834761999999</v>
      </c>
      <c r="Y167" s="4">
        <v>562725.09325000003</v>
      </c>
    </row>
    <row r="168" spans="1:25" x14ac:dyDescent="0.25">
      <c r="A168" s="13">
        <v>165</v>
      </c>
      <c r="B168" s="13" t="s">
        <v>5151</v>
      </c>
      <c r="C168" s="13" t="s">
        <v>5191</v>
      </c>
      <c r="D168" s="13" t="s">
        <v>4017</v>
      </c>
      <c r="E168" s="13" t="str">
        <f t="shared" si="2"/>
        <v>ALMS Com</v>
      </c>
      <c r="F168" s="13" t="s">
        <v>5180</v>
      </c>
      <c r="G168" s="82">
        <v>4.0476190476999997E-2</v>
      </c>
      <c r="H168" s="39">
        <v>0.28529411765000001</v>
      </c>
      <c r="I168" s="39">
        <v>-0.33687405159</v>
      </c>
      <c r="J168" s="39">
        <v>-0.64355628059000003</v>
      </c>
      <c r="K168" s="39"/>
      <c r="L168" s="39"/>
      <c r="M168" s="39"/>
      <c r="N168" s="39">
        <v>0.32043010753000001</v>
      </c>
      <c r="O168" s="39">
        <v>-0.32573289902000002</v>
      </c>
      <c r="P168" s="39">
        <v>-0.15458937198</v>
      </c>
      <c r="Q168" s="39">
        <v>-0.14285714286000001</v>
      </c>
      <c r="R168" s="39">
        <v>0.38</v>
      </c>
      <c r="S168" s="39">
        <v>5.5555555557000001E-2</v>
      </c>
      <c r="T168" s="39">
        <v>-0.44402035623000002</v>
      </c>
      <c r="U168" s="39"/>
      <c r="V168" s="39"/>
      <c r="W168" s="39"/>
      <c r="X168" s="39"/>
      <c r="Y168" s="4">
        <v>2476.6353678</v>
      </c>
    </row>
    <row r="169" spans="1:25" x14ac:dyDescent="0.25">
      <c r="A169" s="13">
        <v>166</v>
      </c>
      <c r="B169" s="13" t="s">
        <v>234</v>
      </c>
      <c r="C169" s="13" t="s">
        <v>3740</v>
      </c>
      <c r="D169" s="13" t="s">
        <v>4017</v>
      </c>
      <c r="E169" s="13" t="str">
        <f t="shared" si="2"/>
        <v>ALZN Com</v>
      </c>
      <c r="F169" s="13" t="s">
        <v>4424</v>
      </c>
      <c r="G169" s="82">
        <v>-4.6218487395000001E-2</v>
      </c>
      <c r="H169" s="39">
        <v>-0.22789115645999999</v>
      </c>
      <c r="I169" s="39">
        <v>-0.78804855274999996</v>
      </c>
      <c r="J169" s="39">
        <v>-0.88985929160999999</v>
      </c>
      <c r="K169" s="39">
        <v>-0.99591972463</v>
      </c>
      <c r="L169" s="39">
        <v>-0.99824845678999996</v>
      </c>
      <c r="M169" s="39"/>
      <c r="N169" s="39">
        <v>0.15646341462999999</v>
      </c>
      <c r="O169" s="39">
        <v>-0.30401771590999999</v>
      </c>
      <c r="P169" s="39">
        <v>-0.35521885522000002</v>
      </c>
      <c r="Q169" s="39">
        <v>-0.24020887729000001</v>
      </c>
      <c r="R169" s="39">
        <v>-0.22680412371</v>
      </c>
      <c r="S169" s="39">
        <v>8.8888888895000007E-3</v>
      </c>
      <c r="T169" s="39">
        <v>-0.78256704981000003</v>
      </c>
      <c r="U169" s="39">
        <v>-0.86966292135000001</v>
      </c>
      <c r="V169" s="39">
        <v>-0.89496666076999998</v>
      </c>
      <c r="W169" s="39">
        <v>-0.70268421052999996</v>
      </c>
      <c r="X169" s="39"/>
      <c r="Y169" s="4">
        <v>643.23303912999995</v>
      </c>
    </row>
    <row r="170" spans="1:25" x14ac:dyDescent="0.25">
      <c r="A170" s="13">
        <v>167</v>
      </c>
      <c r="B170" s="13" t="s">
        <v>235</v>
      </c>
      <c r="C170" s="13" t="s">
        <v>3741</v>
      </c>
      <c r="D170" s="13" t="s">
        <v>4017</v>
      </c>
      <c r="E170" s="13" t="str">
        <f t="shared" si="2"/>
        <v>AMZN Com</v>
      </c>
      <c r="F170" s="13" t="s">
        <v>4649</v>
      </c>
      <c r="G170" s="82">
        <v>4.0046783625999997E-2</v>
      </c>
      <c r="H170" s="39">
        <v>-4.9236829144999996E-3</v>
      </c>
      <c r="I170" s="39">
        <v>-6.9170539715000007E-2</v>
      </c>
      <c r="J170" s="39">
        <v>0.37287716915000002</v>
      </c>
      <c r="K170" s="39">
        <v>0.59282080676000004</v>
      </c>
      <c r="L170" s="39">
        <v>0.58261913947999999</v>
      </c>
      <c r="M170" s="39">
        <v>0.38190868116999999</v>
      </c>
      <c r="N170" s="39">
        <v>-0.10373092142</v>
      </c>
      <c r="O170" s="39">
        <v>-3.0694838642E-2</v>
      </c>
      <c r="P170" s="39">
        <v>0.11164732675</v>
      </c>
      <c r="Q170" s="39">
        <v>7.0142919856000005E-2</v>
      </c>
      <c r="R170" s="39">
        <v>6.7095127401000001E-2</v>
      </c>
      <c r="S170" s="39">
        <v>-5.0403656401000002E-2</v>
      </c>
      <c r="T170" s="39">
        <v>1.3309631250999999E-2</v>
      </c>
      <c r="U170" s="39">
        <v>0.44392523364999997</v>
      </c>
      <c r="V170" s="39">
        <v>0.80880952381000004</v>
      </c>
      <c r="W170" s="39">
        <v>-0.49496733467999998</v>
      </c>
      <c r="X170" s="39">
        <v>2.3767781317000001E-2</v>
      </c>
      <c r="Y170" s="4">
        <v>10054561.460000001</v>
      </c>
    </row>
    <row r="171" spans="1:25" x14ac:dyDescent="0.25">
      <c r="A171" s="13">
        <v>168</v>
      </c>
      <c r="B171" s="13" t="s">
        <v>236</v>
      </c>
      <c r="C171" s="13" t="s">
        <v>3742</v>
      </c>
      <c r="D171" s="13" t="s">
        <v>4017</v>
      </c>
      <c r="E171" s="13" t="str">
        <f t="shared" si="2"/>
        <v>AMBC Com</v>
      </c>
      <c r="F171" s="13" t="s">
        <v>3396</v>
      </c>
      <c r="G171" s="82">
        <v>3.5252643938000002E-3</v>
      </c>
      <c r="H171" s="39">
        <v>0.18776077886</v>
      </c>
      <c r="I171" s="39">
        <v>-0.26883561643999998</v>
      </c>
      <c r="J171" s="39">
        <v>-0.17884615384999999</v>
      </c>
      <c r="K171" s="39">
        <v>-0.39217081851000002</v>
      </c>
      <c r="L171" s="39">
        <v>-0.24956063269000001</v>
      </c>
      <c r="M171" s="39">
        <v>-0.34509202453999999</v>
      </c>
      <c r="N171" s="39">
        <v>-9.8867147271999994E-2</v>
      </c>
      <c r="O171" s="39">
        <v>-8.7999999999999995E-2</v>
      </c>
      <c r="P171" s="39">
        <v>-1.8796992480999999E-2</v>
      </c>
      <c r="Q171" s="39">
        <v>-9.3231162197000006E-2</v>
      </c>
      <c r="R171" s="39">
        <v>0.18309859154999999</v>
      </c>
      <c r="S171" s="39">
        <v>1.6666666665999998E-2</v>
      </c>
      <c r="T171" s="39">
        <v>-0.32490118576999999</v>
      </c>
      <c r="U171" s="39">
        <v>-0.23240291262000001</v>
      </c>
      <c r="V171" s="39">
        <v>-5.5045871559000002E-2</v>
      </c>
      <c r="W171" s="39">
        <v>8.6604361370999999E-2</v>
      </c>
      <c r="X171" s="39">
        <v>4.3563068918999998E-2</v>
      </c>
      <c r="Y171" s="4">
        <v>8188.4995617000004</v>
      </c>
    </row>
    <row r="172" spans="1:25" x14ac:dyDescent="0.25">
      <c r="A172" s="13">
        <v>169</v>
      </c>
      <c r="B172" s="13" t="s">
        <v>237</v>
      </c>
      <c r="C172" s="13" t="s">
        <v>3743</v>
      </c>
      <c r="D172" s="13" t="s">
        <v>4017</v>
      </c>
      <c r="E172" s="13" t="str">
        <f t="shared" si="2"/>
        <v>AMBA Com</v>
      </c>
      <c r="F172" s="13" t="s">
        <v>5135</v>
      </c>
      <c r="G172" s="82">
        <v>-1.4353312303E-2</v>
      </c>
      <c r="H172" s="39">
        <v>-7.1746880570000005E-2</v>
      </c>
      <c r="I172" s="39">
        <v>-0.20536622584</v>
      </c>
      <c r="J172" s="39">
        <v>0.48397055331</v>
      </c>
      <c r="K172" s="39">
        <v>-0.17970595956999999</v>
      </c>
      <c r="L172" s="39">
        <v>-0.29818059298999999</v>
      </c>
      <c r="M172" s="39">
        <v>0.34473854099000001</v>
      </c>
      <c r="N172" s="39">
        <v>-0.18069347224000001</v>
      </c>
      <c r="O172" s="39">
        <v>-4.6493145242000003E-2</v>
      </c>
      <c r="P172" s="39">
        <v>9.6895186497999997E-2</v>
      </c>
      <c r="Q172" s="39">
        <v>0.25503419452999998</v>
      </c>
      <c r="R172" s="39">
        <v>3.7841519769999998E-4</v>
      </c>
      <c r="S172" s="39">
        <v>-5.4471175668999998E-2</v>
      </c>
      <c r="T172" s="39">
        <v>-0.14091284025</v>
      </c>
      <c r="U172" s="39">
        <v>0.18681677272</v>
      </c>
      <c r="V172" s="39">
        <v>-0.25465158701000001</v>
      </c>
      <c r="W172" s="39">
        <v>-0.59470649119999996</v>
      </c>
      <c r="X172" s="39">
        <v>1.2096493139</v>
      </c>
      <c r="Y172" s="4">
        <v>35626.866347000003</v>
      </c>
    </row>
    <row r="173" spans="1:25" x14ac:dyDescent="0.25">
      <c r="A173" s="13">
        <v>170</v>
      </c>
      <c r="B173" s="13" t="s">
        <v>5298</v>
      </c>
      <c r="C173" s="13" t="s">
        <v>5392</v>
      </c>
      <c r="D173" s="13" t="s">
        <v>4017</v>
      </c>
      <c r="E173" s="13" t="str">
        <f t="shared" si="2"/>
        <v>AMBQ Com</v>
      </c>
      <c r="F173" s="13" t="s">
        <v>5377</v>
      </c>
      <c r="G173" s="82">
        <v>0.21400449944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>
        <v>-1.5507411630000001E-2</v>
      </c>
      <c r="T173" s="39"/>
      <c r="U173" s="39"/>
      <c r="V173" s="39"/>
      <c r="W173" s="39"/>
      <c r="X173" s="39"/>
    </row>
    <row r="174" spans="1:25" x14ac:dyDescent="0.25">
      <c r="A174" s="13">
        <v>171</v>
      </c>
      <c r="B174" s="13" t="s">
        <v>238</v>
      </c>
      <c r="C174" s="13" t="s">
        <v>3744</v>
      </c>
      <c r="D174" s="13" t="s">
        <v>4017</v>
      </c>
      <c r="E174" s="13" t="str">
        <f t="shared" si="2"/>
        <v>AMAM Com</v>
      </c>
      <c r="F174" s="13" t="s">
        <v>3397</v>
      </c>
      <c r="G174" s="82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>
        <v>5.2731277532999998</v>
      </c>
      <c r="W174" s="39">
        <v>-0.74861572535999998</v>
      </c>
      <c r="X174" s="39"/>
      <c r="Y174" s="4">
        <v>0</v>
      </c>
    </row>
    <row r="175" spans="1:25" x14ac:dyDescent="0.25">
      <c r="A175" s="13">
        <v>172</v>
      </c>
      <c r="B175" s="13" t="s">
        <v>239</v>
      </c>
      <c r="C175" s="13" t="s">
        <v>3745</v>
      </c>
      <c r="D175" s="13" t="s">
        <v>4015</v>
      </c>
      <c r="E175" s="13" t="str">
        <f t="shared" si="2"/>
        <v>AMC Com A</v>
      </c>
      <c r="F175" s="13" t="s">
        <v>3398</v>
      </c>
      <c r="G175" s="82">
        <v>-2.1126760564000001E-2</v>
      </c>
      <c r="H175" s="39">
        <v>-5.7627118645000003E-2</v>
      </c>
      <c r="I175" s="39">
        <v>-0.10322580645</v>
      </c>
      <c r="J175" s="39">
        <v>-0.45275590551</v>
      </c>
      <c r="K175" s="39">
        <v>-0.94361054766999997</v>
      </c>
      <c r="L175" s="39">
        <v>-0.97977188191999998</v>
      </c>
      <c r="M175" s="39">
        <v>-0.89162810170999995</v>
      </c>
      <c r="N175" s="39">
        <v>-0.13030303030000001</v>
      </c>
      <c r="O175" s="39">
        <v>-6.9686411150999994E-2</v>
      </c>
      <c r="P175" s="39">
        <v>0.33333333332999998</v>
      </c>
      <c r="Q175" s="39">
        <v>-0.12921348315</v>
      </c>
      <c r="R175" s="39">
        <v>-6.4516129031E-2</v>
      </c>
      <c r="S175" s="39">
        <v>-4.1379310345000003E-2</v>
      </c>
      <c r="T175" s="39">
        <v>-0.30150753768999999</v>
      </c>
      <c r="U175" s="39">
        <v>-0.34967320262000001</v>
      </c>
      <c r="V175" s="39">
        <v>-0.84963144963000004</v>
      </c>
      <c r="W175" s="39">
        <v>-0.75851078980999997</v>
      </c>
      <c r="X175" s="39">
        <v>11.830188679000001</v>
      </c>
      <c r="Y175" s="4">
        <v>37549.504882000001</v>
      </c>
    </row>
    <row r="176" spans="1:25" x14ac:dyDescent="0.25">
      <c r="A176" s="13">
        <v>173</v>
      </c>
      <c r="B176" s="13" t="s">
        <v>240</v>
      </c>
      <c r="C176" s="13" t="s">
        <v>3746</v>
      </c>
      <c r="D176" s="13" t="s">
        <v>4016</v>
      </c>
      <c r="E176" s="13" t="str">
        <f t="shared" si="2"/>
        <v>AMC-B Com B</v>
      </c>
      <c r="F176" s="13" t="s">
        <v>3398</v>
      </c>
      <c r="G176" s="82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</row>
    <row r="177" spans="1:25" x14ac:dyDescent="0.25">
      <c r="A177" s="13">
        <v>174</v>
      </c>
      <c r="B177" s="13" t="s">
        <v>241</v>
      </c>
      <c r="C177" s="13" t="s">
        <v>3747</v>
      </c>
      <c r="D177" s="13" t="s">
        <v>4015</v>
      </c>
      <c r="E177" s="13" t="str">
        <f t="shared" si="2"/>
        <v>AMCX Com A</v>
      </c>
      <c r="F177" s="13" t="s">
        <v>3399</v>
      </c>
      <c r="G177" s="82">
        <v>-1.0033444817E-2</v>
      </c>
      <c r="H177" s="39">
        <v>-3.7398373984999997E-2</v>
      </c>
      <c r="I177" s="39">
        <v>-0.37154989383999998</v>
      </c>
      <c r="J177" s="39">
        <v>-0.40799999999999997</v>
      </c>
      <c r="K177" s="39">
        <v>-0.57471264367999997</v>
      </c>
      <c r="L177" s="39">
        <v>-0.79536812996999995</v>
      </c>
      <c r="M177" s="39">
        <v>-0.74861995753999999</v>
      </c>
      <c r="N177" s="39">
        <v>-5.7534246576000002E-2</v>
      </c>
      <c r="O177" s="39">
        <v>-6.9767441860000001E-2</v>
      </c>
      <c r="P177" s="39">
        <v>3.2812500000000001E-2</v>
      </c>
      <c r="Q177" s="39">
        <v>-5.1437216340000001E-2</v>
      </c>
      <c r="R177" s="39">
        <v>-4.4657097287999999E-2</v>
      </c>
      <c r="S177" s="39">
        <v>-1.1686143572000001E-2</v>
      </c>
      <c r="T177" s="39">
        <v>-0.40202020201999999</v>
      </c>
      <c r="U177" s="39">
        <v>-0.47312400213</v>
      </c>
      <c r="V177" s="39">
        <v>0.19910657306999999</v>
      </c>
      <c r="W177" s="39">
        <v>-0.54500580720000003</v>
      </c>
      <c r="X177" s="39">
        <v>-3.7181996086000001E-2</v>
      </c>
      <c r="Y177" s="4">
        <v>2917.4643378000001</v>
      </c>
    </row>
    <row r="178" spans="1:25" x14ac:dyDescent="0.25">
      <c r="A178" s="13">
        <v>175</v>
      </c>
      <c r="B178" s="13" t="s">
        <v>242</v>
      </c>
      <c r="C178" s="13" t="s">
        <v>3748</v>
      </c>
      <c r="D178" s="13" t="s">
        <v>4016</v>
      </c>
      <c r="E178" s="13" t="str">
        <f t="shared" si="2"/>
        <v>AMCX-B Com B</v>
      </c>
      <c r="F178" s="13" t="s">
        <v>3399</v>
      </c>
      <c r="G178" s="82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</row>
    <row r="179" spans="1:25" x14ac:dyDescent="0.25">
      <c r="A179" s="13">
        <v>176</v>
      </c>
      <c r="B179" s="13" t="s">
        <v>243</v>
      </c>
      <c r="C179" s="13" t="s">
        <v>3749</v>
      </c>
      <c r="D179" s="13" t="s">
        <v>4017</v>
      </c>
      <c r="E179" s="13" t="str">
        <f t="shared" si="2"/>
        <v>DIT Com</v>
      </c>
      <c r="F179" s="13" t="s">
        <v>3400</v>
      </c>
      <c r="G179" s="82">
        <v>-2.4167806658000002E-2</v>
      </c>
      <c r="H179" s="39">
        <v>-7.3593073593000005E-2</v>
      </c>
      <c r="I179" s="39">
        <v>-0.28040458964999998</v>
      </c>
      <c r="J179" s="39">
        <v>-0.27738447343</v>
      </c>
      <c r="K179" s="39">
        <v>-0.50784742694999996</v>
      </c>
      <c r="L179" s="39">
        <v>-0.50822983007</v>
      </c>
      <c r="M179" s="39">
        <v>0.66190998235999998</v>
      </c>
      <c r="N179" s="39">
        <v>-0.11125842866000001</v>
      </c>
      <c r="O179" s="39">
        <v>2.5361237798000001E-2</v>
      </c>
      <c r="P179" s="39">
        <v>-6.0600530625000003E-2</v>
      </c>
      <c r="Q179" s="39">
        <v>-2.4109200495999999E-2</v>
      </c>
      <c r="R179" s="39">
        <v>-9.9909173423000006E-4</v>
      </c>
      <c r="S179" s="39">
        <v>-2.7184289481000001E-2</v>
      </c>
      <c r="T179" s="39">
        <v>-0.16283024591</v>
      </c>
      <c r="U179" s="39">
        <v>-0.33736674494000002</v>
      </c>
      <c r="V179" s="39">
        <v>8.1358155587000006E-2</v>
      </c>
      <c r="W179" s="39">
        <v>-8.9182318075000003E-2</v>
      </c>
      <c r="X179" s="39">
        <v>0.7339373991</v>
      </c>
      <c r="Y179" s="4">
        <v>39.517346521999997</v>
      </c>
    </row>
    <row r="180" spans="1:25" x14ac:dyDescent="0.25">
      <c r="A180" s="13">
        <v>177</v>
      </c>
      <c r="B180" s="13" t="s">
        <v>244</v>
      </c>
      <c r="C180" s="13" t="s">
        <v>3750</v>
      </c>
      <c r="D180" s="13" t="s">
        <v>4017</v>
      </c>
      <c r="E180" s="13" t="str">
        <f t="shared" si="2"/>
        <v>AMED Com</v>
      </c>
      <c r="F180" s="13" t="s">
        <v>5145</v>
      </c>
      <c r="G180" s="82">
        <v>-2.0138958825999999E-4</v>
      </c>
      <c r="H180" s="39">
        <v>3.3194588970000001E-2</v>
      </c>
      <c r="I180" s="39">
        <v>7.7833260964000006E-2</v>
      </c>
      <c r="J180" s="39">
        <v>1.3370075526000001E-2</v>
      </c>
      <c r="K180" s="39">
        <v>8.0883953844000003E-2</v>
      </c>
      <c r="L180" s="39">
        <v>-0.18057274903000001</v>
      </c>
      <c r="M180" s="39">
        <v>-0.57818938781999996</v>
      </c>
      <c r="N180" s="39">
        <v>6.8478260873000001E-3</v>
      </c>
      <c r="O180" s="39">
        <v>2.4506099537E-2</v>
      </c>
      <c r="P180" s="39">
        <v>-8.7460484728999997E-3</v>
      </c>
      <c r="Q180" s="39">
        <v>4.5923248644999998E-2</v>
      </c>
      <c r="R180" s="39">
        <v>2.1343632470000001E-3</v>
      </c>
      <c r="S180" s="39">
        <v>6.9979716026999997E-3</v>
      </c>
      <c r="T180" s="39">
        <v>9.3622645665000004E-2</v>
      </c>
      <c r="U180" s="39">
        <v>-4.4918998528E-2</v>
      </c>
      <c r="V180" s="39">
        <v>0.13789801293000001</v>
      </c>
      <c r="W180" s="39">
        <v>-0.48393872003999999</v>
      </c>
      <c r="X180" s="39">
        <v>-0.44813009239000001</v>
      </c>
      <c r="Y180" s="4">
        <v>46748.547549000003</v>
      </c>
    </row>
    <row r="181" spans="1:25" x14ac:dyDescent="0.25">
      <c r="A181" s="13">
        <v>178</v>
      </c>
      <c r="B181" s="13" t="s">
        <v>5152</v>
      </c>
      <c r="C181" s="13" t="s">
        <v>5192</v>
      </c>
      <c r="D181" s="13" t="s">
        <v>4017</v>
      </c>
      <c r="E181" s="13" t="str">
        <f t="shared" si="2"/>
        <v>AMTM Com</v>
      </c>
      <c r="F181" s="13" t="s">
        <v>5181</v>
      </c>
      <c r="G181" s="82">
        <v>1.6989332280000002E-2</v>
      </c>
      <c r="H181" s="39">
        <v>6.3197026022000002E-2</v>
      </c>
      <c r="I181" s="39">
        <v>0.12697022766999999</v>
      </c>
      <c r="J181" s="39"/>
      <c r="K181" s="39"/>
      <c r="L181" s="39"/>
      <c r="M181" s="39"/>
      <c r="N181" s="39">
        <v>-7.3319755601E-2</v>
      </c>
      <c r="O181" s="39">
        <v>0.19890109889999999</v>
      </c>
      <c r="P181" s="39">
        <v>-5.3162236480999998E-2</v>
      </c>
      <c r="Q181" s="39">
        <v>0.14278799613000001</v>
      </c>
      <c r="R181" s="39">
        <v>5.7602710715999997E-2</v>
      </c>
      <c r="S181" s="39">
        <v>3.0837004404000001E-2</v>
      </c>
      <c r="T181" s="39">
        <v>0.22396576319</v>
      </c>
      <c r="U181" s="39"/>
      <c r="V181" s="39"/>
      <c r="W181" s="39"/>
      <c r="X181" s="39"/>
      <c r="Y181" s="4">
        <v>39250.806771000003</v>
      </c>
    </row>
    <row r="182" spans="1:25" x14ac:dyDescent="0.25">
      <c r="A182" s="13">
        <v>179</v>
      </c>
      <c r="B182" s="13" t="s">
        <v>4980</v>
      </c>
      <c r="C182" s="13" t="s">
        <v>3751</v>
      </c>
      <c r="D182" s="13" t="s">
        <v>4015</v>
      </c>
      <c r="E182" s="13" t="str">
        <f t="shared" si="2"/>
        <v>AMTB Com A</v>
      </c>
      <c r="F182" s="13" t="s">
        <v>3401</v>
      </c>
      <c r="G182" s="82">
        <v>-1.31302521E-2</v>
      </c>
      <c r="H182" s="39">
        <v>-4.3279022403000002E-2</v>
      </c>
      <c r="I182" s="39">
        <v>-0.18192197954</v>
      </c>
      <c r="J182" s="39">
        <v>-7.5788977583000003E-3</v>
      </c>
      <c r="K182" s="39">
        <v>-4.1780309787000001E-2</v>
      </c>
      <c r="L182" s="39">
        <v>-0.28013767105999998</v>
      </c>
      <c r="M182" s="39">
        <v>0.48265005898000002</v>
      </c>
      <c r="N182" s="39">
        <v>-0.10104529616000001</v>
      </c>
      <c r="O182" s="39">
        <v>-0.18410852713</v>
      </c>
      <c r="P182" s="39">
        <v>4.6121544727000002E-2</v>
      </c>
      <c r="Q182" s="39">
        <v>3.9931545922000003E-2</v>
      </c>
      <c r="R182" s="39">
        <v>5.8694459679999998E-2</v>
      </c>
      <c r="S182" s="39">
        <v>-2.6424870465E-2</v>
      </c>
      <c r="T182" s="39">
        <v>-0.15417814663000001</v>
      </c>
      <c r="U182" s="39">
        <v>-7.3014436005999994E-2</v>
      </c>
      <c r="V182" s="39">
        <v>-6.8075751660999995E-2</v>
      </c>
      <c r="W182" s="39">
        <v>-0.21378267752999999</v>
      </c>
      <c r="X182" s="39">
        <v>1.2769251602</v>
      </c>
      <c r="Y182" s="4">
        <v>4274.5622456999999</v>
      </c>
    </row>
    <row r="183" spans="1:25" x14ac:dyDescent="0.25">
      <c r="A183" s="13">
        <v>180</v>
      </c>
      <c r="B183" s="13" t="s">
        <v>246</v>
      </c>
      <c r="C183" s="13" t="s">
        <v>3752</v>
      </c>
      <c r="D183" s="13" t="s">
        <v>4017</v>
      </c>
      <c r="E183" s="13" t="str">
        <f t="shared" si="2"/>
        <v>AEE Com</v>
      </c>
      <c r="F183" s="13" t="s">
        <v>3402</v>
      </c>
      <c r="G183" s="82">
        <v>-3.8231545932E-3</v>
      </c>
      <c r="H183" s="39">
        <v>5.8321183087000003E-2</v>
      </c>
      <c r="I183" s="39">
        <v>5.7903793315E-2</v>
      </c>
      <c r="J183" s="39">
        <v>0.29008724699999999</v>
      </c>
      <c r="K183" s="39">
        <v>0.32176049854</v>
      </c>
      <c r="L183" s="39">
        <v>0.21228248688000001</v>
      </c>
      <c r="M183" s="39">
        <v>0.43886477083999997</v>
      </c>
      <c r="N183" s="39">
        <v>-4.2989202029000001E-3</v>
      </c>
      <c r="O183" s="39">
        <v>-1.1553784859999999E-2</v>
      </c>
      <c r="P183" s="39">
        <v>-2.3780733575000001E-2</v>
      </c>
      <c r="Q183" s="39">
        <v>-8.6705202310999995E-3</v>
      </c>
      <c r="R183" s="39">
        <v>5.2998750519999999E-2</v>
      </c>
      <c r="S183" s="39">
        <v>4.8452486898999999E-3</v>
      </c>
      <c r="T183" s="39">
        <v>0.14821844294</v>
      </c>
      <c r="U183" s="39">
        <v>0.27466169054</v>
      </c>
      <c r="V183" s="39">
        <v>-0.16065040524999999</v>
      </c>
      <c r="W183" s="39">
        <v>2.5423242275999999E-2</v>
      </c>
      <c r="X183" s="39">
        <v>0.17093232273</v>
      </c>
      <c r="Y183" s="4">
        <v>152713.17858000001</v>
      </c>
    </row>
    <row r="184" spans="1:25" x14ac:dyDescent="0.25">
      <c r="A184" s="13">
        <v>181</v>
      </c>
      <c r="B184" s="13" t="s">
        <v>247</v>
      </c>
      <c r="C184" s="13" t="s">
        <v>3753</v>
      </c>
      <c r="D184" s="13" t="s">
        <v>4015</v>
      </c>
      <c r="E184" s="13" t="str">
        <f t="shared" si="2"/>
        <v>AMRC Com A</v>
      </c>
      <c r="F184" s="13" t="s">
        <v>3403</v>
      </c>
      <c r="G184" s="82">
        <v>-0.18127009646</v>
      </c>
      <c r="H184" s="39">
        <v>0.21177870315</v>
      </c>
      <c r="I184" s="39">
        <v>-3.5054476550999997E-2</v>
      </c>
      <c r="J184" s="39">
        <v>-0.29098503307000001</v>
      </c>
      <c r="K184" s="39">
        <v>-0.59284429342</v>
      </c>
      <c r="L184" s="39">
        <v>-0.69108280254999999</v>
      </c>
      <c r="M184" s="39">
        <v>-0.30995934958999999</v>
      </c>
      <c r="N184" s="39">
        <v>2.3728813559999999E-2</v>
      </c>
      <c r="O184" s="39">
        <v>-0.12003311258</v>
      </c>
      <c r="P184" s="39">
        <v>0.29633113829000002</v>
      </c>
      <c r="Q184" s="39">
        <v>0.10232220609000001</v>
      </c>
      <c r="R184" s="39">
        <v>0.11389071756999999</v>
      </c>
      <c r="S184" s="39">
        <v>0.20390070922</v>
      </c>
      <c r="T184" s="39">
        <v>-0.13245315161999999</v>
      </c>
      <c r="U184" s="39">
        <v>-0.25860435743999999</v>
      </c>
      <c r="V184" s="39">
        <v>-0.44574728736000002</v>
      </c>
      <c r="W184" s="39">
        <v>-0.29837917484999998</v>
      </c>
      <c r="X184" s="39">
        <v>0.55895865236999998</v>
      </c>
      <c r="Y184" s="4">
        <v>18248.321003000001</v>
      </c>
    </row>
    <row r="185" spans="1:25" x14ac:dyDescent="0.25">
      <c r="A185" s="13">
        <v>182</v>
      </c>
      <c r="B185" s="13" t="s">
        <v>248</v>
      </c>
      <c r="C185" s="13" t="s">
        <v>3754</v>
      </c>
      <c r="D185" s="13" t="s">
        <v>4016</v>
      </c>
      <c r="E185" s="13" t="str">
        <f t="shared" si="2"/>
        <v>AMRC-B Com B</v>
      </c>
      <c r="F185" s="13" t="s">
        <v>3403</v>
      </c>
      <c r="G185" s="82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</row>
    <row r="186" spans="1:25" x14ac:dyDescent="0.25">
      <c r="A186" s="13">
        <v>183</v>
      </c>
      <c r="B186" s="13" t="s">
        <v>270</v>
      </c>
      <c r="C186" s="13" t="s">
        <v>3776</v>
      </c>
      <c r="D186" s="13" t="s">
        <v>4017</v>
      </c>
      <c r="E186" s="13" t="str">
        <f t="shared" si="2"/>
        <v>CRMT Com</v>
      </c>
      <c r="F186" s="13" t="s">
        <v>4973</v>
      </c>
      <c r="G186" s="82">
        <v>1.5996343693000001E-2</v>
      </c>
      <c r="H186" s="39">
        <v>-0.28348106365999998</v>
      </c>
      <c r="I186" s="39">
        <v>-0.10362903225</v>
      </c>
      <c r="J186" s="39">
        <v>-0.25602409638000001</v>
      </c>
      <c r="K186" s="39">
        <v>-0.61453095196999996</v>
      </c>
      <c r="L186" s="39">
        <v>-0.57372962608</v>
      </c>
      <c r="M186" s="39">
        <v>-0.52606331947999996</v>
      </c>
      <c r="N186" s="39">
        <v>8.4328714764000001E-2</v>
      </c>
      <c r="O186" s="39">
        <v>4.4723507380999998E-2</v>
      </c>
      <c r="P186" s="39">
        <v>4.9346267398999999E-2</v>
      </c>
      <c r="Q186" s="39">
        <v>0.12620578777999999</v>
      </c>
      <c r="R186" s="39">
        <v>-0.19628836545</v>
      </c>
      <c r="S186" s="39">
        <v>-1.2877442272E-2</v>
      </c>
      <c r="T186" s="39">
        <v>-0.13248780488</v>
      </c>
      <c r="U186" s="39">
        <v>-0.32361092781</v>
      </c>
      <c r="V186" s="39">
        <v>4.8574591751999997E-2</v>
      </c>
      <c r="W186" s="39">
        <v>-0.29433593749999998</v>
      </c>
      <c r="X186" s="39">
        <v>-6.7734887108000005E-2</v>
      </c>
      <c r="Y186" s="4">
        <v>4233.3781356999998</v>
      </c>
    </row>
    <row r="187" spans="1:25" x14ac:dyDescent="0.25">
      <c r="A187" s="13">
        <v>184</v>
      </c>
      <c r="B187" s="13" t="s">
        <v>249</v>
      </c>
      <c r="C187" s="13" t="s">
        <v>3755</v>
      </c>
      <c r="D187" s="13" t="s">
        <v>4017</v>
      </c>
      <c r="E187" s="13" t="str">
        <f t="shared" si="2"/>
        <v>AAL Com</v>
      </c>
      <c r="F187" s="13" t="s">
        <v>3404</v>
      </c>
      <c r="G187" s="82">
        <v>8.5910652924000002E-3</v>
      </c>
      <c r="H187" s="39">
        <v>4.2771599656000001E-3</v>
      </c>
      <c r="I187" s="39">
        <v>-0.31184056271999999</v>
      </c>
      <c r="J187" s="39">
        <v>0.26100966703</v>
      </c>
      <c r="K187" s="39">
        <v>-0.25883838384000002</v>
      </c>
      <c r="L187" s="39">
        <v>-0.20352781547000001</v>
      </c>
      <c r="M187" s="39">
        <v>-9.9693251533000002E-2</v>
      </c>
      <c r="N187" s="39">
        <v>-0.26480836236999999</v>
      </c>
      <c r="O187" s="39">
        <v>-5.6872037915E-2</v>
      </c>
      <c r="P187" s="39">
        <v>0.14673366834000001</v>
      </c>
      <c r="Q187" s="39">
        <v>-1.6652059596999998E-2</v>
      </c>
      <c r="R187" s="39">
        <v>2.4064171123000001E-2</v>
      </c>
      <c r="S187" s="39">
        <v>2.1758050479999999E-2</v>
      </c>
      <c r="T187" s="39">
        <v>-0.32644865174999999</v>
      </c>
      <c r="U187" s="39">
        <v>0.26855895196000001</v>
      </c>
      <c r="V187" s="39">
        <v>8.0188679245000005E-2</v>
      </c>
      <c r="W187" s="39">
        <v>-0.29175946547999998</v>
      </c>
      <c r="X187" s="39">
        <v>0.13887127457000001</v>
      </c>
      <c r="Y187" s="4">
        <v>869553.66342</v>
      </c>
    </row>
    <row r="188" spans="1:25" x14ac:dyDescent="0.25">
      <c r="A188" s="13">
        <v>185</v>
      </c>
      <c r="B188" s="13" t="s">
        <v>250</v>
      </c>
      <c r="C188" s="13" t="s">
        <v>3756</v>
      </c>
      <c r="D188" s="13" t="s">
        <v>4017</v>
      </c>
      <c r="E188" s="13" t="str">
        <f t="shared" si="2"/>
        <v>AAT Com</v>
      </c>
      <c r="F188" s="13" t="s">
        <v>3405</v>
      </c>
      <c r="G188" s="82">
        <v>-1.5657620042E-3</v>
      </c>
      <c r="H188" s="39">
        <v>-5.3438891638000002E-2</v>
      </c>
      <c r="I188" s="39">
        <v>-0.13060196704999999</v>
      </c>
      <c r="J188" s="39">
        <v>-0.20616240298999999</v>
      </c>
      <c r="K188" s="39">
        <v>-4.1800272138E-2</v>
      </c>
      <c r="L188" s="39">
        <v>-0.22248423726</v>
      </c>
      <c r="M188" s="39">
        <v>-0.10188452388999999</v>
      </c>
      <c r="N188" s="39">
        <v>-8.9257923641999998E-2</v>
      </c>
      <c r="O188" s="39">
        <v>-7.0009930486999994E-2</v>
      </c>
      <c r="P188" s="39">
        <v>6.4602242392000006E-2</v>
      </c>
      <c r="Q188" s="39">
        <v>7.3940414204E-3</v>
      </c>
      <c r="R188" s="39">
        <v>-3.6455696202000003E-2</v>
      </c>
      <c r="S188" s="39">
        <v>5.2548607472999997E-3</v>
      </c>
      <c r="T188" s="39">
        <v>-0.24747078107000001</v>
      </c>
      <c r="U188" s="39">
        <v>0.23321392901999999</v>
      </c>
      <c r="V188" s="39">
        <v>-9.5800228776000002E-2</v>
      </c>
      <c r="W188" s="39">
        <v>-0.26363923777999998</v>
      </c>
      <c r="X188" s="39">
        <v>0.34033272469999998</v>
      </c>
      <c r="Y188" s="4">
        <v>8327.9374752000003</v>
      </c>
    </row>
    <row r="189" spans="1:25" x14ac:dyDescent="0.25">
      <c r="A189" s="13">
        <v>186</v>
      </c>
      <c r="B189" s="13" t="s">
        <v>251</v>
      </c>
      <c r="C189" s="13" t="s">
        <v>3757</v>
      </c>
      <c r="D189" s="13" t="s">
        <v>4017</v>
      </c>
      <c r="E189" s="13" t="str">
        <f t="shared" si="2"/>
        <v>AXL Com</v>
      </c>
      <c r="F189" s="13" t="s">
        <v>3406</v>
      </c>
      <c r="G189" s="82">
        <v>1.5801354401999999E-2</v>
      </c>
      <c r="H189" s="39">
        <v>2.7397260275000002E-2</v>
      </c>
      <c r="I189" s="39">
        <v>-0.12109375</v>
      </c>
      <c r="J189" s="39">
        <v>-0.28797468354</v>
      </c>
      <c r="K189" s="39">
        <v>-0.44987775061000002</v>
      </c>
      <c r="L189" s="39">
        <v>-0.51245937160999999</v>
      </c>
      <c r="M189" s="39">
        <v>-0.34876989870000003</v>
      </c>
      <c r="N189" s="39">
        <v>-0.17943548387</v>
      </c>
      <c r="O189" s="39">
        <v>-6.1425061424999997E-2</v>
      </c>
      <c r="P189" s="39">
        <v>0.14921465969</v>
      </c>
      <c r="Q189" s="39">
        <v>-7.0615034167999996E-2</v>
      </c>
      <c r="R189" s="39">
        <v>9.0686274509000006E-2</v>
      </c>
      <c r="S189" s="39">
        <v>1.1235955056E-2</v>
      </c>
      <c r="T189" s="39">
        <v>-0.22813036020999999</v>
      </c>
      <c r="U189" s="39">
        <v>-0.33825198637999998</v>
      </c>
      <c r="V189" s="39">
        <v>0.12659846547</v>
      </c>
      <c r="W189" s="39">
        <v>-0.16184351554000001</v>
      </c>
      <c r="X189" s="39">
        <v>0.11870503597</v>
      </c>
      <c r="Y189" s="4">
        <v>15573.018904</v>
      </c>
    </row>
    <row r="190" spans="1:25" x14ac:dyDescent="0.25">
      <c r="A190" s="13">
        <v>187</v>
      </c>
      <c r="B190" s="13" t="s">
        <v>5009</v>
      </c>
      <c r="C190" s="13" t="s">
        <v>5088</v>
      </c>
      <c r="D190" s="13" t="s">
        <v>4017</v>
      </c>
      <c r="E190" s="13" t="str">
        <f t="shared" si="2"/>
        <v>ACIC Com</v>
      </c>
      <c r="F190" s="13" t="s">
        <v>4958</v>
      </c>
      <c r="G190" s="82">
        <v>-7.7972709551000002E-3</v>
      </c>
      <c r="H190" s="39">
        <v>-7.7898550725000001E-2</v>
      </c>
      <c r="I190" s="39">
        <v>-0.1600660066</v>
      </c>
      <c r="J190" s="39">
        <v>-9.2468076088000006E-2</v>
      </c>
      <c r="K190" s="39">
        <v>0.97252740925000003</v>
      </c>
      <c r="L190" s="39">
        <v>8.9742895410999992</v>
      </c>
      <c r="M190" s="39">
        <v>0.30255855645000002</v>
      </c>
      <c r="N190" s="39">
        <v>-4.6952224052000002E-2</v>
      </c>
      <c r="O190" s="39">
        <v>-1.2100259291999999E-2</v>
      </c>
      <c r="P190" s="39">
        <v>-5.5118110236000002E-2</v>
      </c>
      <c r="Q190" s="39">
        <v>2.9629629628999999E-2</v>
      </c>
      <c r="R190" s="39">
        <v>-6.3848920862000003E-2</v>
      </c>
      <c r="S190" s="39">
        <v>-2.2094140250000002E-2</v>
      </c>
      <c r="T190" s="39">
        <v>-0.21450617284000001</v>
      </c>
      <c r="U190" s="39">
        <v>0.42283298096999999</v>
      </c>
      <c r="V190" s="39">
        <v>7.9245283018999997</v>
      </c>
      <c r="W190" s="39">
        <v>-0.75131964808999996</v>
      </c>
      <c r="X190" s="39">
        <v>-0.20433790234999999</v>
      </c>
      <c r="Y190" s="4">
        <v>1701.5433726000001</v>
      </c>
    </row>
    <row r="191" spans="1:25" x14ac:dyDescent="0.25">
      <c r="A191" s="13">
        <v>188</v>
      </c>
      <c r="B191" s="13" t="s">
        <v>252</v>
      </c>
      <c r="C191" s="13" t="s">
        <v>3758</v>
      </c>
      <c r="D191" s="13" t="s">
        <v>4017</v>
      </c>
      <c r="E191" s="13" t="str">
        <f t="shared" si="2"/>
        <v>AEO Com</v>
      </c>
      <c r="F191" s="13" t="s">
        <v>5136</v>
      </c>
      <c r="G191" s="82">
        <v>6.6555740434000005E-2</v>
      </c>
      <c r="H191" s="39">
        <v>0.26267803161999997</v>
      </c>
      <c r="I191" s="39">
        <v>-0.18167896001</v>
      </c>
      <c r="J191" s="39">
        <v>-0.34597328864999999</v>
      </c>
      <c r="K191" s="39">
        <v>-0.10510899968</v>
      </c>
      <c r="L191" s="39">
        <v>0.14797362757999999</v>
      </c>
      <c r="M191" s="39">
        <v>0.38813220458999997</v>
      </c>
      <c r="N191" s="39">
        <v>-0.11229946523999999</v>
      </c>
      <c r="O191" s="39">
        <v>-8.3071950793000005E-2</v>
      </c>
      <c r="P191" s="39">
        <v>4.0835707503000002E-2</v>
      </c>
      <c r="Q191" s="39">
        <v>-0.12226277372</v>
      </c>
      <c r="R191" s="39">
        <v>0.13670140684000001</v>
      </c>
      <c r="S191" s="39">
        <v>0.18703703703999999</v>
      </c>
      <c r="T191" s="39">
        <v>-0.20610735868999999</v>
      </c>
      <c r="U191" s="39">
        <v>-0.19336080867</v>
      </c>
      <c r="V191" s="39">
        <v>0.54864796226000001</v>
      </c>
      <c r="W191" s="39">
        <v>-0.43438368848999998</v>
      </c>
      <c r="X191" s="39">
        <v>0.29760468379999999</v>
      </c>
      <c r="Y191" s="4">
        <v>172604.84260999999</v>
      </c>
    </row>
    <row r="192" spans="1:25" x14ac:dyDescent="0.25">
      <c r="A192" s="13">
        <v>189</v>
      </c>
      <c r="B192" s="13" t="s">
        <v>253</v>
      </c>
      <c r="C192" s="13" t="s">
        <v>3759</v>
      </c>
      <c r="D192" s="13" t="s">
        <v>4017</v>
      </c>
      <c r="E192" s="13" t="str">
        <f t="shared" si="2"/>
        <v>AEP Com</v>
      </c>
      <c r="F192" s="13" t="s">
        <v>3407</v>
      </c>
      <c r="G192" s="82">
        <v>2.2077004595999999E-3</v>
      </c>
      <c r="H192" s="39">
        <v>9.2720970537E-2</v>
      </c>
      <c r="I192" s="39">
        <v>0.15377274276</v>
      </c>
      <c r="J192" s="39">
        <v>0.19805731593000001</v>
      </c>
      <c r="K192" s="39">
        <v>0.51296412059999996</v>
      </c>
      <c r="L192" s="39">
        <v>0.28039055898999998</v>
      </c>
      <c r="M192" s="39">
        <v>0.59703027199000003</v>
      </c>
      <c r="N192" s="39">
        <v>3.0363036303E-2</v>
      </c>
      <c r="O192" s="39">
        <v>-8.5110277295999993E-3</v>
      </c>
      <c r="P192" s="39">
        <v>-3.6245785544E-2</v>
      </c>
      <c r="Q192" s="39">
        <v>2.6089477250999999E-3</v>
      </c>
      <c r="R192" s="39">
        <v>9.0400925211999994E-2</v>
      </c>
      <c r="S192" s="39">
        <v>3.0935124613999999E-3</v>
      </c>
      <c r="T192" s="39">
        <v>0.25310002864999998</v>
      </c>
      <c r="U192" s="39">
        <v>0.18181255458000001</v>
      </c>
      <c r="V192" s="39">
        <v>-0.10976257568</v>
      </c>
      <c r="W192" s="39">
        <v>0.10380353807999999</v>
      </c>
      <c r="X192" s="39">
        <v>0.10680975696</v>
      </c>
      <c r="Y192" s="4">
        <v>364059.90393999999</v>
      </c>
    </row>
    <row r="193" spans="1:25" x14ac:dyDescent="0.25">
      <c r="A193" s="13">
        <v>190</v>
      </c>
      <c r="B193" s="13" t="s">
        <v>254</v>
      </c>
      <c r="C193" s="13" t="s">
        <v>3760</v>
      </c>
      <c r="D193" s="13" t="s">
        <v>4017</v>
      </c>
      <c r="E193" s="13" t="str">
        <f t="shared" si="2"/>
        <v>AXP Com</v>
      </c>
      <c r="F193" s="13" t="s">
        <v>5146</v>
      </c>
      <c r="G193" s="82">
        <v>-3.7081984900999999E-3</v>
      </c>
      <c r="H193" s="39">
        <v>-9.9320391307999994E-2</v>
      </c>
      <c r="I193" s="39">
        <v>-7.1467204975000004E-2</v>
      </c>
      <c r="J193" s="39">
        <v>0.29260682021000001</v>
      </c>
      <c r="K193" s="39">
        <v>0.83045443251999995</v>
      </c>
      <c r="L193" s="39">
        <v>0.95012586341000005</v>
      </c>
      <c r="M193" s="39">
        <v>2.2828215968999999</v>
      </c>
      <c r="N193" s="39">
        <v>-0.10602737905</v>
      </c>
      <c r="O193" s="39">
        <v>-6.5250397437999997E-3</v>
      </c>
      <c r="P193" s="39">
        <v>0.10374985923</v>
      </c>
      <c r="Q193" s="39">
        <v>8.4781499745000002E-2</v>
      </c>
      <c r="R193" s="39">
        <v>-5.9296286810000001E-2</v>
      </c>
      <c r="S193" s="39">
        <v>-1.2595636631000001E-2</v>
      </c>
      <c r="T193" s="39">
        <v>3.9714689828999998E-3</v>
      </c>
      <c r="U193" s="39">
        <v>0.60320126639000005</v>
      </c>
      <c r="V193" s="39">
        <v>0.28670552591999998</v>
      </c>
      <c r="W193" s="39">
        <v>-8.5169172776000002E-2</v>
      </c>
      <c r="X193" s="39">
        <v>0.36884627591000002</v>
      </c>
      <c r="Y193" s="4">
        <v>799454.88694</v>
      </c>
    </row>
    <row r="194" spans="1:25" x14ac:dyDescent="0.25">
      <c r="A194" s="13">
        <v>191</v>
      </c>
      <c r="B194" s="13" t="s">
        <v>255</v>
      </c>
      <c r="C194" s="13" t="s">
        <v>3761</v>
      </c>
      <c r="D194" s="13" t="s">
        <v>4017</v>
      </c>
      <c r="E194" s="13" t="str">
        <f t="shared" si="2"/>
        <v>AFG Com</v>
      </c>
      <c r="F194" s="13" t="s">
        <v>3408</v>
      </c>
      <c r="G194" s="82">
        <v>2.6866151868E-2</v>
      </c>
      <c r="H194" s="39">
        <v>8.0868056665999999E-3</v>
      </c>
      <c r="I194" s="39">
        <v>2.0825131467000001E-2</v>
      </c>
      <c r="J194" s="39">
        <v>9.9897041357999997E-2</v>
      </c>
      <c r="K194" s="39">
        <v>0.30003902018</v>
      </c>
      <c r="L194" s="39">
        <v>0.20577416179999999</v>
      </c>
      <c r="M194" s="39">
        <v>2.4075321302999999</v>
      </c>
      <c r="N194" s="39">
        <v>5.6676259723E-2</v>
      </c>
      <c r="O194" s="39">
        <v>-2.9591726831999999E-2</v>
      </c>
      <c r="P194" s="39">
        <v>-2.1159008369000001E-2</v>
      </c>
      <c r="Q194" s="39">
        <v>1.798677206E-2</v>
      </c>
      <c r="R194" s="39">
        <v>-4.1740364612999998E-3</v>
      </c>
      <c r="S194" s="39">
        <v>2.2097678142000001E-2</v>
      </c>
      <c r="T194" s="39">
        <v>-3.5023921659999999E-2</v>
      </c>
      <c r="U194" s="39">
        <v>0.23787391820000001</v>
      </c>
      <c r="V194" s="39">
        <v>-7.6114128870000006E-2</v>
      </c>
      <c r="W194" s="39">
        <v>0.10912325387000001</v>
      </c>
      <c r="X194" s="39">
        <v>0.93827236030000005</v>
      </c>
      <c r="Y194" s="4">
        <v>62423.804232000002</v>
      </c>
    </row>
    <row r="195" spans="1:25" x14ac:dyDescent="0.25">
      <c r="A195" s="13">
        <v>192</v>
      </c>
      <c r="B195" s="13" t="s">
        <v>256</v>
      </c>
      <c r="C195" s="13" t="s">
        <v>3762</v>
      </c>
      <c r="D195" s="13" t="s">
        <v>4015</v>
      </c>
      <c r="E195" s="13" t="str">
        <f t="shared" si="2"/>
        <v>AMH Com A</v>
      </c>
      <c r="F195" s="13" t="s">
        <v>3409</v>
      </c>
      <c r="G195" s="82">
        <v>-1.2471655329000001E-2</v>
      </c>
      <c r="H195" s="39">
        <v>-2.1348314605000002E-2</v>
      </c>
      <c r="I195" s="39">
        <v>2.9572272942000001E-3</v>
      </c>
      <c r="J195" s="39">
        <v>-5.6768782011000003E-2</v>
      </c>
      <c r="K195" s="39">
        <v>1.1155034431000001E-2</v>
      </c>
      <c r="L195" s="39">
        <v>1.9634152251E-2</v>
      </c>
      <c r="M195" s="39">
        <v>0.33668976093000003</v>
      </c>
      <c r="N195" s="39">
        <v>3.053559133E-2</v>
      </c>
      <c r="O195" s="39">
        <v>-1.1108172439000001E-2</v>
      </c>
      <c r="P195" s="39">
        <v>1.2302754747000001E-2</v>
      </c>
      <c r="Q195" s="39">
        <v>-3.9156274185999998E-2</v>
      </c>
      <c r="R195" s="39">
        <v>-3.8258940948000003E-2</v>
      </c>
      <c r="S195" s="39">
        <v>4.3240126852000004E-3</v>
      </c>
      <c r="T195" s="39">
        <v>-5.3060426500999999E-2</v>
      </c>
      <c r="U195" s="39">
        <v>6.9879271874000004E-2</v>
      </c>
      <c r="V195" s="39">
        <v>0.22435101012</v>
      </c>
      <c r="W195" s="39">
        <v>-0.29457440447</v>
      </c>
      <c r="X195" s="39">
        <v>0.46912957084000001</v>
      </c>
      <c r="Y195" s="4">
        <v>80069.489914999998</v>
      </c>
    </row>
    <row r="196" spans="1:25" x14ac:dyDescent="0.25">
      <c r="A196" s="13">
        <v>193</v>
      </c>
      <c r="B196" s="13" t="s">
        <v>257</v>
      </c>
      <c r="C196" s="13" t="s">
        <v>3763</v>
      </c>
      <c r="D196" s="13" t="s">
        <v>4016</v>
      </c>
      <c r="E196" s="13" t="str">
        <f t="shared" ref="E196:E259" si="3">CONCATENATE(C196," ",D196)</f>
        <v>AMH-B Com B</v>
      </c>
      <c r="F196" s="13" t="s">
        <v>3409</v>
      </c>
      <c r="G196" s="82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</row>
    <row r="197" spans="1:25" x14ac:dyDescent="0.25">
      <c r="A197" s="13">
        <v>194</v>
      </c>
      <c r="B197" s="13" t="s">
        <v>5299</v>
      </c>
      <c r="C197" s="13" t="s">
        <v>5393</v>
      </c>
      <c r="D197" s="13" t="s">
        <v>4017</v>
      </c>
      <c r="E197" s="13" t="str">
        <f t="shared" si="3"/>
        <v>AII Com</v>
      </c>
      <c r="F197" s="13" t="s">
        <v>5378</v>
      </c>
      <c r="G197" s="82">
        <v>-2.8311965812E-2</v>
      </c>
      <c r="H197" s="39">
        <v>2.1336327905000001E-2</v>
      </c>
      <c r="I197" s="39"/>
      <c r="J197" s="39"/>
      <c r="K197" s="39"/>
      <c r="L197" s="39"/>
      <c r="M197" s="39"/>
      <c r="N197" s="39"/>
      <c r="O197" s="39"/>
      <c r="P197" s="39"/>
      <c r="Q197" s="39">
        <v>0.10983705491</v>
      </c>
      <c r="R197" s="39">
        <v>1.4681892332999999E-2</v>
      </c>
      <c r="S197" s="39">
        <v>-2.5187566987999999E-2</v>
      </c>
      <c r="T197" s="39"/>
      <c r="U197" s="39"/>
      <c r="V197" s="39"/>
      <c r="W197" s="39"/>
      <c r="X197" s="39"/>
      <c r="Y197" s="4">
        <v>1426.5664865000001</v>
      </c>
    </row>
    <row r="198" spans="1:25" x14ac:dyDescent="0.25">
      <c r="A198" s="13">
        <v>195</v>
      </c>
      <c r="B198" s="13" t="s">
        <v>258</v>
      </c>
      <c r="C198" s="13" t="s">
        <v>3764</v>
      </c>
      <c r="D198" s="13" t="s">
        <v>4017</v>
      </c>
      <c r="E198" s="13" t="str">
        <f t="shared" si="3"/>
        <v>AIG Com</v>
      </c>
      <c r="F198" s="13" t="s">
        <v>3410</v>
      </c>
      <c r="G198" s="82">
        <v>7.9041305470999995E-3</v>
      </c>
      <c r="H198" s="39">
        <v>-4.9531137292000003E-2</v>
      </c>
      <c r="I198" s="39">
        <v>7.0811309901E-2</v>
      </c>
      <c r="J198" s="39">
        <v>0.13340354131000001</v>
      </c>
      <c r="K198" s="39">
        <v>0.35935815375000002</v>
      </c>
      <c r="L198" s="39">
        <v>0.63060935947999996</v>
      </c>
      <c r="M198" s="39">
        <v>2.0467771093999998</v>
      </c>
      <c r="N198" s="39">
        <v>5.329582075E-2</v>
      </c>
      <c r="O198" s="39">
        <v>-6.2341844950000003E-2</v>
      </c>
      <c r="P198" s="39">
        <v>3.8272816485999998E-2</v>
      </c>
      <c r="Q198" s="39">
        <v>1.6555592838E-2</v>
      </c>
      <c r="R198" s="39">
        <v>-9.3001518869000002E-2</v>
      </c>
      <c r="S198" s="39">
        <v>1.8420713642999999E-2</v>
      </c>
      <c r="T198" s="39">
        <v>9.6993234784999993E-2</v>
      </c>
      <c r="U198" s="39">
        <v>9.7515588489999999E-2</v>
      </c>
      <c r="V198" s="39">
        <v>9.7895246919999998E-2</v>
      </c>
      <c r="W198" s="39">
        <v>0.13764993603</v>
      </c>
      <c r="X198" s="39">
        <v>0.53920108189000004</v>
      </c>
      <c r="Y198" s="4">
        <v>337625.04748000001</v>
      </c>
    </row>
    <row r="199" spans="1:25" x14ac:dyDescent="0.25">
      <c r="A199" s="13">
        <v>196</v>
      </c>
      <c r="B199" s="13" t="s">
        <v>259</v>
      </c>
      <c r="C199" s="13" t="s">
        <v>3765</v>
      </c>
      <c r="D199" s="13" t="s">
        <v>4017</v>
      </c>
      <c r="E199" s="13" t="str">
        <f t="shared" si="3"/>
        <v>AMNB Com</v>
      </c>
      <c r="F199" s="13" t="s">
        <v>3411</v>
      </c>
      <c r="G199" s="82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>
        <v>0.36646586866000003</v>
      </c>
      <c r="W199" s="39">
        <v>1.1516080981E-2</v>
      </c>
      <c r="X199" s="39">
        <v>0.48357316721999999</v>
      </c>
      <c r="Y199" s="4">
        <v>0</v>
      </c>
    </row>
    <row r="200" spans="1:25" x14ac:dyDescent="0.25">
      <c r="A200" s="13">
        <v>197</v>
      </c>
      <c r="B200" s="13" t="s">
        <v>260</v>
      </c>
      <c r="C200" s="13" t="s">
        <v>3766</v>
      </c>
      <c r="D200" s="13" t="s">
        <v>4017</v>
      </c>
      <c r="E200" s="13" t="str">
        <f t="shared" si="3"/>
        <v>APEI Com</v>
      </c>
      <c r="F200" s="13" t="s">
        <v>3412</v>
      </c>
      <c r="G200" s="82">
        <v>3.3093053735000003E-2</v>
      </c>
      <c r="H200" s="39">
        <v>4.3694141013000003E-2</v>
      </c>
      <c r="I200" s="39">
        <v>0.43513882567000001</v>
      </c>
      <c r="J200" s="39">
        <v>0.84710017574999996</v>
      </c>
      <c r="K200" s="39">
        <v>5.3955375254</v>
      </c>
      <c r="L200" s="39">
        <v>0.98177247014000002</v>
      </c>
      <c r="M200" s="39">
        <v>6.0901749663E-2</v>
      </c>
      <c r="N200" s="39">
        <v>5.4820415879000002E-2</v>
      </c>
      <c r="O200" s="39">
        <v>5.2867383512000002E-2</v>
      </c>
      <c r="P200" s="39">
        <v>0.25319148936000002</v>
      </c>
      <c r="Q200" s="39">
        <v>3.4295415959E-2</v>
      </c>
      <c r="R200" s="39">
        <v>-3.0860144451999999E-2</v>
      </c>
      <c r="S200" s="39">
        <v>6.8089430894999997E-2</v>
      </c>
      <c r="T200" s="39">
        <v>0.46175243393999998</v>
      </c>
      <c r="U200" s="39">
        <v>1.2352331606</v>
      </c>
      <c r="V200" s="39">
        <v>-0.21480878763</v>
      </c>
      <c r="W200" s="39">
        <v>-0.44764044943999998</v>
      </c>
      <c r="X200" s="39">
        <v>-0.27001312336</v>
      </c>
      <c r="Y200" s="4">
        <v>8577.0781348</v>
      </c>
    </row>
    <row r="201" spans="1:25" x14ac:dyDescent="0.25">
      <c r="A201" s="13">
        <v>198</v>
      </c>
      <c r="B201" s="13" t="s">
        <v>261</v>
      </c>
      <c r="C201" s="13" t="s">
        <v>3767</v>
      </c>
      <c r="D201" s="13" t="s">
        <v>4017</v>
      </c>
      <c r="E201" s="13" t="str">
        <f t="shared" si="3"/>
        <v>ARL Com</v>
      </c>
      <c r="F201" s="13" t="s">
        <v>3413</v>
      </c>
      <c r="G201" s="82">
        <v>-1.6129032259E-2</v>
      </c>
      <c r="H201" s="39">
        <v>-0.11533149171</v>
      </c>
      <c r="I201" s="39">
        <v>-0.10669456066000001</v>
      </c>
      <c r="J201" s="39">
        <v>-0.18821292776000001</v>
      </c>
      <c r="K201" s="39">
        <v>-0.32967032966999998</v>
      </c>
      <c r="L201" s="39">
        <v>-0.11165048543</v>
      </c>
      <c r="M201" s="39">
        <v>0.29263370332999999</v>
      </c>
      <c r="N201" s="39">
        <v>-0.28896103896000003</v>
      </c>
      <c r="O201" s="39">
        <v>0.10410958904000001</v>
      </c>
      <c r="P201" s="39">
        <v>0.18031430935000001</v>
      </c>
      <c r="Q201" s="39">
        <v>-1.0511562719E-2</v>
      </c>
      <c r="R201" s="39">
        <v>-0.11118980169000001</v>
      </c>
      <c r="S201" s="39">
        <v>2.0717131473999999E-2</v>
      </c>
      <c r="T201" s="39">
        <v>-0.12738419617999999</v>
      </c>
      <c r="U201" s="39">
        <v>-0.15680643309</v>
      </c>
      <c r="V201" s="39">
        <v>-0.32124756334999999</v>
      </c>
      <c r="W201" s="39">
        <v>1.0276679842000001</v>
      </c>
      <c r="X201" s="39">
        <v>0.16055045872000001</v>
      </c>
      <c r="Y201" s="4">
        <v>60.895105217000001</v>
      </c>
    </row>
    <row r="202" spans="1:25" x14ac:dyDescent="0.25">
      <c r="A202" s="13">
        <v>199</v>
      </c>
      <c r="B202" s="13" t="s">
        <v>262</v>
      </c>
      <c r="C202" s="13" t="s">
        <v>3768</v>
      </c>
      <c r="D202" s="13" t="s">
        <v>4017</v>
      </c>
      <c r="E202" s="13" t="str">
        <f t="shared" si="3"/>
        <v>AMS Com</v>
      </c>
      <c r="F202" s="13" t="s">
        <v>3414</v>
      </c>
      <c r="G202" s="82">
        <v>-4.0160642575000002E-3</v>
      </c>
      <c r="H202" s="39">
        <v>-4.0160642575000002E-3</v>
      </c>
      <c r="I202" s="39">
        <v>-0.19218241042</v>
      </c>
      <c r="J202" s="39">
        <v>-0.19218241042</v>
      </c>
      <c r="K202" s="39">
        <v>-4.6887009992000003E-2</v>
      </c>
      <c r="L202" s="39">
        <v>4.0079349019000003E-3</v>
      </c>
      <c r="M202" s="39">
        <v>0.15887850467</v>
      </c>
      <c r="N202" s="39">
        <v>-5.1194539249999997E-2</v>
      </c>
      <c r="O202" s="39">
        <v>-2.8776978416E-2</v>
      </c>
      <c r="P202" s="39">
        <v>-0.1074074074</v>
      </c>
      <c r="Q202" s="39">
        <v>0</v>
      </c>
      <c r="R202" s="39">
        <v>4.5643153527999997E-2</v>
      </c>
      <c r="S202" s="39">
        <v>-1.5873015874000002E-2</v>
      </c>
      <c r="T202" s="39">
        <v>-0.22257053292000001</v>
      </c>
      <c r="U202" s="39">
        <v>0.34067411951999998</v>
      </c>
      <c r="V202" s="39">
        <v>-0.18791808873999999</v>
      </c>
      <c r="W202" s="39">
        <v>0.23628691983</v>
      </c>
      <c r="X202" s="39">
        <v>6.7567567566999998E-2</v>
      </c>
      <c r="Y202" s="4">
        <v>11.970495434</v>
      </c>
    </row>
    <row r="203" spans="1:25" x14ac:dyDescent="0.25">
      <c r="A203" s="13">
        <v>200</v>
      </c>
      <c r="B203" s="13" t="s">
        <v>263</v>
      </c>
      <c r="C203" s="13" t="s">
        <v>3769</v>
      </c>
      <c r="D203" s="13" t="s">
        <v>4017</v>
      </c>
      <c r="E203" s="13" t="str">
        <f t="shared" si="3"/>
        <v>AWR Com</v>
      </c>
      <c r="F203" s="13" t="s">
        <v>3415</v>
      </c>
      <c r="G203" s="82">
        <v>-3.3503082285999998E-3</v>
      </c>
      <c r="H203" s="39">
        <v>-3.6158631416000002E-2</v>
      </c>
      <c r="I203" s="39">
        <v>2.3810103962999998E-2</v>
      </c>
      <c r="J203" s="39">
        <v>-7.7084098258E-2</v>
      </c>
      <c r="K203" s="39">
        <v>-9.5457083550999994E-2</v>
      </c>
      <c r="L203" s="39">
        <v>-9.8746576230999999E-2</v>
      </c>
      <c r="M203" s="39">
        <v>6.8449922196999996E-2</v>
      </c>
      <c r="N203" s="39">
        <v>2.7959237001E-2</v>
      </c>
      <c r="O203" s="39">
        <v>3.088459583E-2</v>
      </c>
      <c r="P203" s="39">
        <v>-2.1895433459999999E-2</v>
      </c>
      <c r="Q203" s="39">
        <v>-2.8020793709999998E-2</v>
      </c>
      <c r="R203" s="39">
        <v>-4.0046960606E-2</v>
      </c>
      <c r="S203" s="39">
        <v>1.0599266204E-2</v>
      </c>
      <c r="T203" s="39">
        <v>-3.1385011007000002E-2</v>
      </c>
      <c r="U203" s="39">
        <v>-1.178757773E-2</v>
      </c>
      <c r="V203" s="39">
        <v>-0.11434338282000001</v>
      </c>
      <c r="W203" s="39">
        <v>-8.9174630370999999E-2</v>
      </c>
      <c r="X203" s="39">
        <v>0.32251111259999998</v>
      </c>
      <c r="Y203" s="4">
        <v>18576.45364</v>
      </c>
    </row>
    <row r="204" spans="1:25" x14ac:dyDescent="0.25">
      <c r="A204" s="13">
        <v>201</v>
      </c>
      <c r="B204" s="13" t="s">
        <v>264</v>
      </c>
      <c r="C204" s="13" t="s">
        <v>3770</v>
      </c>
      <c r="D204" s="13" t="s">
        <v>4017</v>
      </c>
      <c r="E204" s="13" t="str">
        <f t="shared" si="3"/>
        <v>AMSC Com</v>
      </c>
      <c r="F204" s="13" t="s">
        <v>3416</v>
      </c>
      <c r="G204" s="82">
        <v>-1.3484358144E-2</v>
      </c>
      <c r="H204" s="39">
        <v>0.37518796991999998</v>
      </c>
      <c r="I204" s="39">
        <v>0.60251168223999996</v>
      </c>
      <c r="J204" s="39">
        <v>1.6648858669</v>
      </c>
      <c r="K204" s="39">
        <v>4.3220174588000004</v>
      </c>
      <c r="L204" s="39">
        <v>9.5519230768999996</v>
      </c>
      <c r="M204" s="39">
        <v>3.8643617021000001</v>
      </c>
      <c r="N204" s="39">
        <v>-0.20123293703</v>
      </c>
      <c r="O204" s="39">
        <v>9.4266813670000005E-2</v>
      </c>
      <c r="P204" s="39">
        <v>0.42367758185999999</v>
      </c>
      <c r="Q204" s="39">
        <v>0.29830148620000002</v>
      </c>
      <c r="R204" s="39">
        <v>0.54946852003000002</v>
      </c>
      <c r="S204" s="39">
        <v>-3.4828496042000001E-2</v>
      </c>
      <c r="T204" s="39">
        <v>1.227771011</v>
      </c>
      <c r="U204" s="39">
        <v>1.2109515259999999</v>
      </c>
      <c r="V204" s="39">
        <v>2.0271739129999999</v>
      </c>
      <c r="W204" s="39">
        <v>-0.66176470588000003</v>
      </c>
      <c r="X204" s="39">
        <v>-0.53543979504999994</v>
      </c>
      <c r="Y204" s="4">
        <v>57339.341788999998</v>
      </c>
    </row>
    <row r="205" spans="1:25" x14ac:dyDescent="0.25">
      <c r="A205" s="13">
        <v>202</v>
      </c>
      <c r="B205" s="13" t="s">
        <v>265</v>
      </c>
      <c r="C205" s="13" t="s">
        <v>3771</v>
      </c>
      <c r="D205" s="13" t="s">
        <v>4017</v>
      </c>
      <c r="E205" s="13" t="str">
        <f t="shared" si="3"/>
        <v>AMT Com</v>
      </c>
      <c r="F205" s="13" t="s">
        <v>3417</v>
      </c>
      <c r="G205" s="82">
        <v>-5.4748869324999999E-3</v>
      </c>
      <c r="H205" s="39">
        <v>-5.7948139797000003E-2</v>
      </c>
      <c r="I205" s="39">
        <v>0.11871624091999999</v>
      </c>
      <c r="J205" s="39">
        <v>-5.4521640323999997E-2</v>
      </c>
      <c r="K205" s="39">
        <v>0.20927666447000001</v>
      </c>
      <c r="L205" s="39">
        <v>-0.15392913364999999</v>
      </c>
      <c r="M205" s="39">
        <v>-6.07422403E-2</v>
      </c>
      <c r="N205" s="39">
        <v>5.8262814900000001E-2</v>
      </c>
      <c r="O205" s="39">
        <v>4.4414512004999997E-2</v>
      </c>
      <c r="P205" s="39">
        <v>-4.7735238010999999E-2</v>
      </c>
      <c r="Q205" s="39">
        <v>3.7780150289000003E-2</v>
      </c>
      <c r="R205" s="39">
        <v>-5.7144149850999998E-2</v>
      </c>
      <c r="S205" s="39">
        <v>2.4473343255999999E-3</v>
      </c>
      <c r="T205" s="39">
        <v>0.15738731103</v>
      </c>
      <c r="U205" s="39">
        <v>-0.12163709824000001</v>
      </c>
      <c r="V205" s="39">
        <v>5.3710353465999998E-2</v>
      </c>
      <c r="W205" s="39">
        <v>-0.25668195848999997</v>
      </c>
      <c r="X205" s="39">
        <v>0.32886185229999998</v>
      </c>
      <c r="Y205" s="4">
        <v>449658.04703999998</v>
      </c>
    </row>
    <row r="206" spans="1:25" x14ac:dyDescent="0.25">
      <c r="A206" s="13">
        <v>203</v>
      </c>
      <c r="B206" s="13" t="s">
        <v>266</v>
      </c>
      <c r="C206" s="13" t="s">
        <v>3772</v>
      </c>
      <c r="D206" s="13" t="s">
        <v>4017</v>
      </c>
      <c r="E206" s="13" t="str">
        <f t="shared" si="3"/>
        <v>AVD Com</v>
      </c>
      <c r="F206" s="13" t="s">
        <v>3418</v>
      </c>
      <c r="G206" s="82">
        <v>-2.8446389496E-2</v>
      </c>
      <c r="H206" s="39">
        <v>6.9879518072000005E-2</v>
      </c>
      <c r="I206" s="39">
        <v>-0.19272727273000001</v>
      </c>
      <c r="J206" s="39">
        <v>-0.48432055749000003</v>
      </c>
      <c r="K206" s="39">
        <v>-0.74375819643999996</v>
      </c>
      <c r="L206" s="39">
        <v>-0.80579450293999999</v>
      </c>
      <c r="M206" s="39">
        <v>-0.68484329441000003</v>
      </c>
      <c r="N206" s="39">
        <v>-0.14396887158999999</v>
      </c>
      <c r="O206" s="39">
        <v>-4.0909090909000002E-2</v>
      </c>
      <c r="P206" s="39">
        <v>0.16587677725</v>
      </c>
      <c r="Q206" s="39">
        <v>-0.20325203251999999</v>
      </c>
      <c r="R206" s="39">
        <v>-1.5306122448E-2</v>
      </c>
      <c r="S206" s="39">
        <v>0.15025906736</v>
      </c>
      <c r="T206" s="39">
        <v>-4.1036717062000003E-2</v>
      </c>
      <c r="U206" s="39">
        <v>-0.57546515387999997</v>
      </c>
      <c r="V206" s="39">
        <v>-0.49048334707000002</v>
      </c>
      <c r="W206" s="39">
        <v>0.33132212573999997</v>
      </c>
      <c r="X206" s="39">
        <v>6.1124596535999998E-2</v>
      </c>
      <c r="Y206" s="4">
        <v>1101.3887534999999</v>
      </c>
    </row>
    <row r="207" spans="1:25" x14ac:dyDescent="0.25">
      <c r="A207" s="13">
        <v>204</v>
      </c>
      <c r="B207" s="13" t="s">
        <v>267</v>
      </c>
      <c r="C207" s="13" t="s">
        <v>3773</v>
      </c>
      <c r="D207" s="13" t="s">
        <v>4017</v>
      </c>
      <c r="E207" s="13" t="str">
        <f t="shared" si="3"/>
        <v>AWK Com</v>
      </c>
      <c r="F207" s="13" t="s">
        <v>3419</v>
      </c>
      <c r="G207" s="82">
        <v>2.8975265012999999E-3</v>
      </c>
      <c r="H207" s="39">
        <v>1.3280971080999999E-2</v>
      </c>
      <c r="I207" s="39">
        <v>0.15864223985000001</v>
      </c>
      <c r="J207" s="39">
        <v>1.1475911393999999E-2</v>
      </c>
      <c r="K207" s="39">
        <v>4.6049443192000002E-2</v>
      </c>
      <c r="L207" s="39">
        <v>-2.8584355446E-2</v>
      </c>
      <c r="M207" s="39">
        <v>5.9716352494000001E-2</v>
      </c>
      <c r="N207" s="39">
        <v>8.4945208502000005E-2</v>
      </c>
      <c r="O207" s="39">
        <v>-3.4571583519000001E-3</v>
      </c>
      <c r="P207" s="39">
        <v>-2.1641599958999998E-2</v>
      </c>
      <c r="Q207" s="39">
        <v>-2.6998671049E-2</v>
      </c>
      <c r="R207" s="39">
        <v>8.1230680752999995E-3</v>
      </c>
      <c r="S207" s="39">
        <v>1.1908157443E-2</v>
      </c>
      <c r="T207" s="39">
        <v>0.15389561327000001</v>
      </c>
      <c r="U207" s="39">
        <v>-3.533519643E-2</v>
      </c>
      <c r="V207" s="39">
        <v>-0.11679990481999999</v>
      </c>
      <c r="W207" s="39">
        <v>-0.17892377069000001</v>
      </c>
      <c r="X207" s="39">
        <v>0.24830141287999999</v>
      </c>
      <c r="Y207" s="4">
        <v>211207.45478</v>
      </c>
    </row>
    <row r="208" spans="1:25" x14ac:dyDescent="0.25">
      <c r="A208" s="13">
        <v>205</v>
      </c>
      <c r="B208" s="13" t="s">
        <v>268</v>
      </c>
      <c r="C208" s="13" t="s">
        <v>3774</v>
      </c>
      <c r="D208" s="13" t="s">
        <v>4015</v>
      </c>
      <c r="E208" s="13" t="str">
        <f t="shared" si="3"/>
        <v>AMWL Com A</v>
      </c>
      <c r="F208" s="13" t="s">
        <v>3420</v>
      </c>
      <c r="G208" s="82">
        <v>-7.3113207547E-2</v>
      </c>
      <c r="H208" s="39">
        <v>-7.6380728553999994E-2</v>
      </c>
      <c r="I208" s="39">
        <v>-0.31473408892999999</v>
      </c>
      <c r="J208" s="39">
        <v>-6.7615658361999995E-2</v>
      </c>
      <c r="K208" s="39">
        <v>-0.80829268293000001</v>
      </c>
      <c r="L208" s="39">
        <v>-0.92124248497000005</v>
      </c>
      <c r="M208" s="39"/>
      <c r="N208" s="39">
        <v>-0.20883534137000001</v>
      </c>
      <c r="O208" s="39">
        <v>-6.9796954314000001E-2</v>
      </c>
      <c r="P208" s="39">
        <v>-8.0491132332999996E-2</v>
      </c>
      <c r="Q208" s="39">
        <v>0.31899109792000002</v>
      </c>
      <c r="R208" s="39">
        <v>-0.17322834645999999</v>
      </c>
      <c r="S208" s="39">
        <v>6.9387755102000001E-2</v>
      </c>
      <c r="T208" s="39">
        <v>8.4137931035000002E-2</v>
      </c>
      <c r="U208" s="39">
        <v>-0.75671140940000003</v>
      </c>
      <c r="V208" s="39">
        <v>-0.47349823322000001</v>
      </c>
      <c r="W208" s="39">
        <v>-0.53145695364000001</v>
      </c>
      <c r="X208" s="39">
        <v>-0.76154757205000001</v>
      </c>
      <c r="Y208" s="4">
        <v>584.94296609000003</v>
      </c>
    </row>
    <row r="209" spans="1:25" x14ac:dyDescent="0.25">
      <c r="A209" s="13">
        <v>206</v>
      </c>
      <c r="B209" s="13" t="s">
        <v>269</v>
      </c>
      <c r="C209" s="13" t="s">
        <v>3775</v>
      </c>
      <c r="D209" s="13" t="s">
        <v>4017</v>
      </c>
      <c r="E209" s="13" t="str">
        <f t="shared" si="3"/>
        <v>AMWD Com</v>
      </c>
      <c r="F209" s="13" t="s">
        <v>3421</v>
      </c>
      <c r="G209" s="82">
        <v>0.14230486009000001</v>
      </c>
      <c r="H209" s="39">
        <v>9.6096096096999997E-2</v>
      </c>
      <c r="I209" s="39">
        <v>-0.19976786175</v>
      </c>
      <c r="J209" s="39">
        <v>-0.33049201554000002</v>
      </c>
      <c r="K209" s="39">
        <v>-0.16554599246999999</v>
      </c>
      <c r="L209" s="39">
        <v>0.25252321357000002</v>
      </c>
      <c r="M209" s="39">
        <v>-0.27460837035000002</v>
      </c>
      <c r="N209" s="39">
        <v>-5.2351804124E-2</v>
      </c>
      <c r="O209" s="39">
        <v>2.8896821350000001E-3</v>
      </c>
      <c r="P209" s="39">
        <v>-4.4576271186000001E-2</v>
      </c>
      <c r="Q209" s="39">
        <v>-5.3219797765E-2</v>
      </c>
      <c r="R209" s="39">
        <v>-1.4240209856E-2</v>
      </c>
      <c r="S209" s="39">
        <v>0.17943356776</v>
      </c>
      <c r="T209" s="39">
        <v>-0.21979127372999999</v>
      </c>
      <c r="U209" s="39">
        <v>-0.14345718901000001</v>
      </c>
      <c r="V209" s="39">
        <v>0.90032746623000004</v>
      </c>
      <c r="W209" s="39">
        <v>-0.25061349693000001</v>
      </c>
      <c r="X209" s="39">
        <v>-0.30527437400000001</v>
      </c>
      <c r="Y209" s="4">
        <v>9519.2815895999993</v>
      </c>
    </row>
    <row r="210" spans="1:25" x14ac:dyDescent="0.25">
      <c r="A210" s="13">
        <v>207</v>
      </c>
      <c r="B210" s="13" t="s">
        <v>271</v>
      </c>
      <c r="C210" s="13" t="s">
        <v>3777</v>
      </c>
      <c r="D210" s="13" t="s">
        <v>4017</v>
      </c>
      <c r="E210" s="13" t="str">
        <f t="shared" si="3"/>
        <v>COLD Com</v>
      </c>
      <c r="F210" s="13" t="s">
        <v>4983</v>
      </c>
      <c r="G210" s="82">
        <v>-1.4598540145E-2</v>
      </c>
      <c r="H210" s="39">
        <v>-4.0284360189000001E-2</v>
      </c>
      <c r="I210" s="39">
        <v>-0.24346037726</v>
      </c>
      <c r="J210" s="39">
        <v>-0.42605930177000001</v>
      </c>
      <c r="K210" s="39">
        <v>-0.45310355291999999</v>
      </c>
      <c r="L210" s="39">
        <v>-0.41460482313000002</v>
      </c>
      <c r="M210" s="39">
        <v>-0.53343231678000003</v>
      </c>
      <c r="N210" s="39">
        <v>-5.4161060786999997E-2</v>
      </c>
      <c r="O210" s="39">
        <v>-9.8788443614999999E-2</v>
      </c>
      <c r="P210" s="39">
        <v>-0.14322647362999999</v>
      </c>
      <c r="Q210" s="39">
        <v>1.7493167099E-2</v>
      </c>
      <c r="R210" s="39">
        <v>-3.3072760073000002E-2</v>
      </c>
      <c r="S210" s="39">
        <v>7.462686568E-3</v>
      </c>
      <c r="T210" s="39">
        <v>-0.22437012510000001</v>
      </c>
      <c r="U210" s="39">
        <v>-0.26052359844</v>
      </c>
      <c r="V210" s="39">
        <v>0.10110171303</v>
      </c>
      <c r="W210" s="39">
        <v>-0.10886699010000001</v>
      </c>
      <c r="X210" s="39">
        <v>-9.8933101184999997E-2</v>
      </c>
      <c r="Y210" s="4">
        <v>54036.236176999999</v>
      </c>
    </row>
    <row r="211" spans="1:25" x14ac:dyDescent="0.25">
      <c r="A211" s="13">
        <v>208</v>
      </c>
      <c r="B211" s="13" t="s">
        <v>272</v>
      </c>
      <c r="C211" s="13" t="s">
        <v>3778</v>
      </c>
      <c r="D211" s="13" t="s">
        <v>4017</v>
      </c>
      <c r="E211" s="13" t="str">
        <f t="shared" si="3"/>
        <v>AMP Com</v>
      </c>
      <c r="F211" s="13" t="s">
        <v>3422</v>
      </c>
      <c r="G211" s="82">
        <v>6.7322733302999996E-3</v>
      </c>
      <c r="H211" s="39">
        <v>-6.1186754356000003E-2</v>
      </c>
      <c r="I211" s="39">
        <v>-5.2603389745E-2</v>
      </c>
      <c r="J211" s="39">
        <v>0.30105720597000002</v>
      </c>
      <c r="K211" s="39">
        <v>0.51459320668999997</v>
      </c>
      <c r="L211" s="39">
        <v>0.97309782139000001</v>
      </c>
      <c r="M211" s="39">
        <v>2.5549858622000001</v>
      </c>
      <c r="N211" s="39">
        <v>-9.8994974875000002E-2</v>
      </c>
      <c r="O211" s="39">
        <v>-2.7039309247000001E-2</v>
      </c>
      <c r="P211" s="39">
        <v>8.4725367524000006E-2</v>
      </c>
      <c r="Q211" s="39">
        <v>4.8091273270999997E-2</v>
      </c>
      <c r="R211" s="39">
        <v>-2.9115845091000001E-2</v>
      </c>
      <c r="S211" s="39">
        <v>-1.5694559220000001E-2</v>
      </c>
      <c r="T211" s="39">
        <v>-3.6197483338999997E-2</v>
      </c>
      <c r="U211" s="39">
        <v>0.42098201474000002</v>
      </c>
      <c r="V211" s="39">
        <v>0.23987455164999999</v>
      </c>
      <c r="W211" s="39">
        <v>4.9754600093E-2</v>
      </c>
      <c r="X211" s="39">
        <v>0.57917945923000003</v>
      </c>
      <c r="Y211" s="4">
        <v>226394.57152999999</v>
      </c>
    </row>
    <row r="212" spans="1:25" x14ac:dyDescent="0.25">
      <c r="A212" s="13">
        <v>209</v>
      </c>
      <c r="B212" s="13" t="s">
        <v>273</v>
      </c>
      <c r="C212" s="13" t="s">
        <v>3779</v>
      </c>
      <c r="D212" s="13" t="s">
        <v>4017</v>
      </c>
      <c r="E212" s="13" t="str">
        <f t="shared" si="3"/>
        <v>ABCB Com</v>
      </c>
      <c r="F212" s="13" t="s">
        <v>3423</v>
      </c>
      <c r="G212" s="82">
        <v>-5.8027079303000001E-3</v>
      </c>
      <c r="H212" s="39">
        <v>-1.3581340419E-2</v>
      </c>
      <c r="I212" s="39">
        <v>-1.7640939198999998E-2</v>
      </c>
      <c r="J212" s="39">
        <v>0.20854896951999999</v>
      </c>
      <c r="K212" s="39">
        <v>0.53840104939</v>
      </c>
      <c r="L212" s="39">
        <v>0.47174787543000002</v>
      </c>
      <c r="M212" s="39">
        <v>1.9379925981999999</v>
      </c>
      <c r="N212" s="39">
        <v>-0.10541358658</v>
      </c>
      <c r="O212" s="39">
        <v>1.7891262809E-2</v>
      </c>
      <c r="P212" s="39">
        <v>4.8976109215999999E-2</v>
      </c>
      <c r="Q212" s="39">
        <v>5.5798571583999999E-2</v>
      </c>
      <c r="R212" s="39">
        <v>5.6414219474000001E-2</v>
      </c>
      <c r="S212" s="39">
        <v>-2.2384784198999998E-2</v>
      </c>
      <c r="T212" s="39">
        <v>7.4990009477999997E-2</v>
      </c>
      <c r="U212" s="39">
        <v>0.19360393998</v>
      </c>
      <c r="V212" s="39">
        <v>0.14275168896000001</v>
      </c>
      <c r="W212" s="39">
        <v>-3.8326588506999999E-2</v>
      </c>
      <c r="X212" s="39">
        <v>0.32022108499000002</v>
      </c>
      <c r="Y212" s="4">
        <v>31102.516056</v>
      </c>
    </row>
    <row r="213" spans="1:25" x14ac:dyDescent="0.25">
      <c r="A213" s="13">
        <v>210</v>
      </c>
      <c r="B213" s="13" t="s">
        <v>274</v>
      </c>
      <c r="C213" s="13" t="s">
        <v>3780</v>
      </c>
      <c r="D213" s="13" t="s">
        <v>4017</v>
      </c>
      <c r="E213" s="13" t="str">
        <f t="shared" si="3"/>
        <v>AMSF Com</v>
      </c>
      <c r="F213" s="13" t="s">
        <v>5109</v>
      </c>
      <c r="G213" s="82">
        <v>-6.8538580590000002E-3</v>
      </c>
      <c r="H213" s="39">
        <v>2.5804978305999999E-2</v>
      </c>
      <c r="I213" s="39">
        <v>-0.10417564222</v>
      </c>
      <c r="J213" s="39">
        <v>4.4579863179E-2</v>
      </c>
      <c r="K213" s="39">
        <v>3.1159944227999997E-4</v>
      </c>
      <c r="L213" s="39">
        <v>0.26182089217999999</v>
      </c>
      <c r="M213" s="39">
        <v>7.8474649551999995E-2</v>
      </c>
      <c r="N213" s="39">
        <v>2.9061610700999999E-2</v>
      </c>
      <c r="O213" s="39">
        <v>-0.11531874405</v>
      </c>
      <c r="P213" s="39">
        <v>2.1079802107000001E-2</v>
      </c>
      <c r="Q213" s="39">
        <v>-7.0777836455999998E-2</v>
      </c>
      <c r="R213" s="39">
        <v>2.4010976446999999E-2</v>
      </c>
      <c r="S213" s="39">
        <v>3.1263957116999998E-3</v>
      </c>
      <c r="T213" s="39">
        <v>-0.11408289647</v>
      </c>
      <c r="U213" s="39">
        <v>0.19622330195000001</v>
      </c>
      <c r="V213" s="39">
        <v>-8.6085773009000003E-3</v>
      </c>
      <c r="W213" s="39">
        <v>6.1285488189000002E-2</v>
      </c>
      <c r="X213" s="39">
        <v>1.9958164553999999E-2</v>
      </c>
      <c r="Y213" s="4">
        <v>6222.0473795999997</v>
      </c>
    </row>
    <row r="214" spans="1:25" x14ac:dyDescent="0.25">
      <c r="A214" s="13">
        <v>211</v>
      </c>
      <c r="B214" s="13" t="s">
        <v>275</v>
      </c>
      <c r="C214" s="13" t="s">
        <v>3781</v>
      </c>
      <c r="D214" s="13" t="s">
        <v>4017</v>
      </c>
      <c r="E214" s="13" t="str">
        <f t="shared" si="3"/>
        <v>ASRV Com</v>
      </c>
      <c r="F214" s="13" t="s">
        <v>3424</v>
      </c>
      <c r="G214" s="82">
        <v>-3.4364261164000001E-3</v>
      </c>
      <c r="H214" s="39">
        <v>-4.5602605861999997E-2</v>
      </c>
      <c r="I214" s="39">
        <v>5.9454653230000001E-2</v>
      </c>
      <c r="J214" s="39">
        <v>0.32456695287999998</v>
      </c>
      <c r="K214" s="39">
        <v>-3.1419517584000002E-2</v>
      </c>
      <c r="L214" s="39">
        <v>-0.16531839687</v>
      </c>
      <c r="M214" s="39">
        <v>0.19022896777000001</v>
      </c>
      <c r="N214" s="39">
        <v>-6.5384615384000006E-2</v>
      </c>
      <c r="O214" s="39">
        <v>-8.2304526759000001E-3</v>
      </c>
      <c r="P214" s="39">
        <v>0.18048931664000001</v>
      </c>
      <c r="Q214" s="39">
        <v>8.1850533806999998E-2</v>
      </c>
      <c r="R214" s="39">
        <v>-7.5657894737000006E-2</v>
      </c>
      <c r="S214" s="39">
        <v>4.2704626333999997E-2</v>
      </c>
      <c r="T214" s="39">
        <v>0.11928351369</v>
      </c>
      <c r="U214" s="39">
        <v>-0.13272876837</v>
      </c>
      <c r="V214" s="39">
        <v>-0.14670765285000001</v>
      </c>
      <c r="W214" s="39">
        <v>5.0017007048000002E-2</v>
      </c>
      <c r="X214" s="39">
        <v>0.26519249064</v>
      </c>
      <c r="Y214" s="4">
        <v>84.104207869999996</v>
      </c>
    </row>
    <row r="215" spans="1:25" x14ac:dyDescent="0.25">
      <c r="A215" s="13">
        <v>212</v>
      </c>
      <c r="B215" s="13" t="s">
        <v>276</v>
      </c>
      <c r="C215" s="13" t="s">
        <v>3782</v>
      </c>
      <c r="D215" s="13" t="s">
        <v>4017</v>
      </c>
      <c r="E215" s="13" t="str">
        <f t="shared" si="3"/>
        <v>ATLO Com</v>
      </c>
      <c r="F215" s="13" t="s">
        <v>3425</v>
      </c>
      <c r="G215" s="82">
        <v>-4.3057050589000003E-3</v>
      </c>
      <c r="H215" s="39">
        <v>-4.3057050589000003E-3</v>
      </c>
      <c r="I215" s="39">
        <v>7.0767555807999998E-3</v>
      </c>
      <c r="J215" s="39">
        <v>2.3612114638999999E-2</v>
      </c>
      <c r="K215" s="39">
        <v>5.0184661488E-2</v>
      </c>
      <c r="L215" s="39">
        <v>-3.5161510769000003E-2</v>
      </c>
      <c r="M215" s="39">
        <v>0.22450742196000001</v>
      </c>
      <c r="N215" s="39">
        <v>-6.6595631326999999E-2</v>
      </c>
      <c r="O215" s="39">
        <v>-9.1324200911999994E-3</v>
      </c>
      <c r="P215" s="39">
        <v>2.3041474651000001E-3</v>
      </c>
      <c r="Q215" s="39">
        <v>2.3563218390000001E-2</v>
      </c>
      <c r="R215" s="39">
        <v>1.3475575518000001E-2</v>
      </c>
      <c r="S215" s="39">
        <v>2.4930747922999999E-2</v>
      </c>
      <c r="T215" s="39">
        <v>0.13839663721000001</v>
      </c>
      <c r="U215" s="39">
        <v>-0.19033979099000001</v>
      </c>
      <c r="V215" s="39">
        <v>-3.0219952527999999E-2</v>
      </c>
      <c r="W215" s="39">
        <v>9.8159761364999994E-3</v>
      </c>
      <c r="X215" s="39">
        <v>6.4097649756000005E-2</v>
      </c>
      <c r="Y215" s="4">
        <v>261.30365347999998</v>
      </c>
    </row>
    <row r="216" spans="1:25" x14ac:dyDescent="0.25">
      <c r="A216" s="13">
        <v>213</v>
      </c>
      <c r="B216" s="13" t="s">
        <v>277</v>
      </c>
      <c r="C216" s="13" t="s">
        <v>3783</v>
      </c>
      <c r="D216" s="13" t="s">
        <v>4017</v>
      </c>
      <c r="E216" s="13" t="str">
        <f t="shared" si="3"/>
        <v>AMST Com</v>
      </c>
      <c r="F216" s="13" t="s">
        <v>3426</v>
      </c>
      <c r="G216" s="82">
        <v>1.3559322033999999E-2</v>
      </c>
      <c r="H216" s="39">
        <v>7.9422382671999997E-2</v>
      </c>
      <c r="I216" s="39">
        <v>-0.08</v>
      </c>
      <c r="J216" s="39">
        <v>0.19123505975999999</v>
      </c>
      <c r="K216" s="39">
        <v>-0.25062656641999997</v>
      </c>
      <c r="L216" s="39">
        <v>-0.53738086396999996</v>
      </c>
      <c r="M216" s="39"/>
      <c r="N216" s="39">
        <v>8.3333333313999995E-3</v>
      </c>
      <c r="O216" s="39">
        <v>-0.12396694213999999</v>
      </c>
      <c r="P216" s="39">
        <v>0.29245283019000001</v>
      </c>
      <c r="Q216" s="39">
        <v>-1.8248175184000001E-2</v>
      </c>
      <c r="R216" s="39">
        <v>0.11524163568</v>
      </c>
      <c r="S216" s="39">
        <v>-3.3333333330999998E-3</v>
      </c>
      <c r="T216" s="39">
        <v>-0.37052631579</v>
      </c>
      <c r="U216" s="39">
        <v>1.1111111111</v>
      </c>
      <c r="V216" s="39">
        <v>7.0816676184999997E-2</v>
      </c>
      <c r="W216" s="39">
        <v>-0.83</v>
      </c>
      <c r="X216" s="39">
        <v>-0.78762886598000004</v>
      </c>
      <c r="Y216" s="4">
        <v>333.46081261</v>
      </c>
    </row>
    <row r="217" spans="1:25" x14ac:dyDescent="0.25">
      <c r="A217" s="13">
        <v>214</v>
      </c>
      <c r="B217" s="13" t="s">
        <v>278</v>
      </c>
      <c r="C217" s="13" t="s">
        <v>3784</v>
      </c>
      <c r="D217" s="13" t="s">
        <v>4017</v>
      </c>
      <c r="E217" s="13" t="str">
        <f t="shared" si="3"/>
        <v>AME Com</v>
      </c>
      <c r="F217" s="13" t="s">
        <v>3427</v>
      </c>
      <c r="G217" s="82">
        <v>2.8115706954999998E-3</v>
      </c>
      <c r="H217" s="39">
        <v>6.9493457849999999E-3</v>
      </c>
      <c r="I217" s="39">
        <v>1.7625561110999999E-2</v>
      </c>
      <c r="J217" s="39">
        <v>0.18935454306999999</v>
      </c>
      <c r="K217" s="39">
        <v>0.2001416285</v>
      </c>
      <c r="L217" s="39">
        <v>0.49841137955999998</v>
      </c>
      <c r="M217" s="39">
        <v>0.96523978148</v>
      </c>
      <c r="N217" s="39">
        <v>-8.9016514463000004E-2</v>
      </c>
      <c r="O217" s="39">
        <v>-1.4871616125000001E-2</v>
      </c>
      <c r="P217" s="39">
        <v>5.4015803749000002E-2</v>
      </c>
      <c r="Q217" s="39">
        <v>1.416718768E-2</v>
      </c>
      <c r="R217" s="39">
        <v>2.1496463306999999E-2</v>
      </c>
      <c r="S217" s="39">
        <v>3.3540708682E-3</v>
      </c>
      <c r="T217" s="39">
        <v>3.2529208515999997E-2</v>
      </c>
      <c r="U217" s="39">
        <v>0.10010335920000001</v>
      </c>
      <c r="V217" s="39">
        <v>0.18806734485000001</v>
      </c>
      <c r="W217" s="39">
        <v>-4.3295536744000003E-2</v>
      </c>
      <c r="X217" s="39">
        <v>0.22321660753</v>
      </c>
      <c r="Y217" s="4">
        <v>275018.45727999997</v>
      </c>
    </row>
    <row r="218" spans="1:25" x14ac:dyDescent="0.25">
      <c r="A218" s="13">
        <v>215</v>
      </c>
      <c r="B218" s="13" t="s">
        <v>279</v>
      </c>
      <c r="C218" s="13" t="s">
        <v>3785</v>
      </c>
      <c r="D218" s="13" t="s">
        <v>4017</v>
      </c>
      <c r="E218" s="13" t="str">
        <f t="shared" si="3"/>
        <v>AMGN Com</v>
      </c>
      <c r="F218" s="13" t="s">
        <v>3428</v>
      </c>
      <c r="G218" s="82">
        <v>-5.1352972540999998E-2</v>
      </c>
      <c r="H218" s="39">
        <v>-4.5500268241000001E-2</v>
      </c>
      <c r="I218" s="39">
        <v>-2.778587121E-2</v>
      </c>
      <c r="J218" s="39">
        <v>-0.10669404546</v>
      </c>
      <c r="K218" s="39">
        <v>0.24561886946</v>
      </c>
      <c r="L218" s="39">
        <v>0.27153704264</v>
      </c>
      <c r="M218" s="39">
        <v>0.37706043020000002</v>
      </c>
      <c r="N218" s="39">
        <v>1.1328961891E-2</v>
      </c>
      <c r="O218" s="39">
        <v>-6.6217300593999995E-2</v>
      </c>
      <c r="P218" s="39">
        <v>-6.64231663E-4</v>
      </c>
      <c r="Q218" s="39">
        <v>-3.1126379347000001E-2</v>
      </c>
      <c r="R218" s="39">
        <v>5.6910569107E-2</v>
      </c>
      <c r="S218" s="39">
        <v>-3.5343951204000003E-2</v>
      </c>
      <c r="T218" s="39">
        <v>0.11075016601</v>
      </c>
      <c r="U218" s="39">
        <v>-6.7719488938000005E-2</v>
      </c>
      <c r="V218" s="39">
        <v>0.13464325018000001</v>
      </c>
      <c r="W218" s="39">
        <v>0.20431904987999999</v>
      </c>
      <c r="X218" s="39">
        <v>8.7414066983999995E-3</v>
      </c>
      <c r="Y218" s="4">
        <v>593389.57868999999</v>
      </c>
    </row>
    <row r="219" spans="1:25" x14ac:dyDescent="0.25">
      <c r="A219" s="13">
        <v>216</v>
      </c>
      <c r="B219" s="13" t="s">
        <v>280</v>
      </c>
      <c r="C219" s="13" t="s">
        <v>3786</v>
      </c>
      <c r="D219" s="13" t="s">
        <v>4017</v>
      </c>
      <c r="E219" s="13" t="str">
        <f t="shared" si="3"/>
        <v>FOLD Com</v>
      </c>
      <c r="F219" s="13" t="s">
        <v>3429</v>
      </c>
      <c r="G219" s="82">
        <v>-8.5836909865999993E-3</v>
      </c>
      <c r="H219" s="39">
        <v>0.13606557377</v>
      </c>
      <c r="I219" s="39">
        <v>-0.29501525941000001</v>
      </c>
      <c r="J219" s="39">
        <v>-0.30281690141000001</v>
      </c>
      <c r="K219" s="39">
        <v>-0.47260273973</v>
      </c>
      <c r="L219" s="39">
        <v>-0.43103448276</v>
      </c>
      <c r="M219" s="39">
        <v>-0.54853420195000002</v>
      </c>
      <c r="N219" s="39">
        <v>-0.14014752371</v>
      </c>
      <c r="O219" s="39">
        <v>-5.8823529412000003E-2</v>
      </c>
      <c r="P219" s="39">
        <v>-0.20963541666999999</v>
      </c>
      <c r="Q219" s="39">
        <v>-5.6013179571000001E-2</v>
      </c>
      <c r="R219" s="39">
        <v>4.5375218149000002E-2</v>
      </c>
      <c r="S219" s="39">
        <v>0.15692821369000001</v>
      </c>
      <c r="T219" s="39">
        <v>-0.26433121019</v>
      </c>
      <c r="U219" s="39">
        <v>-0.33615221986999999</v>
      </c>
      <c r="V219" s="39">
        <v>0.16216216216000001</v>
      </c>
      <c r="W219" s="39">
        <v>5.7142857143999998E-2</v>
      </c>
      <c r="X219" s="39">
        <v>-0.49978345604000002</v>
      </c>
      <c r="Y219" s="4">
        <v>27345.277475999999</v>
      </c>
    </row>
    <row r="220" spans="1:25" x14ac:dyDescent="0.25">
      <c r="A220" s="13">
        <v>217</v>
      </c>
      <c r="B220" s="13" t="s">
        <v>281</v>
      </c>
      <c r="C220" s="13" t="s">
        <v>3787</v>
      </c>
      <c r="D220" s="13" t="s">
        <v>4017</v>
      </c>
      <c r="E220" s="13" t="str">
        <f t="shared" si="3"/>
        <v>AMKR Com</v>
      </c>
      <c r="F220" s="13" t="s">
        <v>3430</v>
      </c>
      <c r="G220" s="82">
        <v>1.8042399624E-3</v>
      </c>
      <c r="H220" s="39">
        <v>-8.9968511111E-4</v>
      </c>
      <c r="I220" s="39">
        <v>-8.9345014624000005E-2</v>
      </c>
      <c r="J220" s="39">
        <v>-0.20008238596</v>
      </c>
      <c r="K220" s="39">
        <v>-0.18074188389000001</v>
      </c>
      <c r="L220" s="39">
        <v>3.1406576812999999E-2</v>
      </c>
      <c r="M220" s="39">
        <v>0.76730989439999997</v>
      </c>
      <c r="N220" s="39">
        <v>-0.14041573552</v>
      </c>
      <c r="O220" s="39">
        <v>-3.3776301217000003E-2</v>
      </c>
      <c r="P220" s="39">
        <v>3.2664756444999998E-2</v>
      </c>
      <c r="Q220" s="39">
        <v>0.16988966387000001</v>
      </c>
      <c r="R220" s="39">
        <v>7.4797522630000002E-2</v>
      </c>
      <c r="S220" s="39">
        <v>-1.5514184396999999E-2</v>
      </c>
      <c r="T220" s="39">
        <v>-0.1279831592</v>
      </c>
      <c r="U220" s="39">
        <v>-0.20800526798999999</v>
      </c>
      <c r="V220" s="39">
        <v>0.40319651029999998</v>
      </c>
      <c r="W220" s="39">
        <v>-2.3083410192000001E-2</v>
      </c>
      <c r="X220" s="39">
        <v>0.65573623897</v>
      </c>
      <c r="Y220" s="4">
        <v>51776.768250000001</v>
      </c>
    </row>
    <row r="221" spans="1:25" x14ac:dyDescent="0.25">
      <c r="A221" s="13">
        <v>218</v>
      </c>
      <c r="B221" s="13" t="s">
        <v>282</v>
      </c>
      <c r="C221" s="13" t="s">
        <v>3788</v>
      </c>
      <c r="D221" s="13" t="s">
        <v>4017</v>
      </c>
      <c r="E221" s="13" t="str">
        <f t="shared" si="3"/>
        <v>AMN Com</v>
      </c>
      <c r="F221" s="13" t="s">
        <v>3431</v>
      </c>
      <c r="G221" s="82">
        <v>-1.5437392794999999E-2</v>
      </c>
      <c r="H221" s="39">
        <v>-0.21441605839</v>
      </c>
      <c r="I221" s="39">
        <v>-0.33972392637999999</v>
      </c>
      <c r="J221" s="39">
        <v>-0.72063595067999997</v>
      </c>
      <c r="K221" s="39">
        <v>-0.80847514181000002</v>
      </c>
      <c r="L221" s="39">
        <v>-0.85385725196999995</v>
      </c>
      <c r="M221" s="39">
        <v>-0.68832579184999998</v>
      </c>
      <c r="N221" s="39">
        <v>-3.3965244866999998E-2</v>
      </c>
      <c r="O221" s="39">
        <v>-0.16475878986</v>
      </c>
      <c r="P221" s="39">
        <v>3.3284385707E-2</v>
      </c>
      <c r="Q221" s="39">
        <v>-2.0843202272999999E-2</v>
      </c>
      <c r="R221" s="39">
        <v>-0.11272375423</v>
      </c>
      <c r="S221" s="39">
        <v>-6.1068702289999999E-2</v>
      </c>
      <c r="T221" s="39">
        <v>-0.28010033444999999</v>
      </c>
      <c r="U221" s="39">
        <v>-0.68055555556000003</v>
      </c>
      <c r="V221" s="39">
        <v>-0.27173701614000001</v>
      </c>
      <c r="W221" s="39">
        <v>-0.15948663451</v>
      </c>
      <c r="X221" s="39">
        <v>0.79238095237999995</v>
      </c>
      <c r="Y221" s="4">
        <v>14154.372829</v>
      </c>
    </row>
    <row r="222" spans="1:25" x14ac:dyDescent="0.25">
      <c r="A222" s="13">
        <v>219</v>
      </c>
      <c r="B222" s="13" t="s">
        <v>283</v>
      </c>
      <c r="C222" s="13" t="s">
        <v>3789</v>
      </c>
      <c r="D222" s="13" t="s">
        <v>4015</v>
      </c>
      <c r="E222" s="13" t="str">
        <f t="shared" si="3"/>
        <v>AMRX Com A</v>
      </c>
      <c r="F222" s="13" t="s">
        <v>3432</v>
      </c>
      <c r="G222" s="82">
        <v>-9.8400984016E-3</v>
      </c>
      <c r="H222" s="39">
        <v>-4.3942992873999998E-2</v>
      </c>
      <c r="I222" s="39">
        <v>1.0037641153E-2</v>
      </c>
      <c r="J222" s="39">
        <v>0.17005813953999999</v>
      </c>
      <c r="K222" s="39">
        <v>0.95863746958999996</v>
      </c>
      <c r="L222" s="39">
        <v>1.5314465409</v>
      </c>
      <c r="M222" s="39">
        <v>0.72376873661999996</v>
      </c>
      <c r="N222" s="39">
        <v>-3.3448673585999997E-2</v>
      </c>
      <c r="O222" s="39">
        <v>-8.5918854416000001E-2</v>
      </c>
      <c r="P222" s="39">
        <v>-4.4386422976999997E-2</v>
      </c>
      <c r="Q222" s="39">
        <v>0.10519125683</v>
      </c>
      <c r="R222" s="39">
        <v>-3.3374536464000001E-2</v>
      </c>
      <c r="S222" s="39">
        <v>2.9411764706000001E-2</v>
      </c>
      <c r="T222" s="39">
        <v>1.6414141415E-2</v>
      </c>
      <c r="U222" s="39">
        <v>0.30477759472999999</v>
      </c>
      <c r="V222" s="39">
        <v>2.0502512563000002</v>
      </c>
      <c r="W222" s="39">
        <v>-0.58455114822999998</v>
      </c>
      <c r="X222" s="39">
        <v>4.8140043764000003E-2</v>
      </c>
      <c r="Y222" s="4">
        <v>11001.777655</v>
      </c>
    </row>
    <row r="223" spans="1:25" x14ac:dyDescent="0.25">
      <c r="A223" s="13">
        <v>220</v>
      </c>
      <c r="B223" s="13" t="s">
        <v>284</v>
      </c>
      <c r="C223" s="13" t="s">
        <v>3790</v>
      </c>
      <c r="D223" s="13" t="s">
        <v>4016</v>
      </c>
      <c r="E223" s="13" t="str">
        <f t="shared" si="3"/>
        <v>AMRX-B Com B</v>
      </c>
      <c r="F223" s="13" t="s">
        <v>3432</v>
      </c>
      <c r="G223" s="82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</row>
    <row r="224" spans="1:25" x14ac:dyDescent="0.25">
      <c r="A224" s="13">
        <v>221</v>
      </c>
      <c r="B224" s="13" t="s">
        <v>285</v>
      </c>
      <c r="C224" s="13" t="s">
        <v>3791</v>
      </c>
      <c r="D224" s="13" t="s">
        <v>4017</v>
      </c>
      <c r="E224" s="13" t="str">
        <f t="shared" si="3"/>
        <v>AP Com</v>
      </c>
      <c r="F224" s="13" t="s">
        <v>5137</v>
      </c>
      <c r="G224" s="82">
        <v>2.0527859236999998E-2</v>
      </c>
      <c r="H224" s="39">
        <v>0.2</v>
      </c>
      <c r="I224" s="39">
        <v>0.58904109588999998</v>
      </c>
      <c r="J224" s="39">
        <v>1.6165413533999999</v>
      </c>
      <c r="K224" s="39">
        <v>-0.10309278349999999</v>
      </c>
      <c r="L224" s="39">
        <v>-0.24511930586</v>
      </c>
      <c r="M224" s="39">
        <v>0.16387959865999999</v>
      </c>
      <c r="N224" s="39">
        <v>4.3269230768000003E-2</v>
      </c>
      <c r="O224" s="39">
        <v>-4.6082949307999999E-2</v>
      </c>
      <c r="P224" s="39">
        <v>0.45410628018999999</v>
      </c>
      <c r="Q224" s="39">
        <v>-1.6611295679999999E-2</v>
      </c>
      <c r="R224" s="39">
        <v>9.1216216217000004E-2</v>
      </c>
      <c r="S224" s="39">
        <v>7.7399380805000001E-2</v>
      </c>
      <c r="T224" s="39">
        <v>0.66507177032999998</v>
      </c>
      <c r="U224" s="39">
        <v>-0.23443223443</v>
      </c>
      <c r="V224" s="39">
        <v>8.7649402390999998E-2</v>
      </c>
      <c r="W224" s="39">
        <v>-0.498</v>
      </c>
      <c r="X224" s="39">
        <v>-8.7591240875999996E-2</v>
      </c>
      <c r="Y224" s="4">
        <v>225.89940000000001</v>
      </c>
    </row>
    <row r="225" spans="1:25" x14ac:dyDescent="0.25">
      <c r="A225" s="13">
        <v>222</v>
      </c>
      <c r="B225" s="13" t="s">
        <v>286</v>
      </c>
      <c r="C225" s="13" t="s">
        <v>3792</v>
      </c>
      <c r="D225" s="13" t="s">
        <v>4017</v>
      </c>
      <c r="E225" s="13" t="str">
        <f t="shared" si="3"/>
        <v>AMPH Com</v>
      </c>
      <c r="F225" s="13" t="s">
        <v>3433</v>
      </c>
      <c r="G225" s="82">
        <v>-2.8917910447000001E-2</v>
      </c>
      <c r="H225" s="39">
        <v>-0.10258620689</v>
      </c>
      <c r="I225" s="39">
        <v>-0.36505032022</v>
      </c>
      <c r="J225" s="39">
        <v>-0.47157360405999998</v>
      </c>
      <c r="K225" s="39">
        <v>-0.66852412035999997</v>
      </c>
      <c r="L225" s="39">
        <v>-0.43362350380999998</v>
      </c>
      <c r="M225" s="39">
        <v>2.7133695116999999E-2</v>
      </c>
      <c r="N225" s="39">
        <v>1.9697502637E-2</v>
      </c>
      <c r="O225" s="39">
        <v>-0.15798551224999999</v>
      </c>
      <c r="P225" s="39">
        <v>5.3256861942000001E-2</v>
      </c>
      <c r="Q225" s="39">
        <v>-0.10696227148</v>
      </c>
      <c r="R225" s="39">
        <v>-8.7543554006999993E-2</v>
      </c>
      <c r="S225" s="39">
        <v>-6.2052505973000001E-3</v>
      </c>
      <c r="T225" s="39">
        <v>-0.43926743873000001</v>
      </c>
      <c r="U225" s="39">
        <v>-0.39967663702</v>
      </c>
      <c r="V225" s="39">
        <v>1.2073518915000001</v>
      </c>
      <c r="W225" s="39">
        <v>0.20309145555999999</v>
      </c>
      <c r="X225" s="39">
        <v>0.15813028343999999</v>
      </c>
      <c r="Y225" s="4">
        <v>10207.759341000001</v>
      </c>
    </row>
    <row r="226" spans="1:25" x14ac:dyDescent="0.25">
      <c r="A226" s="13">
        <v>223</v>
      </c>
      <c r="B226" s="13" t="s">
        <v>287</v>
      </c>
      <c r="C226" s="13" t="s">
        <v>3793</v>
      </c>
      <c r="D226" s="13" t="s">
        <v>4017</v>
      </c>
      <c r="E226" s="13" t="str">
        <f t="shared" si="3"/>
        <v>APH Com</v>
      </c>
      <c r="F226" s="13" t="s">
        <v>3434</v>
      </c>
      <c r="G226" s="82">
        <v>1.4546465301000001E-2</v>
      </c>
      <c r="H226" s="39">
        <v>0.10094510355</v>
      </c>
      <c r="I226" s="39">
        <v>0.57044102084000003</v>
      </c>
      <c r="J226" s="39">
        <v>0.84548313789999996</v>
      </c>
      <c r="K226" s="39">
        <v>1.5516437000000001</v>
      </c>
      <c r="L226" s="39">
        <v>1.9039228428999999</v>
      </c>
      <c r="M226" s="39">
        <v>3.2370168376000001</v>
      </c>
      <c r="N226" s="39">
        <v>-1.2613979863999999E-2</v>
      </c>
      <c r="O226" s="39">
        <v>0.17319713371000001</v>
      </c>
      <c r="P226" s="39">
        <v>0.16868096165999999</v>
      </c>
      <c r="Q226" s="39">
        <v>0.10001998789</v>
      </c>
      <c r="R226" s="39">
        <v>7.8582278482000001E-2</v>
      </c>
      <c r="S226" s="39">
        <v>2.8072481457E-2</v>
      </c>
      <c r="T226" s="39">
        <v>0.58355629502999995</v>
      </c>
      <c r="U226" s="39">
        <v>0.41243008997000002</v>
      </c>
      <c r="V226" s="39">
        <v>0.31499970336999999</v>
      </c>
      <c r="W226" s="39">
        <v>-0.11955879742</v>
      </c>
      <c r="X226" s="39">
        <v>0.34942816091000001</v>
      </c>
      <c r="Y226" s="4">
        <v>936473.49977999995</v>
      </c>
    </row>
    <row r="227" spans="1:25" x14ac:dyDescent="0.25">
      <c r="A227" s="13">
        <v>224</v>
      </c>
      <c r="B227" s="13" t="s">
        <v>4465</v>
      </c>
      <c r="C227" s="13" t="s">
        <v>4483</v>
      </c>
      <c r="D227" s="13" t="s">
        <v>4015</v>
      </c>
      <c r="E227" s="13" t="str">
        <f t="shared" si="3"/>
        <v>AMPL Com A</v>
      </c>
      <c r="F227" s="13" t="s">
        <v>4484</v>
      </c>
      <c r="G227" s="82">
        <v>-8.1766148742E-4</v>
      </c>
      <c r="H227" s="39">
        <v>-3.9308176100000002E-2</v>
      </c>
      <c r="I227" s="39">
        <v>-1.3720742534E-2</v>
      </c>
      <c r="J227" s="39">
        <v>0.58085381629999999</v>
      </c>
      <c r="K227" s="39">
        <v>7.4758135444000007E-2</v>
      </c>
      <c r="L227" s="39">
        <v>-0.33150984683000001</v>
      </c>
      <c r="M227" s="39"/>
      <c r="N227" s="39">
        <v>-0.19062748213</v>
      </c>
      <c r="O227" s="39">
        <v>-9.8135426888999996E-2</v>
      </c>
      <c r="P227" s="39">
        <v>0.34820457018000001</v>
      </c>
      <c r="Q227" s="39">
        <v>8.0710250222000004E-4</v>
      </c>
      <c r="R227" s="39">
        <v>-1.3709677417999999E-2</v>
      </c>
      <c r="S227" s="39">
        <v>-8.1766148742E-4</v>
      </c>
      <c r="T227" s="39">
        <v>0.15829383886000001</v>
      </c>
      <c r="U227" s="39">
        <v>-0.17059748427999999</v>
      </c>
      <c r="V227" s="39">
        <v>5.2980132450000002E-2</v>
      </c>
      <c r="W227" s="39">
        <v>-0.77181715148999996</v>
      </c>
      <c r="X227" s="39"/>
      <c r="Y227" s="4">
        <v>14528.127312000001</v>
      </c>
    </row>
    <row r="228" spans="1:25" x14ac:dyDescent="0.25">
      <c r="A228" s="13">
        <v>225</v>
      </c>
      <c r="B228" s="13" t="s">
        <v>288</v>
      </c>
      <c r="C228" s="13" t="s">
        <v>3794</v>
      </c>
      <c r="D228" s="13" t="s">
        <v>4017</v>
      </c>
      <c r="E228" s="13" t="str">
        <f t="shared" si="3"/>
        <v>AXR Com</v>
      </c>
      <c r="F228" s="13" t="s">
        <v>3435</v>
      </c>
      <c r="G228" s="82">
        <v>-2.6917900404000001E-3</v>
      </c>
      <c r="H228" s="39">
        <v>2.3480662983E-2</v>
      </c>
      <c r="I228" s="39">
        <v>-0.28818443803999999</v>
      </c>
      <c r="J228" s="39">
        <v>-1.156069364E-2</v>
      </c>
      <c r="K228" s="39">
        <v>0.31538461539000001</v>
      </c>
      <c r="L228" s="39">
        <v>0.37647058824000001</v>
      </c>
      <c r="M228" s="39">
        <v>3.8221258134</v>
      </c>
      <c r="N228" s="39">
        <v>-0.216796875</v>
      </c>
      <c r="O228" s="39">
        <v>0.1246882793</v>
      </c>
      <c r="P228" s="39">
        <v>-0.10199556541</v>
      </c>
      <c r="Q228" s="39">
        <v>3.3580246913000003E-2</v>
      </c>
      <c r="R228" s="39">
        <v>6.3067367415000006E-2</v>
      </c>
      <c r="S228" s="39">
        <v>-8.9887640388000003E-4</v>
      </c>
      <c r="T228" s="39">
        <v>-0.29203821656000001</v>
      </c>
      <c r="U228" s="39">
        <v>0.42922166590999999</v>
      </c>
      <c r="V228" s="39">
        <v>0.90216450215999999</v>
      </c>
      <c r="W228" s="39">
        <v>-0.24013157895000001</v>
      </c>
      <c r="X228" s="39">
        <v>0.77985948478</v>
      </c>
      <c r="Y228" s="4">
        <v>243.09115478000001</v>
      </c>
    </row>
    <row r="229" spans="1:25" x14ac:dyDescent="0.25">
      <c r="A229" s="13">
        <v>226</v>
      </c>
      <c r="B229" s="13" t="s">
        <v>289</v>
      </c>
      <c r="C229" s="13" t="s">
        <v>3795</v>
      </c>
      <c r="D229" s="13" t="s">
        <v>4017</v>
      </c>
      <c r="E229" s="13" t="str">
        <f t="shared" si="3"/>
        <v>ASYS Com</v>
      </c>
      <c r="F229" s="13" t="s">
        <v>4985</v>
      </c>
      <c r="G229" s="82">
        <v>-6.6518847007E-3</v>
      </c>
      <c r="H229" s="39">
        <v>0</v>
      </c>
      <c r="I229" s="39">
        <v>-0.10399999998999999</v>
      </c>
      <c r="J229" s="39">
        <v>-0.14828897337999999</v>
      </c>
      <c r="K229" s="39">
        <v>-0.58633425669000006</v>
      </c>
      <c r="L229" s="39">
        <v>-0.46024096386000002</v>
      </c>
      <c r="M229" s="39">
        <v>-0.12328767123000001</v>
      </c>
      <c r="N229" s="39">
        <v>-2.2267206477E-2</v>
      </c>
      <c r="O229" s="39">
        <v>-0.28571428571000002</v>
      </c>
      <c r="P229" s="39">
        <v>0.16231884058000001</v>
      </c>
      <c r="Q229" s="39">
        <v>0.10723192019</v>
      </c>
      <c r="R229" s="39">
        <v>5.9684684683999997E-2</v>
      </c>
      <c r="S229" s="39">
        <v>-4.7821466525000002E-2</v>
      </c>
      <c r="T229" s="39">
        <v>-0.17798165137999999</v>
      </c>
      <c r="U229" s="39">
        <v>0.29761904762000002</v>
      </c>
      <c r="V229" s="39">
        <v>-0.44736842105000002</v>
      </c>
      <c r="W229" s="39">
        <v>-0.23076923077</v>
      </c>
      <c r="X229" s="39">
        <v>0.54858934168999995</v>
      </c>
      <c r="Y229" s="4">
        <v>172.17256935</v>
      </c>
    </row>
    <row r="230" spans="1:25" x14ac:dyDescent="0.25">
      <c r="A230" s="13">
        <v>227</v>
      </c>
      <c r="B230" s="13" t="s">
        <v>4599</v>
      </c>
      <c r="C230" s="13" t="s">
        <v>4612</v>
      </c>
      <c r="D230" s="13" t="s">
        <v>4017</v>
      </c>
      <c r="E230" s="13" t="str">
        <f t="shared" si="3"/>
        <v>AMLX Com</v>
      </c>
      <c r="F230" s="13" t="s">
        <v>4611</v>
      </c>
      <c r="G230" s="82">
        <v>1.2224938891000001E-3</v>
      </c>
      <c r="H230" s="39">
        <v>0.3</v>
      </c>
      <c r="I230" s="39">
        <v>1.1839999999999999</v>
      </c>
      <c r="J230" s="39">
        <v>3.1573604061</v>
      </c>
      <c r="K230" s="39">
        <v>-0.63600000000000001</v>
      </c>
      <c r="L230" s="39">
        <v>-0.67134831461</v>
      </c>
      <c r="M230" s="39"/>
      <c r="N230" s="39">
        <v>7.9268292684E-2</v>
      </c>
      <c r="O230" s="39">
        <v>0.44350282485999998</v>
      </c>
      <c r="P230" s="39">
        <v>7.8277886495999992E-3</v>
      </c>
      <c r="Q230" s="39">
        <v>0.24466019418000001</v>
      </c>
      <c r="R230" s="39">
        <v>0.2527301092</v>
      </c>
      <c r="S230" s="39">
        <v>1.9925280199000001E-2</v>
      </c>
      <c r="T230" s="39">
        <v>1.1666666667000001</v>
      </c>
      <c r="U230" s="39">
        <v>-0.74320652174000001</v>
      </c>
      <c r="V230" s="39">
        <v>-0.60162381597000003</v>
      </c>
      <c r="W230" s="39"/>
      <c r="X230" s="39"/>
      <c r="Y230" s="4">
        <v>11433.110506999999</v>
      </c>
    </row>
    <row r="231" spans="1:25" x14ac:dyDescent="0.25">
      <c r="A231" s="13">
        <v>228</v>
      </c>
      <c r="B231" s="13" t="s">
        <v>4660</v>
      </c>
      <c r="C231" s="13" t="s">
        <v>4666</v>
      </c>
      <c r="D231" s="13" t="s">
        <v>4017</v>
      </c>
      <c r="E231" s="13" t="str">
        <f t="shared" si="3"/>
        <v>ANTX Com</v>
      </c>
      <c r="F231" s="13" t="s">
        <v>4665</v>
      </c>
      <c r="G231" s="82">
        <v>1.4150943397E-2</v>
      </c>
      <c r="H231" s="39">
        <v>2.3809523810999999E-2</v>
      </c>
      <c r="I231" s="39">
        <v>-2.2727272727000002E-2</v>
      </c>
      <c r="J231" s="39">
        <v>-0.57171314741000001</v>
      </c>
      <c r="K231" s="39">
        <v>-0.86985472154999999</v>
      </c>
      <c r="L231" s="39">
        <v>-0.89450441608999998</v>
      </c>
      <c r="M231" s="39"/>
      <c r="N231" s="39">
        <v>0.19298245614000001</v>
      </c>
      <c r="O231" s="39">
        <v>-8.8235294118000004E-2</v>
      </c>
      <c r="P231" s="39">
        <v>-0.14516129032</v>
      </c>
      <c r="Q231" s="39">
        <v>0</v>
      </c>
      <c r="R231" s="39">
        <v>0</v>
      </c>
      <c r="S231" s="39">
        <v>1.4150943397E-2</v>
      </c>
      <c r="T231" s="39">
        <v>-0.22101449275000001</v>
      </c>
      <c r="U231" s="39">
        <v>-0.93265007321000004</v>
      </c>
      <c r="V231" s="39">
        <v>1.1500524659</v>
      </c>
      <c r="W231" s="39"/>
      <c r="X231" s="39"/>
      <c r="Y231" s="4">
        <v>85.876943260999994</v>
      </c>
    </row>
    <row r="232" spans="1:25" x14ac:dyDescent="0.25">
      <c r="A232" s="13">
        <v>229</v>
      </c>
      <c r="B232" s="13" t="s">
        <v>290</v>
      </c>
      <c r="C232" s="13" t="s">
        <v>3796</v>
      </c>
      <c r="D232" s="13" t="s">
        <v>4017</v>
      </c>
      <c r="E232" s="13" t="str">
        <f t="shared" si="3"/>
        <v>ADI Com</v>
      </c>
      <c r="F232" s="13" t="s">
        <v>3436</v>
      </c>
      <c r="G232" s="82">
        <v>4.5314482121999997E-5</v>
      </c>
      <c r="H232" s="39">
        <v>-0.10171768153000001</v>
      </c>
      <c r="I232" s="39">
        <v>7.1353343548000006E-2</v>
      </c>
      <c r="J232" s="39">
        <v>9.5673383040999996E-2</v>
      </c>
      <c r="K232" s="39">
        <v>0.21361740710999999</v>
      </c>
      <c r="L232" s="39">
        <v>0.31391455552000003</v>
      </c>
      <c r="M232" s="39">
        <v>1.0673027310000001</v>
      </c>
      <c r="N232" s="39">
        <v>-0.11958861754</v>
      </c>
      <c r="O232" s="39">
        <v>-3.3470521149000003E-2</v>
      </c>
      <c r="P232" s="39">
        <v>9.7783706136000001E-2</v>
      </c>
      <c r="Q232" s="39">
        <v>0.11741144185999999</v>
      </c>
      <c r="R232" s="39">
        <v>-5.6255776825999998E-2</v>
      </c>
      <c r="S232" s="39">
        <v>-1.7539954590999999E-2</v>
      </c>
      <c r="T232" s="39">
        <v>4.8006050032000001E-2</v>
      </c>
      <c r="U232" s="39">
        <v>8.8155193709000004E-2</v>
      </c>
      <c r="V232" s="39">
        <v>0.23356259729000001</v>
      </c>
      <c r="W232" s="39">
        <v>-4.9122957745000001E-2</v>
      </c>
      <c r="X232" s="39">
        <v>0.20964030348000001</v>
      </c>
      <c r="Y232" s="4">
        <v>778150.78460999997</v>
      </c>
    </row>
    <row r="233" spans="1:25" x14ac:dyDescent="0.25">
      <c r="A233" s="13">
        <v>230</v>
      </c>
      <c r="B233" s="13" t="s">
        <v>291</v>
      </c>
      <c r="C233" s="13" t="s">
        <v>3797</v>
      </c>
      <c r="D233" s="13" t="s">
        <v>4017</v>
      </c>
      <c r="E233" s="13" t="str">
        <f t="shared" si="3"/>
        <v>ANAB Com</v>
      </c>
      <c r="F233" s="13" t="s">
        <v>3437</v>
      </c>
      <c r="G233" s="82">
        <v>-4.8543689320999998E-2</v>
      </c>
      <c r="H233" s="39">
        <v>-5.0947368420999999E-2</v>
      </c>
      <c r="I233" s="39">
        <v>0.40174129352999999</v>
      </c>
      <c r="J233" s="39">
        <v>-0.29738154613000001</v>
      </c>
      <c r="K233" s="39">
        <v>0.20470336718000001</v>
      </c>
      <c r="L233" s="39">
        <v>-8.7079789389000004E-2</v>
      </c>
      <c r="M233" s="39">
        <v>0.26842993809999999</v>
      </c>
      <c r="N233" s="39">
        <v>0.10523186682000001</v>
      </c>
      <c r="O233" s="39">
        <v>0.19526627219000001</v>
      </c>
      <c r="P233" s="39">
        <v>4.5004500498000002E-4</v>
      </c>
      <c r="Q233" s="39">
        <v>-1.3495276653000001E-3</v>
      </c>
      <c r="R233" s="39">
        <v>0.10585585585</v>
      </c>
      <c r="S233" s="39">
        <v>-8.1873727086000006E-2</v>
      </c>
      <c r="T233" s="39">
        <v>0.70241691842999998</v>
      </c>
      <c r="U233" s="39">
        <v>-0.38188608776999999</v>
      </c>
      <c r="V233" s="39">
        <v>-0.30880929332000001</v>
      </c>
      <c r="W233" s="39">
        <v>-0.10820143884</v>
      </c>
      <c r="X233" s="39">
        <v>0.61627906977000002</v>
      </c>
      <c r="Y233" s="4">
        <v>12300.810825</v>
      </c>
    </row>
    <row r="234" spans="1:25" x14ac:dyDescent="0.25">
      <c r="A234" s="13">
        <v>231</v>
      </c>
      <c r="B234" s="13" t="s">
        <v>292</v>
      </c>
      <c r="C234" s="13" t="s">
        <v>3798</v>
      </c>
      <c r="D234" s="13" t="s">
        <v>4017</v>
      </c>
      <c r="E234" s="13" t="str">
        <f t="shared" si="3"/>
        <v>AVXL Com</v>
      </c>
      <c r="F234" s="13" t="s">
        <v>3438</v>
      </c>
      <c r="G234" s="82">
        <v>7.3461891643000002E-3</v>
      </c>
      <c r="H234" s="39">
        <v>1.6682113068E-2</v>
      </c>
      <c r="I234" s="39">
        <v>0.26237054085</v>
      </c>
      <c r="J234" s="39">
        <v>0.60968451944000002</v>
      </c>
      <c r="K234" s="39">
        <v>0.33454987835</v>
      </c>
      <c r="L234" s="39">
        <v>-5.9176672384999997E-2</v>
      </c>
      <c r="M234" s="39">
        <v>1.5872641509000001</v>
      </c>
      <c r="N234" s="39">
        <v>8.4702907711999995E-2</v>
      </c>
      <c r="O234" s="39">
        <v>0.10722610722000001</v>
      </c>
      <c r="P234" s="39">
        <v>-0.20736842105</v>
      </c>
      <c r="Q234" s="39">
        <v>0.22443559096999999</v>
      </c>
      <c r="R234" s="39">
        <v>0.22559652928000001</v>
      </c>
      <c r="S234" s="39">
        <v>-2.9203539822999999E-2</v>
      </c>
      <c r="T234" s="39">
        <v>2.1415270019E-2</v>
      </c>
      <c r="U234" s="39">
        <v>0.15359828142000001</v>
      </c>
      <c r="V234" s="39">
        <v>5.3995680355000001E-3</v>
      </c>
      <c r="W234" s="39">
        <v>-0.46597462513999999</v>
      </c>
      <c r="X234" s="39">
        <v>2.2111111111000001</v>
      </c>
      <c r="Y234" s="4">
        <v>13082.001788</v>
      </c>
    </row>
    <row r="235" spans="1:25" x14ac:dyDescent="0.25">
      <c r="A235" s="13">
        <v>232</v>
      </c>
      <c r="B235" s="13" t="s">
        <v>293</v>
      </c>
      <c r="C235" s="13" t="s">
        <v>5142</v>
      </c>
      <c r="D235" s="13" t="s">
        <v>4017</v>
      </c>
      <c r="E235" s="13" t="str">
        <f t="shared" si="3"/>
        <v>ANDE Com</v>
      </c>
      <c r="F235" s="13" t="s">
        <v>5147</v>
      </c>
      <c r="G235" s="82">
        <v>4.5047646548000003E-2</v>
      </c>
      <c r="H235" s="39">
        <v>-5.8287795991999999E-2</v>
      </c>
      <c r="I235" s="39">
        <v>-9.1948597007999996E-2</v>
      </c>
      <c r="J235" s="39">
        <v>-0.22762397993</v>
      </c>
      <c r="K235" s="39">
        <v>-0.29478717870999999</v>
      </c>
      <c r="L235" s="39">
        <v>4.6765605038999996E-3</v>
      </c>
      <c r="M235" s="39">
        <v>1.3522474144000001</v>
      </c>
      <c r="N235" s="39">
        <v>3.5063113591999998E-3</v>
      </c>
      <c r="O235" s="39">
        <v>-0.11758511758</v>
      </c>
      <c r="P235" s="39">
        <v>-5.8339962874999998E-2</v>
      </c>
      <c r="Q235" s="39">
        <v>3.4919740918E-2</v>
      </c>
      <c r="R235" s="39">
        <v>-1.7371084668000001E-2</v>
      </c>
      <c r="S235" s="39">
        <v>7.5167037866999999E-3</v>
      </c>
      <c r="T235" s="39">
        <v>-9.3637471284999996E-2</v>
      </c>
      <c r="U235" s="39">
        <v>-0.28803737363999998</v>
      </c>
      <c r="V235" s="39">
        <v>0.66997433272999996</v>
      </c>
      <c r="W235" s="39">
        <v>-7.7718682686999996E-2</v>
      </c>
      <c r="X235" s="39">
        <v>0.61480665270000001</v>
      </c>
      <c r="Y235" s="4">
        <v>11146.252477</v>
      </c>
    </row>
    <row r="236" spans="1:25" x14ac:dyDescent="0.25">
      <c r="A236" s="13">
        <v>233</v>
      </c>
      <c r="B236" s="13" t="s">
        <v>294</v>
      </c>
      <c r="C236" s="13" t="s">
        <v>3799</v>
      </c>
      <c r="D236" s="13" t="s">
        <v>4017</v>
      </c>
      <c r="E236" s="13" t="str">
        <f t="shared" si="3"/>
        <v>ANEB Com</v>
      </c>
      <c r="F236" s="13" t="s">
        <v>3439</v>
      </c>
      <c r="G236" s="82">
        <v>2.2727272728E-2</v>
      </c>
      <c r="H236" s="39">
        <v>0.60714285714000005</v>
      </c>
      <c r="I236" s="39">
        <v>0.75324675325000001</v>
      </c>
      <c r="J236" s="39">
        <v>0.36363636364000002</v>
      </c>
      <c r="K236" s="39">
        <v>7.4250960788000003E-3</v>
      </c>
      <c r="L236" s="39">
        <v>-0.3094629156</v>
      </c>
      <c r="M236" s="39"/>
      <c r="N236" s="39">
        <v>0.12068965516999999</v>
      </c>
      <c r="O236" s="39">
        <v>-6.9230769230999994E-2</v>
      </c>
      <c r="P236" s="39">
        <v>-0.13685950413</v>
      </c>
      <c r="Q236" s="39">
        <v>0.37878207583000001</v>
      </c>
      <c r="R236" s="39">
        <v>0.85416666665999996</v>
      </c>
      <c r="S236" s="39">
        <v>1.1235955056E-2</v>
      </c>
      <c r="T236" s="39">
        <v>0.60714285714000005</v>
      </c>
      <c r="U236" s="39">
        <v>-0.30578512397000002</v>
      </c>
      <c r="V236" s="39">
        <v>-1.5265915753E-3</v>
      </c>
      <c r="W236" s="39">
        <v>-0.60590243902999996</v>
      </c>
      <c r="X236" s="39"/>
      <c r="Y236" s="4">
        <v>3263.3944691000002</v>
      </c>
    </row>
    <row r="237" spans="1:25" x14ac:dyDescent="0.25">
      <c r="A237" s="13">
        <v>234</v>
      </c>
      <c r="B237" s="13" t="s">
        <v>295</v>
      </c>
      <c r="C237" s="13" t="s">
        <v>3800</v>
      </c>
      <c r="D237" s="13" t="s">
        <v>4017</v>
      </c>
      <c r="E237" s="13" t="str">
        <f t="shared" si="3"/>
        <v>AOMR Com</v>
      </c>
      <c r="F237" s="13" t="s">
        <v>4879</v>
      </c>
      <c r="G237" s="82">
        <v>3.9260969976000003E-2</v>
      </c>
      <c r="H237" s="39">
        <v>-7.2164948453000005E-2</v>
      </c>
      <c r="I237" s="39">
        <v>-7.0571369992999997E-2</v>
      </c>
      <c r="J237" s="39">
        <v>-0.17089388135</v>
      </c>
      <c r="K237" s="39">
        <v>0.26079115522000001</v>
      </c>
      <c r="L237" s="39">
        <v>-9.1176907905999999E-2</v>
      </c>
      <c r="M237" s="39"/>
      <c r="N237" s="39">
        <v>-4.4132397193000002E-2</v>
      </c>
      <c r="O237" s="39">
        <v>-8.3945435463000009E-3</v>
      </c>
      <c r="P237" s="39">
        <v>-3.1261445538000002E-3</v>
      </c>
      <c r="Q237" s="39">
        <v>3.4028540065000001E-2</v>
      </c>
      <c r="R237" s="39">
        <v>-1.6985138003999999E-2</v>
      </c>
      <c r="S237" s="39">
        <v>-2.8077753779E-2</v>
      </c>
      <c r="T237" s="39">
        <v>3.5591814037999998E-2</v>
      </c>
      <c r="U237" s="39">
        <v>-1.8881063082999999E-2</v>
      </c>
      <c r="V237" s="39">
        <v>1.5986301285</v>
      </c>
      <c r="W237" s="39">
        <v>-0.67268091276999997</v>
      </c>
      <c r="X237" s="39"/>
      <c r="Y237" s="4">
        <v>736.31743477999999</v>
      </c>
    </row>
    <row r="238" spans="1:25" x14ac:dyDescent="0.25">
      <c r="A238" s="13">
        <v>235</v>
      </c>
      <c r="B238" s="13" t="s">
        <v>296</v>
      </c>
      <c r="C238" s="13" t="s">
        <v>3801</v>
      </c>
      <c r="D238" s="13" t="s">
        <v>4015</v>
      </c>
      <c r="E238" s="13" t="str">
        <f t="shared" si="3"/>
        <v>ANGI Com A</v>
      </c>
      <c r="F238" s="13" t="s">
        <v>3440</v>
      </c>
      <c r="G238" s="82">
        <v>0.16528398213000001</v>
      </c>
      <c r="H238" s="39">
        <v>9.0800477897999998E-2</v>
      </c>
      <c r="I238" s="39">
        <v>2.5842696628000001E-2</v>
      </c>
      <c r="J238" s="39">
        <v>-7.5443037973999996E-2</v>
      </c>
      <c r="K238" s="39">
        <v>-0.50648648649000005</v>
      </c>
      <c r="L238" s="39">
        <v>-0.68625429552999995</v>
      </c>
      <c r="M238" s="39">
        <v>-0.88443037975000005</v>
      </c>
      <c r="N238" s="39">
        <v>-8.2738095238999998E-2</v>
      </c>
      <c r="O238" s="39">
        <v>-0.25632706035000002</v>
      </c>
      <c r="P238" s="39">
        <v>0.36561954624999998</v>
      </c>
      <c r="Q238" s="39">
        <v>-2.4920127795999999E-2</v>
      </c>
      <c r="R238" s="39">
        <v>6.2909567498000002E-2</v>
      </c>
      <c r="S238" s="39">
        <v>0.12577065351</v>
      </c>
      <c r="T238" s="39">
        <v>0.1</v>
      </c>
      <c r="U238" s="39">
        <v>-0.33333333332999998</v>
      </c>
      <c r="V238" s="39">
        <v>5.9574468087000003E-2</v>
      </c>
      <c r="W238" s="39">
        <v>-0.74484256243000002</v>
      </c>
      <c r="X238" s="39">
        <v>-0.30200833648999997</v>
      </c>
      <c r="Y238" s="4">
        <v>12469.239718999999</v>
      </c>
    </row>
    <row r="239" spans="1:25" x14ac:dyDescent="0.25">
      <c r="A239" s="13">
        <v>236</v>
      </c>
      <c r="B239" s="13" t="s">
        <v>297</v>
      </c>
      <c r="C239" s="13" t="s">
        <v>3802</v>
      </c>
      <c r="D239" s="13" t="s">
        <v>4016</v>
      </c>
      <c r="E239" s="13" t="str">
        <f t="shared" si="3"/>
        <v>ANGI-B Com B</v>
      </c>
      <c r="F239" s="13" t="s">
        <v>3440</v>
      </c>
      <c r="G239" s="82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</row>
    <row r="240" spans="1:25" x14ac:dyDescent="0.25">
      <c r="A240" s="13">
        <v>237</v>
      </c>
      <c r="B240" s="13" t="s">
        <v>298</v>
      </c>
      <c r="C240" s="13" t="s">
        <v>3803</v>
      </c>
      <c r="D240" s="13" t="s">
        <v>4017</v>
      </c>
      <c r="E240" s="13" t="str">
        <f t="shared" si="3"/>
        <v>ANGO Com</v>
      </c>
      <c r="F240" s="13" t="s">
        <v>4598</v>
      </c>
      <c r="G240" s="82">
        <v>-3.1141868512000001E-2</v>
      </c>
      <c r="H240" s="39">
        <v>-0.12317327766</v>
      </c>
      <c r="I240" s="39">
        <v>-0.24324324323999999</v>
      </c>
      <c r="J240" s="39">
        <v>8.9494163422999998E-2</v>
      </c>
      <c r="K240" s="39">
        <v>-1.1890606429E-3</v>
      </c>
      <c r="L240" s="39">
        <v>-0.64676198486000003</v>
      </c>
      <c r="M240" s="39">
        <v>-7.6923076925E-2</v>
      </c>
      <c r="N240" s="39">
        <v>1.0764262647999999E-2</v>
      </c>
      <c r="O240" s="39">
        <v>-1.0649627263E-2</v>
      </c>
      <c r="P240" s="39">
        <v>9.7954790097000005E-2</v>
      </c>
      <c r="Q240" s="39">
        <v>-2.7450980392000002E-2</v>
      </c>
      <c r="R240" s="39">
        <v>-0.1068548387</v>
      </c>
      <c r="S240" s="39">
        <v>-5.1918735892000002E-2</v>
      </c>
      <c r="T240" s="39">
        <v>-8.2969432316E-2</v>
      </c>
      <c r="U240" s="39">
        <v>0.16836734694</v>
      </c>
      <c r="V240" s="39">
        <v>-0.43064633261000002</v>
      </c>
      <c r="W240" s="39">
        <v>-0.50072516316000004</v>
      </c>
      <c r="X240" s="39">
        <v>0.79908675798999995</v>
      </c>
      <c r="Y240" s="4">
        <v>6872.2761647999996</v>
      </c>
    </row>
    <row r="241" spans="1:25" x14ac:dyDescent="0.25">
      <c r="A241" s="13">
        <v>238</v>
      </c>
      <c r="B241" s="13" t="s">
        <v>299</v>
      </c>
      <c r="C241" s="13" t="s">
        <v>3804</v>
      </c>
      <c r="D241" s="13" t="s">
        <v>4017</v>
      </c>
      <c r="E241" s="13" t="str">
        <f t="shared" si="3"/>
        <v>ANIK Com</v>
      </c>
      <c r="F241" s="13" t="s">
        <v>3441</v>
      </c>
      <c r="G241" s="82">
        <v>-1.1976047904E-2</v>
      </c>
      <c r="H241" s="39">
        <v>-0.26666666667</v>
      </c>
      <c r="I241" s="39">
        <v>-0.53625632377999999</v>
      </c>
      <c r="J241" s="39">
        <v>-0.68354430379999997</v>
      </c>
      <c r="K241" s="39">
        <v>-0.62534059944999998</v>
      </c>
      <c r="L241" s="39">
        <v>-0.63624338623999999</v>
      </c>
      <c r="M241" s="39">
        <v>-0.7541716329</v>
      </c>
      <c r="N241" s="39">
        <v>-0.13868194843000001</v>
      </c>
      <c r="O241" s="39">
        <v>-3.3266799733999999E-2</v>
      </c>
      <c r="P241" s="39">
        <v>-0.23262216105</v>
      </c>
      <c r="Q241" s="39">
        <v>-5.1121076231999997E-2</v>
      </c>
      <c r="R241" s="39">
        <v>-0.21975425331000001</v>
      </c>
      <c r="S241" s="39">
        <v>-6.0569351990000003E-4</v>
      </c>
      <c r="T241" s="39">
        <v>-0.49878493317</v>
      </c>
      <c r="U241" s="39">
        <v>-0.27360988526000002</v>
      </c>
      <c r="V241" s="39">
        <v>-0.23445945945999999</v>
      </c>
      <c r="W241" s="39">
        <v>-0.17387663969</v>
      </c>
      <c r="X241" s="39">
        <v>-0.20835174546999999</v>
      </c>
      <c r="Y241" s="4">
        <v>1480.8020538999999</v>
      </c>
    </row>
    <row r="242" spans="1:25" x14ac:dyDescent="0.25">
      <c r="A242" s="13">
        <v>239</v>
      </c>
      <c r="B242" s="13" t="s">
        <v>300</v>
      </c>
      <c r="C242" s="13" t="s">
        <v>3805</v>
      </c>
      <c r="D242" s="13" t="s">
        <v>4017</v>
      </c>
      <c r="E242" s="13" t="str">
        <f t="shared" si="3"/>
        <v>ANIX Com</v>
      </c>
      <c r="F242" s="13" t="s">
        <v>4634</v>
      </c>
      <c r="G242" s="82">
        <v>-1.5873015874000002E-2</v>
      </c>
      <c r="H242" s="39">
        <v>-4.0247678018999998E-2</v>
      </c>
      <c r="I242" s="39">
        <v>-2.8213166144000001E-2</v>
      </c>
      <c r="J242" s="39">
        <v>-3.1250000000999999E-2</v>
      </c>
      <c r="K242" s="39">
        <v>-0.17333333333000001</v>
      </c>
      <c r="L242" s="39">
        <v>-0.22110552763999999</v>
      </c>
      <c r="M242" s="39">
        <v>8.3916083914999995E-2</v>
      </c>
      <c r="N242" s="39">
        <v>-9.2063492063999997E-2</v>
      </c>
      <c r="O242" s="39">
        <v>-2.4475524475999998E-2</v>
      </c>
      <c r="P242" s="39">
        <v>-7.8853046595000004E-2</v>
      </c>
      <c r="Q242" s="39">
        <v>0.28404669260999998</v>
      </c>
      <c r="R242" s="39">
        <v>-7.2727272726000006E-2</v>
      </c>
      <c r="S242" s="39">
        <v>1.3071895424E-2</v>
      </c>
      <c r="T242" s="39">
        <v>0.33620689655000002</v>
      </c>
      <c r="U242" s="39">
        <v>-0.40206185567000002</v>
      </c>
      <c r="V242" s="39">
        <v>-8.7058823529000004E-2</v>
      </c>
      <c r="W242" s="39">
        <v>0.43097643097999999</v>
      </c>
      <c r="X242" s="39">
        <v>-3.2573289902000001E-2</v>
      </c>
      <c r="Y242" s="4">
        <v>353.89753478</v>
      </c>
    </row>
    <row r="243" spans="1:25" x14ac:dyDescent="0.25">
      <c r="A243" s="13">
        <v>240</v>
      </c>
      <c r="B243" s="13" t="s">
        <v>301</v>
      </c>
      <c r="C243" s="13" t="s">
        <v>3806</v>
      </c>
      <c r="D243" s="13" t="s">
        <v>4017</v>
      </c>
      <c r="E243" s="13" t="str">
        <f t="shared" si="3"/>
        <v>NLY Com</v>
      </c>
      <c r="F243" s="13" t="s">
        <v>3442</v>
      </c>
      <c r="G243" s="82">
        <v>-1.0101010101000001E-2</v>
      </c>
      <c r="H243" s="39">
        <v>5.5926115956E-2</v>
      </c>
      <c r="I243" s="39">
        <v>6.8086455763000001E-2</v>
      </c>
      <c r="J243" s="39">
        <v>0.19624250121</v>
      </c>
      <c r="K243" s="39">
        <v>0.36251231837999998</v>
      </c>
      <c r="L243" s="39">
        <v>0.20256974013000001</v>
      </c>
      <c r="M243" s="39">
        <v>0.34894174510999998</v>
      </c>
      <c r="N243" s="39">
        <v>-4.2701523264999999E-2</v>
      </c>
      <c r="O243" s="39">
        <v>-3.4958148693999998E-2</v>
      </c>
      <c r="P243" s="39">
        <v>-3.3163265306999999E-2</v>
      </c>
      <c r="Q243" s="39">
        <v>3.029632962E-2</v>
      </c>
      <c r="R243" s="39">
        <v>8.0233793834999997E-2</v>
      </c>
      <c r="S243" s="39">
        <v>1.2297097884E-2</v>
      </c>
      <c r="T243" s="39">
        <v>0.20757971419999999</v>
      </c>
      <c r="U243" s="39">
        <v>8.0676629927000004E-2</v>
      </c>
      <c r="V243" s="39">
        <v>4.9389903061000003E-2</v>
      </c>
      <c r="W243" s="39">
        <v>-0.21410190566000001</v>
      </c>
      <c r="X243" s="39">
        <v>2.4849958791999999E-2</v>
      </c>
      <c r="Y243" s="4">
        <v>134705.30645999999</v>
      </c>
    </row>
    <row r="244" spans="1:25" x14ac:dyDescent="0.25">
      <c r="A244" s="13">
        <v>241</v>
      </c>
      <c r="B244" s="13" t="s">
        <v>302</v>
      </c>
      <c r="C244" s="13" t="s">
        <v>3807</v>
      </c>
      <c r="D244" s="13" t="s">
        <v>4017</v>
      </c>
      <c r="E244" s="13" t="str">
        <f t="shared" si="3"/>
        <v>ANNX Com</v>
      </c>
      <c r="F244" s="13" t="s">
        <v>3443</v>
      </c>
      <c r="G244" s="82">
        <v>-5.2419354839000003E-2</v>
      </c>
      <c r="H244" s="39">
        <v>-0.18685121107</v>
      </c>
      <c r="I244" s="39">
        <v>-0.34173669468000001</v>
      </c>
      <c r="J244" s="39">
        <v>-0.58553791886999995</v>
      </c>
      <c r="K244" s="39">
        <v>-0.30473372781000002</v>
      </c>
      <c r="L244" s="39">
        <v>-0.54980842912000005</v>
      </c>
      <c r="M244" s="39">
        <v>-0.88899385923999996</v>
      </c>
      <c r="N244" s="39">
        <v>-0.26893939393999999</v>
      </c>
      <c r="O244" s="39">
        <v>-3.6269430052E-2</v>
      </c>
      <c r="P244" s="39">
        <v>9.6774193549000007E-2</v>
      </c>
      <c r="Q244" s="39">
        <v>0.17647058824</v>
      </c>
      <c r="R244" s="39">
        <v>0</v>
      </c>
      <c r="S244" s="39">
        <v>-2.0833333334999999E-2</v>
      </c>
      <c r="T244" s="39">
        <v>-0.54191033138</v>
      </c>
      <c r="U244" s="39">
        <v>0.12995594714</v>
      </c>
      <c r="V244" s="39">
        <v>-0.12185686653</v>
      </c>
      <c r="W244" s="39">
        <v>-0.55004351610000002</v>
      </c>
      <c r="X244" s="39">
        <v>-0.54095085896999995</v>
      </c>
      <c r="Y244" s="4">
        <v>4092.0208609000001</v>
      </c>
    </row>
    <row r="245" spans="1:25" x14ac:dyDescent="0.25">
      <c r="A245" s="13">
        <v>242</v>
      </c>
      <c r="B245" s="13" t="s">
        <v>303</v>
      </c>
      <c r="C245" s="13" t="s">
        <v>3808</v>
      </c>
      <c r="D245" s="13" t="s">
        <v>4017</v>
      </c>
      <c r="E245" s="13" t="str">
        <f t="shared" si="3"/>
        <v>ANVS Com</v>
      </c>
      <c r="F245" s="13" t="s">
        <v>3444</v>
      </c>
      <c r="G245" s="82">
        <v>-1.8382352942E-2</v>
      </c>
      <c r="H245" s="39">
        <v>0.1313559322</v>
      </c>
      <c r="I245" s="39">
        <v>-0.13311688312</v>
      </c>
      <c r="J245" s="39">
        <v>-0.68023952095999995</v>
      </c>
      <c r="K245" s="39">
        <v>-0.79833836857999996</v>
      </c>
      <c r="L245" s="39">
        <v>-0.76455026454999997</v>
      </c>
      <c r="M245" s="39">
        <v>-0.52910052910000005</v>
      </c>
      <c r="N245" s="39">
        <v>-0.18032786884999999</v>
      </c>
      <c r="O245" s="39">
        <v>-6.6666666671000002E-3</v>
      </c>
      <c r="P245" s="39">
        <v>0.57718120804999995</v>
      </c>
      <c r="Q245" s="39">
        <v>-7.6595744681E-2</v>
      </c>
      <c r="R245" s="39">
        <v>0.25806451612999998</v>
      </c>
      <c r="S245" s="39">
        <v>-2.1978021978999999E-2</v>
      </c>
      <c r="T245" s="39">
        <v>-0.46918489066000002</v>
      </c>
      <c r="U245" s="39">
        <v>-0.73101604277999999</v>
      </c>
      <c r="V245" s="39">
        <v>0.39240506329000002</v>
      </c>
      <c r="W245" s="39">
        <v>-0.23606370875999999</v>
      </c>
      <c r="X245" s="39">
        <v>1.3315649866999999</v>
      </c>
      <c r="Y245" s="4">
        <v>854.86937956999998</v>
      </c>
    </row>
    <row r="246" spans="1:25" x14ac:dyDescent="0.25">
      <c r="A246" s="13">
        <v>243</v>
      </c>
      <c r="B246" s="13" t="s">
        <v>304</v>
      </c>
      <c r="C246" s="13" t="s">
        <v>3809</v>
      </c>
      <c r="D246" s="13" t="s">
        <v>4017</v>
      </c>
      <c r="E246" s="13" t="str">
        <f t="shared" si="3"/>
        <v>ANSS Com</v>
      </c>
      <c r="F246" s="13" t="s">
        <v>3445</v>
      </c>
      <c r="G246" s="82"/>
      <c r="H246" s="39"/>
      <c r="I246" s="39"/>
      <c r="J246" s="39"/>
      <c r="K246" s="39"/>
      <c r="L246" s="39"/>
      <c r="M246" s="39"/>
      <c r="N246" s="39">
        <v>-5.0082520630000002E-2</v>
      </c>
      <c r="O246" s="39">
        <v>1.6805660855000001E-2</v>
      </c>
      <c r="P246" s="39">
        <v>2.7774325836000001E-2</v>
      </c>
      <c r="Q246" s="39">
        <v>6.1664953752999997E-2</v>
      </c>
      <c r="R246" s="39"/>
      <c r="S246" s="39"/>
      <c r="T246" s="39"/>
      <c r="U246" s="39">
        <v>-7.0408950617000005E-2</v>
      </c>
      <c r="V246" s="39">
        <v>0.50204892587000005</v>
      </c>
      <c r="W246" s="39">
        <v>-0.39771140805999999</v>
      </c>
      <c r="X246" s="39">
        <v>0.10258383727000001</v>
      </c>
      <c r="Y246" s="4">
        <v>489994.20092999999</v>
      </c>
    </row>
    <row r="247" spans="1:25" x14ac:dyDescent="0.25">
      <c r="A247" s="13">
        <v>244</v>
      </c>
      <c r="B247" s="13" t="s">
        <v>5213</v>
      </c>
      <c r="C247" s="13" t="s">
        <v>5288</v>
      </c>
      <c r="D247" s="13" t="s">
        <v>4017</v>
      </c>
      <c r="E247" s="13" t="str">
        <f t="shared" si="3"/>
        <v>AVR Com</v>
      </c>
      <c r="F247" s="13" t="s">
        <v>5276</v>
      </c>
      <c r="G247" s="82">
        <v>0</v>
      </c>
      <c r="H247" s="39">
        <v>0</v>
      </c>
      <c r="I247" s="39">
        <v>-0.38610662358999998</v>
      </c>
      <c r="J247" s="39"/>
      <c r="K247" s="39"/>
      <c r="L247" s="39"/>
      <c r="M247" s="39"/>
      <c r="N247" s="39">
        <v>-0.48</v>
      </c>
      <c r="O247" s="39">
        <v>0.35989010988999998</v>
      </c>
      <c r="P247" s="39">
        <v>-0.14343434343</v>
      </c>
      <c r="Q247" s="39">
        <v>-0.10613207547</v>
      </c>
      <c r="R247" s="39">
        <v>-0.15303430078999999</v>
      </c>
      <c r="S247" s="39">
        <v>0.18380062305</v>
      </c>
      <c r="T247" s="39">
        <v>-0.31899641576999999</v>
      </c>
      <c r="U247" s="39"/>
      <c r="V247" s="39"/>
      <c r="W247" s="39"/>
      <c r="X247" s="39"/>
      <c r="Y247" s="4">
        <v>576.15758477999998</v>
      </c>
    </row>
    <row r="248" spans="1:25" x14ac:dyDescent="0.25">
      <c r="A248" s="13">
        <v>245</v>
      </c>
      <c r="B248" s="13" t="s">
        <v>305</v>
      </c>
      <c r="C248" s="13" t="s">
        <v>3810</v>
      </c>
      <c r="D248" s="13" t="s">
        <v>4017</v>
      </c>
      <c r="E248" s="13" t="str">
        <f t="shared" si="3"/>
        <v>ATEX Com</v>
      </c>
      <c r="F248" s="13" t="s">
        <v>3446</v>
      </c>
      <c r="G248" s="82">
        <v>-1.8273184105E-3</v>
      </c>
      <c r="H248" s="39">
        <v>-0.13396749900999999</v>
      </c>
      <c r="I248" s="39">
        <v>-0.23601398601000001</v>
      </c>
      <c r="J248" s="39">
        <v>-0.42348284959999999</v>
      </c>
      <c r="K248" s="39">
        <v>-0.26057529611000002</v>
      </c>
      <c r="L248" s="39">
        <v>-0.52020202019999995</v>
      </c>
      <c r="M248" s="39">
        <v>-0.51008968610000005</v>
      </c>
      <c r="N248" s="39">
        <v>-6.1538461539E-2</v>
      </c>
      <c r="O248" s="39">
        <v>-0.18442622951000001</v>
      </c>
      <c r="P248" s="39">
        <v>-0.10921273031000001</v>
      </c>
      <c r="Q248" s="39">
        <v>-3.5351635954000003E-2</v>
      </c>
      <c r="R248" s="39">
        <v>-0.13411306042999999</v>
      </c>
      <c r="S248" s="39">
        <v>-1.6208914902999999E-2</v>
      </c>
      <c r="T248" s="39">
        <v>-0.28757743724000001</v>
      </c>
      <c r="U248" s="39">
        <v>-7.9531812724999998E-2</v>
      </c>
      <c r="V248" s="39">
        <v>3.5747590923999997E-2</v>
      </c>
      <c r="W248" s="39">
        <v>-0.45251872022</v>
      </c>
      <c r="X248" s="39">
        <v>0.56276595745000002</v>
      </c>
      <c r="Y248" s="4">
        <v>3903.5539887</v>
      </c>
    </row>
    <row r="249" spans="1:25" x14ac:dyDescent="0.25">
      <c r="A249" s="13">
        <v>246</v>
      </c>
      <c r="B249" s="13" t="s">
        <v>306</v>
      </c>
      <c r="C249" s="13" t="s">
        <v>3811</v>
      </c>
      <c r="D249" s="13" t="s">
        <v>4017</v>
      </c>
      <c r="E249" s="13" t="str">
        <f t="shared" si="3"/>
        <v>AM Com</v>
      </c>
      <c r="F249" s="13" t="s">
        <v>3447</v>
      </c>
      <c r="G249" s="82">
        <v>9.7297297289000006E-3</v>
      </c>
      <c r="H249" s="39">
        <v>4.516242283E-2</v>
      </c>
      <c r="I249" s="39">
        <v>0.17930788020999999</v>
      </c>
      <c r="J249" s="39">
        <v>0.38717747797000002</v>
      </c>
      <c r="K249" s="39">
        <v>0.77830912864000001</v>
      </c>
      <c r="L249" s="39">
        <v>1.3328089382999999</v>
      </c>
      <c r="M249" s="39">
        <v>3.1316751568000001</v>
      </c>
      <c r="N249" s="39">
        <v>6.1946902654999997E-2</v>
      </c>
      <c r="O249" s="39">
        <v>-8.0555555555000005E-2</v>
      </c>
      <c r="P249" s="39">
        <v>0.13474320242000001</v>
      </c>
      <c r="Q249" s="39">
        <v>9.0521831734999992E-3</v>
      </c>
      <c r="R249" s="39">
        <v>-1.8812019089000001E-2</v>
      </c>
      <c r="S249" s="39">
        <v>1.7983651225000001E-2</v>
      </c>
      <c r="T249" s="39">
        <v>0.27244219108000001</v>
      </c>
      <c r="U249" s="39">
        <v>0.28464400131000001</v>
      </c>
      <c r="V249" s="39">
        <v>0.2573440582</v>
      </c>
      <c r="W249" s="39">
        <v>0.21975630477999999</v>
      </c>
      <c r="X249" s="39">
        <v>0.39548614643000002</v>
      </c>
      <c r="Y249" s="4">
        <v>52098.437723000003</v>
      </c>
    </row>
    <row r="250" spans="1:25" x14ac:dyDescent="0.25">
      <c r="A250" s="13">
        <v>247</v>
      </c>
      <c r="B250" s="13" t="s">
        <v>307</v>
      </c>
      <c r="C250" s="13" t="s">
        <v>3812</v>
      </c>
      <c r="D250" s="13" t="s">
        <v>4017</v>
      </c>
      <c r="E250" s="13" t="str">
        <f t="shared" si="3"/>
        <v>AR Com</v>
      </c>
      <c r="F250" s="13" t="s">
        <v>3448</v>
      </c>
      <c r="G250" s="82">
        <v>-8.4084084074E-3</v>
      </c>
      <c r="H250" s="39">
        <v>-0.11379495437000001</v>
      </c>
      <c r="I250" s="39">
        <v>-0.13785900782999999</v>
      </c>
      <c r="J250" s="39">
        <v>0.30307813733</v>
      </c>
      <c r="K250" s="39">
        <v>0.19985465116000001</v>
      </c>
      <c r="L250" s="39">
        <v>-9.9536405780999995E-2</v>
      </c>
      <c r="M250" s="39">
        <v>7.8525469168999997</v>
      </c>
      <c r="N250" s="39">
        <v>0.10190735694</v>
      </c>
      <c r="O250" s="39">
        <v>-0.13872403560999999</v>
      </c>
      <c r="P250" s="39">
        <v>7.5222509330999998E-2</v>
      </c>
      <c r="Q250" s="39">
        <v>7.5567423231000005E-2</v>
      </c>
      <c r="R250" s="39">
        <v>-0.13282025819000001</v>
      </c>
      <c r="S250" s="39">
        <v>-5.4680790150999997E-2</v>
      </c>
      <c r="T250" s="39">
        <v>-5.7917261055000002E-2</v>
      </c>
      <c r="U250" s="39">
        <v>0.54541446208</v>
      </c>
      <c r="V250" s="39">
        <v>-0.26815101646</v>
      </c>
      <c r="W250" s="39">
        <v>0.77085714285999996</v>
      </c>
      <c r="X250" s="39">
        <v>2.2110091743</v>
      </c>
      <c r="Y250" s="4">
        <v>198066.7389</v>
      </c>
    </row>
    <row r="251" spans="1:25" x14ac:dyDescent="0.25">
      <c r="A251" s="13">
        <v>248</v>
      </c>
      <c r="B251" s="13" t="s">
        <v>4676</v>
      </c>
      <c r="C251" s="13" t="s">
        <v>4688</v>
      </c>
      <c r="D251" s="13" t="s">
        <v>4017</v>
      </c>
      <c r="E251" s="13" t="str">
        <f t="shared" si="3"/>
        <v>HOUS Com</v>
      </c>
      <c r="F251" s="13" t="s">
        <v>4686</v>
      </c>
      <c r="G251" s="82">
        <v>1.9801980197E-2</v>
      </c>
      <c r="H251" s="39">
        <v>0.35526315789000001</v>
      </c>
      <c r="I251" s="39">
        <v>0.38440860215</v>
      </c>
      <c r="J251" s="39">
        <v>0.14699331849</v>
      </c>
      <c r="K251" s="39">
        <v>-0.35382685069000003</v>
      </c>
      <c r="L251" s="39">
        <v>-0.52708907254000004</v>
      </c>
      <c r="M251" s="39">
        <v>-0.47609359104999999</v>
      </c>
      <c r="N251" s="39">
        <v>-4.0345821326000002E-2</v>
      </c>
      <c r="O251" s="39">
        <v>3.9039039037999997E-2</v>
      </c>
      <c r="P251" s="39">
        <v>8.6705202320000001E-3</v>
      </c>
      <c r="Q251" s="39">
        <v>3.7249283666999998E-2</v>
      </c>
      <c r="R251" s="39">
        <v>0.27624309392000002</v>
      </c>
      <c r="S251" s="39">
        <v>0.11471861471</v>
      </c>
      <c r="T251" s="39">
        <v>0.56060606060999996</v>
      </c>
      <c r="U251" s="39">
        <v>-0.59309494451</v>
      </c>
      <c r="V251" s="39">
        <v>0.26917057903000002</v>
      </c>
      <c r="W251" s="39">
        <v>-0.61986912551999995</v>
      </c>
      <c r="X251" s="39">
        <v>0.28125</v>
      </c>
      <c r="Y251" s="4">
        <v>6460.2570182999998</v>
      </c>
    </row>
    <row r="252" spans="1:25" x14ac:dyDescent="0.25">
      <c r="A252" s="13">
        <v>249</v>
      </c>
      <c r="B252" s="13" t="s">
        <v>308</v>
      </c>
      <c r="C252" s="13" t="s">
        <v>3813</v>
      </c>
      <c r="D252" s="13" t="s">
        <v>4017</v>
      </c>
      <c r="E252" s="13" t="str">
        <f t="shared" si="3"/>
        <v>APA Com</v>
      </c>
      <c r="F252" s="13" t="s">
        <v>3449</v>
      </c>
      <c r="G252" s="82">
        <v>-2.8509951586999999E-2</v>
      </c>
      <c r="H252" s="39">
        <v>-6.2670299727000001E-2</v>
      </c>
      <c r="I252" s="39">
        <v>-0.14019647823</v>
      </c>
      <c r="J252" s="39">
        <v>-0.29938723487000002</v>
      </c>
      <c r="K252" s="39">
        <v>-0.53276126941000002</v>
      </c>
      <c r="L252" s="39">
        <v>-0.36849065564</v>
      </c>
      <c r="M252" s="39">
        <v>0.31056907152000002</v>
      </c>
      <c r="N252" s="39">
        <v>1.5458937195E-2</v>
      </c>
      <c r="O252" s="39">
        <v>-0.24858448627999999</v>
      </c>
      <c r="P252" s="39">
        <v>9.4594594594999998E-2</v>
      </c>
      <c r="Q252" s="39">
        <v>7.5249853027000005E-2</v>
      </c>
      <c r="R252" s="39">
        <v>6.9043550548000002E-2</v>
      </c>
      <c r="S252" s="39">
        <v>-6.3763608087000004E-2</v>
      </c>
      <c r="T252" s="39">
        <v>-0.18559948029000001</v>
      </c>
      <c r="U252" s="39">
        <v>-0.33436434173000001</v>
      </c>
      <c r="V252" s="39">
        <v>-0.21237472028000001</v>
      </c>
      <c r="W252" s="39">
        <v>0.76440550053</v>
      </c>
      <c r="X252" s="39">
        <v>0.90755986343999995</v>
      </c>
      <c r="Y252" s="4">
        <v>121019.05187</v>
      </c>
    </row>
    <row r="253" spans="1:25" x14ac:dyDescent="0.25">
      <c r="A253" s="13">
        <v>250</v>
      </c>
      <c r="B253" s="13" t="s">
        <v>309</v>
      </c>
      <c r="C253" s="13" t="s">
        <v>3814</v>
      </c>
      <c r="D253" s="13" t="s">
        <v>4017</v>
      </c>
      <c r="E253" s="13" t="str">
        <f t="shared" si="3"/>
        <v>AIV Com</v>
      </c>
      <c r="F253" s="13" t="s">
        <v>3450</v>
      </c>
      <c r="G253" s="82">
        <v>-2.3041474641999999E-3</v>
      </c>
      <c r="H253" s="39">
        <v>-1.7026106696E-2</v>
      </c>
      <c r="I253" s="39">
        <v>-2.8058361391E-2</v>
      </c>
      <c r="J253" s="39">
        <v>4.8426150121000003E-2</v>
      </c>
      <c r="K253" s="39">
        <v>0.13153310104999999</v>
      </c>
      <c r="L253" s="39">
        <v>0.12303650193</v>
      </c>
      <c r="M253" s="39">
        <v>1.0322320772</v>
      </c>
      <c r="N253" s="39">
        <v>-2.7624309392000002E-2</v>
      </c>
      <c r="O253" s="39">
        <v>-0.10113636363</v>
      </c>
      <c r="P253" s="39">
        <v>8.8495575218999999E-3</v>
      </c>
      <c r="Q253" s="39">
        <v>8.3959899748E-2</v>
      </c>
      <c r="R253" s="39">
        <v>-2.7745664739E-2</v>
      </c>
      <c r="S253" s="39">
        <v>2.9726516051999999E-2</v>
      </c>
      <c r="T253" s="39">
        <v>2.0744931636999999E-2</v>
      </c>
      <c r="U253" s="39">
        <v>0.16091954022999999</v>
      </c>
      <c r="V253" s="39">
        <v>9.9719101125000001E-2</v>
      </c>
      <c r="W253" s="39">
        <v>-7.5715251181999996E-2</v>
      </c>
      <c r="X253" s="39">
        <v>0.46212121212000001</v>
      </c>
      <c r="Y253" s="4">
        <v>7736.8842174000001</v>
      </c>
    </row>
    <row r="254" spans="1:25" x14ac:dyDescent="0.25">
      <c r="A254" s="13">
        <v>251</v>
      </c>
      <c r="B254" s="13" t="s">
        <v>310</v>
      </c>
      <c r="C254" s="13" t="s">
        <v>3815</v>
      </c>
      <c r="D254" s="13" t="s">
        <v>4017</v>
      </c>
      <c r="E254" s="13" t="str">
        <f t="shared" si="3"/>
        <v>APLS Com</v>
      </c>
      <c r="F254" s="13" t="s">
        <v>3451</v>
      </c>
      <c r="G254" s="82">
        <v>-1.9421487604E-2</v>
      </c>
      <c r="H254" s="39">
        <v>0.29956188389999999</v>
      </c>
      <c r="I254" s="39">
        <v>-0.21423841060000001</v>
      </c>
      <c r="J254" s="39">
        <v>-0.32412418114000002</v>
      </c>
      <c r="K254" s="39">
        <v>-3.2613126782999997E-2</v>
      </c>
      <c r="L254" s="39">
        <v>-0.62529606820999994</v>
      </c>
      <c r="M254" s="39">
        <v>-0.12467724086</v>
      </c>
      <c r="N254" s="39">
        <v>-0.13041749503</v>
      </c>
      <c r="O254" s="39">
        <v>-0.12162780064000001</v>
      </c>
      <c r="P254" s="39">
        <v>-0.11868818322999999</v>
      </c>
      <c r="Q254" s="39">
        <v>2.244536326E-2</v>
      </c>
      <c r="R254" s="39">
        <v>0.29058347775999999</v>
      </c>
      <c r="S254" s="39">
        <v>6.2220232766999999E-2</v>
      </c>
      <c r="T254" s="39">
        <v>-0.25634597305000001</v>
      </c>
      <c r="U254" s="39">
        <v>-0.46692281991000001</v>
      </c>
      <c r="V254" s="39">
        <v>0.15760974665999999</v>
      </c>
      <c r="W254" s="39">
        <v>9.3697123519000003E-2</v>
      </c>
      <c r="X254" s="39">
        <v>-0.17342657343000001</v>
      </c>
      <c r="Y254" s="4">
        <v>55915.183011000001</v>
      </c>
    </row>
    <row r="255" spans="1:25" x14ac:dyDescent="0.25">
      <c r="A255" s="13">
        <v>252</v>
      </c>
      <c r="B255" s="13" t="s">
        <v>5300</v>
      </c>
      <c r="C255" s="13" t="s">
        <v>5394</v>
      </c>
      <c r="D255" s="13" t="s">
        <v>4017</v>
      </c>
      <c r="E255" s="13" t="str">
        <f t="shared" si="3"/>
        <v>APUS Com</v>
      </c>
      <c r="F255" s="13" t="s">
        <v>5379</v>
      </c>
      <c r="G255" s="82">
        <v>1.7964071856000002E-2</v>
      </c>
      <c r="H255" s="39">
        <v>-4.4943820225E-2</v>
      </c>
      <c r="I255" s="39"/>
      <c r="J255" s="39"/>
      <c r="K255" s="39"/>
      <c r="L255" s="39"/>
      <c r="M255" s="39"/>
      <c r="N255" s="39"/>
      <c r="O255" s="39"/>
      <c r="P255" s="39"/>
      <c r="Q255" s="39">
        <v>5.7142857148999998E-3</v>
      </c>
      <c r="R255" s="39">
        <v>-1.1363636364E-2</v>
      </c>
      <c r="S255" s="39">
        <v>-2.2988505746999999E-2</v>
      </c>
      <c r="T255" s="39"/>
      <c r="U255" s="39"/>
      <c r="V255" s="39"/>
      <c r="W255" s="39"/>
      <c r="X255" s="39"/>
      <c r="Y255" s="4">
        <v>194.95805096000001</v>
      </c>
    </row>
    <row r="256" spans="1:25" x14ac:dyDescent="0.25">
      <c r="A256" s="13">
        <v>253</v>
      </c>
      <c r="B256" s="13" t="s">
        <v>311</v>
      </c>
      <c r="C256" s="13" t="s">
        <v>3816</v>
      </c>
      <c r="D256" s="13" t="s">
        <v>4017</v>
      </c>
      <c r="E256" s="13" t="str">
        <f t="shared" si="3"/>
        <v>APOG Com</v>
      </c>
      <c r="F256" s="13" t="s">
        <v>3452</v>
      </c>
      <c r="G256" s="82">
        <v>-7.9117717577999996E-3</v>
      </c>
      <c r="H256" s="39">
        <v>-3.7747844618000001E-2</v>
      </c>
      <c r="I256" s="39">
        <v>-0.17548502026000001</v>
      </c>
      <c r="J256" s="39">
        <v>-0.31492499936000001</v>
      </c>
      <c r="K256" s="39">
        <v>-0.13026854488</v>
      </c>
      <c r="L256" s="39">
        <v>5.9915342841000002E-2</v>
      </c>
      <c r="M256" s="39">
        <v>1.0299831423000001</v>
      </c>
      <c r="N256" s="39">
        <v>-3.3583646224000001E-2</v>
      </c>
      <c r="O256" s="39">
        <v>-0.14375134902</v>
      </c>
      <c r="P256" s="39">
        <v>-1.9699429862E-2</v>
      </c>
      <c r="Q256" s="39">
        <v>5.0452781369999998E-2</v>
      </c>
      <c r="R256" s="39">
        <v>4.0651087693E-2</v>
      </c>
      <c r="S256" s="39">
        <v>-1.4527268396E-2</v>
      </c>
      <c r="T256" s="39">
        <v>-0.41044372729</v>
      </c>
      <c r="U256" s="39">
        <v>0.35835134959999998</v>
      </c>
      <c r="V256" s="39">
        <v>0.22813022955000001</v>
      </c>
      <c r="W256" s="39">
        <v>-5.7055746857000003E-2</v>
      </c>
      <c r="X256" s="39">
        <v>0.55229318295999996</v>
      </c>
      <c r="Y256" s="4">
        <v>8497.9142818</v>
      </c>
    </row>
    <row r="257" spans="1:25" x14ac:dyDescent="0.25">
      <c r="A257" s="13">
        <v>254</v>
      </c>
      <c r="B257" s="13" t="s">
        <v>5010</v>
      </c>
      <c r="C257" s="13" t="s">
        <v>5089</v>
      </c>
      <c r="D257" s="13" t="s">
        <v>4017</v>
      </c>
      <c r="E257" s="13" t="str">
        <f t="shared" si="3"/>
        <v>APGE Com</v>
      </c>
      <c r="F257" s="13" t="s">
        <v>5104</v>
      </c>
      <c r="G257" s="82">
        <v>-5.2439342552000001E-2</v>
      </c>
      <c r="H257" s="39">
        <v>-0.23472397809000001</v>
      </c>
      <c r="I257" s="39">
        <v>-0.12776176752999999</v>
      </c>
      <c r="J257" s="39">
        <v>-0.13005988024000001</v>
      </c>
      <c r="K257" s="39">
        <v>0.75458937197999998</v>
      </c>
      <c r="L257" s="39"/>
      <c r="M257" s="39"/>
      <c r="N257" s="39">
        <v>0.18829516538999999</v>
      </c>
      <c r="O257" s="39">
        <v>5.0588865097000002E-2</v>
      </c>
      <c r="P257" s="39">
        <v>-6.6496815286000002E-2</v>
      </c>
      <c r="Q257" s="39">
        <v>0.18531659388999999</v>
      </c>
      <c r="R257" s="39">
        <v>-0.11904213677</v>
      </c>
      <c r="S257" s="39">
        <v>-5.0705697857E-2</v>
      </c>
      <c r="T257" s="39">
        <v>-0.19823399557999999</v>
      </c>
      <c r="U257" s="39">
        <v>0.62133142448000001</v>
      </c>
      <c r="V257" s="39"/>
      <c r="W257" s="39"/>
      <c r="X257" s="39"/>
      <c r="Y257" s="4">
        <v>42910.719587</v>
      </c>
    </row>
    <row r="258" spans="1:25" x14ac:dyDescent="0.25">
      <c r="A258" s="13">
        <v>255</v>
      </c>
      <c r="B258" s="13" t="s">
        <v>313</v>
      </c>
      <c r="C258" s="13" t="s">
        <v>3818</v>
      </c>
      <c r="D258" s="13" t="s">
        <v>4015</v>
      </c>
      <c r="E258" s="13" t="str">
        <f t="shared" si="3"/>
        <v>APO Com A</v>
      </c>
      <c r="F258" s="13" t="s">
        <v>4629</v>
      </c>
      <c r="G258" s="82">
        <v>2.2674178927000002E-3</v>
      </c>
      <c r="H258" s="39">
        <v>9.6905932040999999E-3</v>
      </c>
      <c r="I258" s="39">
        <v>-0.10962196255999999</v>
      </c>
      <c r="J258" s="39">
        <v>0.42894443872999999</v>
      </c>
      <c r="K258" s="39">
        <v>0.74764948679999998</v>
      </c>
      <c r="L258" s="39">
        <v>1.6834343775</v>
      </c>
      <c r="M258" s="39">
        <v>2.4105577298999998</v>
      </c>
      <c r="N258" s="39">
        <v>-8.2601996381999998E-2</v>
      </c>
      <c r="O258" s="39">
        <v>-3.3591353885999999E-3</v>
      </c>
      <c r="P258" s="39">
        <v>-3.9020091480999997E-2</v>
      </c>
      <c r="Q258" s="39">
        <v>8.5545948427999993E-2</v>
      </c>
      <c r="R258" s="39">
        <v>2.4318037640000002E-2</v>
      </c>
      <c r="S258" s="39">
        <v>3.7847508955999999E-3</v>
      </c>
      <c r="T258" s="39">
        <v>-0.11113144337</v>
      </c>
      <c r="U258" s="39">
        <v>0.79873315846000004</v>
      </c>
      <c r="V258" s="39">
        <v>0.49437125702000001</v>
      </c>
      <c r="W258" s="39">
        <v>-9.5879207401999997E-2</v>
      </c>
      <c r="X258" s="39">
        <v>0.53248773294999996</v>
      </c>
      <c r="Y258" s="4">
        <v>409546.58234999998</v>
      </c>
    </row>
    <row r="259" spans="1:25" x14ac:dyDescent="0.25">
      <c r="A259" s="13">
        <v>256</v>
      </c>
      <c r="B259" s="13" t="s">
        <v>314</v>
      </c>
      <c r="C259" s="13" t="s">
        <v>3819</v>
      </c>
      <c r="D259" s="13" t="s">
        <v>4016</v>
      </c>
      <c r="E259" s="13" t="str">
        <f t="shared" si="3"/>
        <v>APO-B Com B</v>
      </c>
      <c r="F259" s="13" t="s">
        <v>4629</v>
      </c>
      <c r="G259" s="82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</row>
    <row r="260" spans="1:25" x14ac:dyDescent="0.25">
      <c r="A260" s="13">
        <v>257</v>
      </c>
      <c r="B260" s="13" t="s">
        <v>312</v>
      </c>
      <c r="C260" s="13" t="s">
        <v>3817</v>
      </c>
      <c r="D260" s="13" t="s">
        <v>4017</v>
      </c>
      <c r="E260" s="13" t="str">
        <f t="shared" ref="E260:E323" si="4">CONCATENATE(C260," ",D260)</f>
        <v>ARI Com</v>
      </c>
      <c r="F260" s="13" t="s">
        <v>3453</v>
      </c>
      <c r="G260" s="82">
        <v>-9.0543259557000003E-3</v>
      </c>
      <c r="H260" s="39">
        <v>-1.0141987822000001E-3</v>
      </c>
      <c r="I260" s="39">
        <v>0.13400182770999999</v>
      </c>
      <c r="J260" s="39">
        <v>8.6318141789999997E-2</v>
      </c>
      <c r="K260" s="39">
        <v>0.16633821743999999</v>
      </c>
      <c r="L260" s="39">
        <v>0.1507263784</v>
      </c>
      <c r="M260" s="39">
        <v>0.90230435819999999</v>
      </c>
      <c r="N260" s="39">
        <v>-3.0182547184E-2</v>
      </c>
      <c r="O260" s="39">
        <v>-2.0898641589000001E-2</v>
      </c>
      <c r="P260" s="39">
        <v>4.9092849522E-2</v>
      </c>
      <c r="Q260" s="39">
        <v>1.0492174496E-2</v>
      </c>
      <c r="R260" s="39">
        <v>-6.1983471069E-3</v>
      </c>
      <c r="S260" s="39">
        <v>2.390852391E-2</v>
      </c>
      <c r="T260" s="39">
        <v>0.19816590341000001</v>
      </c>
      <c r="U260" s="39">
        <v>-0.16510871507</v>
      </c>
      <c r="V260" s="39">
        <v>0.24459643803</v>
      </c>
      <c r="W260" s="39">
        <v>-7.1161122352000006E-2</v>
      </c>
      <c r="X260" s="39">
        <v>0.29662568995999999</v>
      </c>
      <c r="Y260" s="4">
        <v>10684.528987</v>
      </c>
    </row>
    <row r="261" spans="1:25" x14ac:dyDescent="0.25">
      <c r="A261" s="13">
        <v>258</v>
      </c>
      <c r="B261" s="13" t="s">
        <v>315</v>
      </c>
      <c r="C261" s="13" t="s">
        <v>3820</v>
      </c>
      <c r="D261" s="13" t="s">
        <v>4015</v>
      </c>
      <c r="E261" s="13" t="str">
        <f t="shared" si="4"/>
        <v>APPF Com A</v>
      </c>
      <c r="F261" s="13" t="s">
        <v>5182</v>
      </c>
      <c r="G261" s="82">
        <v>-4.2397194774999999E-3</v>
      </c>
      <c r="H261" s="39">
        <v>0.32646821521000002</v>
      </c>
      <c r="I261" s="39">
        <v>0.37881262415</v>
      </c>
      <c r="J261" s="39">
        <v>0.50112931904000002</v>
      </c>
      <c r="K261" s="39">
        <v>0.77958183786000002</v>
      </c>
      <c r="L261" s="39">
        <v>1.8813762568000001</v>
      </c>
      <c r="M261" s="39">
        <v>0.83401831845999996</v>
      </c>
      <c r="N261" s="39">
        <v>2.5174825174E-2</v>
      </c>
      <c r="O261" s="39">
        <v>-6.0845839016999997E-2</v>
      </c>
      <c r="P261" s="39">
        <v>2.2515979081E-2</v>
      </c>
      <c r="Q261" s="39">
        <v>9.0495809065000002E-2</v>
      </c>
      <c r="R261" s="39">
        <v>0.16110821608000001</v>
      </c>
      <c r="S261" s="39">
        <v>0.16826239808999999</v>
      </c>
      <c r="T261" s="39">
        <v>0.26609111543000002</v>
      </c>
      <c r="U261" s="39">
        <v>0.42415146616999999</v>
      </c>
      <c r="V261" s="39">
        <v>0.64395520971999998</v>
      </c>
      <c r="W261" s="39">
        <v>-0.1295225508</v>
      </c>
      <c r="X261" s="39">
        <v>-0.32759386803000001</v>
      </c>
      <c r="Y261" s="4">
        <v>96115.121490000005</v>
      </c>
    </row>
    <row r="262" spans="1:25" x14ac:dyDescent="0.25">
      <c r="A262" s="13">
        <v>259</v>
      </c>
      <c r="B262" s="13" t="s">
        <v>316</v>
      </c>
      <c r="C262" s="13" t="s">
        <v>3821</v>
      </c>
      <c r="D262" s="13" t="s">
        <v>4016</v>
      </c>
      <c r="E262" s="13" t="str">
        <f t="shared" si="4"/>
        <v>APPF-B Com B</v>
      </c>
      <c r="F262" s="13" t="s">
        <v>5182</v>
      </c>
      <c r="G262" s="82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</row>
    <row r="263" spans="1:25" x14ac:dyDescent="0.25">
      <c r="A263" s="13">
        <v>260</v>
      </c>
      <c r="B263" s="13" t="s">
        <v>317</v>
      </c>
      <c r="C263" s="13" t="s">
        <v>3822</v>
      </c>
      <c r="D263" s="13" t="s">
        <v>4015</v>
      </c>
      <c r="E263" s="13" t="str">
        <f t="shared" si="4"/>
        <v>APPN Com A</v>
      </c>
      <c r="F263" s="13" t="s">
        <v>3454</v>
      </c>
      <c r="G263" s="82">
        <v>-2.2842639593000001E-2</v>
      </c>
      <c r="H263" s="39">
        <v>-0.11581364829</v>
      </c>
      <c r="I263" s="39">
        <v>-0.19767788032</v>
      </c>
      <c r="J263" s="39">
        <v>-3.0226700251999999E-2</v>
      </c>
      <c r="K263" s="39">
        <v>-0.4561049445</v>
      </c>
      <c r="L263" s="39">
        <v>-0.50514138816999998</v>
      </c>
      <c r="M263" s="39">
        <v>-0.5</v>
      </c>
      <c r="N263" s="39">
        <v>-0.11271943332000001</v>
      </c>
      <c r="O263" s="39">
        <v>7.7750780978000006E-2</v>
      </c>
      <c r="P263" s="39">
        <v>1.4492753622999999E-2</v>
      </c>
      <c r="Q263" s="39">
        <v>-5.2063492064000003E-2</v>
      </c>
      <c r="R263" s="39">
        <v>-7.5351640991000002E-2</v>
      </c>
      <c r="S263" s="39">
        <v>-2.3904382469E-2</v>
      </c>
      <c r="T263" s="39">
        <v>-0.18283808368999999</v>
      </c>
      <c r="U263" s="39">
        <v>-0.12426978226</v>
      </c>
      <c r="V263" s="39">
        <v>0.15663390663000001</v>
      </c>
      <c r="W263" s="39">
        <v>-0.50069007821</v>
      </c>
      <c r="X263" s="39">
        <v>-0.59769263988999999</v>
      </c>
      <c r="Y263" s="4">
        <v>23248.174156000001</v>
      </c>
    </row>
    <row r="264" spans="1:25" x14ac:dyDescent="0.25">
      <c r="A264" s="13">
        <v>261</v>
      </c>
      <c r="B264" s="13" t="s">
        <v>318</v>
      </c>
      <c r="C264" s="13" t="s">
        <v>3823</v>
      </c>
      <c r="D264" s="13" t="s">
        <v>4016</v>
      </c>
      <c r="E264" s="13" t="str">
        <f t="shared" si="4"/>
        <v>APPN-B Com B</v>
      </c>
      <c r="F264" s="13" t="s">
        <v>3454</v>
      </c>
      <c r="G264" s="82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</row>
    <row r="265" spans="1:25" x14ac:dyDescent="0.25">
      <c r="A265" s="13">
        <v>262</v>
      </c>
      <c r="B265" s="13" t="s">
        <v>319</v>
      </c>
      <c r="C265" s="13" t="s">
        <v>3824</v>
      </c>
      <c r="D265" s="13" t="s">
        <v>4017</v>
      </c>
      <c r="E265" s="13" t="str">
        <f t="shared" si="4"/>
        <v>APLE Com</v>
      </c>
      <c r="F265" s="13" t="s">
        <v>3455</v>
      </c>
      <c r="G265" s="82">
        <v>-1.1101622545E-2</v>
      </c>
      <c r="H265" s="39">
        <v>-3.8142069239000001E-2</v>
      </c>
      <c r="I265" s="39">
        <v>-0.24470266447</v>
      </c>
      <c r="J265" s="39">
        <v>-0.12111811583</v>
      </c>
      <c r="K265" s="39">
        <v>-0.12393842173</v>
      </c>
      <c r="L265" s="39">
        <v>-0.14558272767</v>
      </c>
      <c r="M265" s="39">
        <v>0.55916720855000002</v>
      </c>
      <c r="N265" s="39">
        <v>-0.12283925817000001</v>
      </c>
      <c r="O265" s="39">
        <v>-8.2106893880000004E-2</v>
      </c>
      <c r="P265" s="39">
        <v>-8.6058048072999993E-3</v>
      </c>
      <c r="Q265" s="39">
        <v>1.3752179042999999E-2</v>
      </c>
      <c r="R265" s="39">
        <v>1.3612601576E-2</v>
      </c>
      <c r="S265" s="39">
        <v>-1.4468085106000001E-2</v>
      </c>
      <c r="T265" s="39">
        <v>-0.2201001454</v>
      </c>
      <c r="U265" s="39">
        <v>-1.2634395386999999E-2</v>
      </c>
      <c r="V265" s="39">
        <v>0.123133256</v>
      </c>
      <c r="W265" s="39">
        <v>1.8760468482000001E-2</v>
      </c>
      <c r="X265" s="39">
        <v>0.25420156737999999</v>
      </c>
      <c r="Y265" s="4">
        <v>38775.709952999998</v>
      </c>
    </row>
    <row r="266" spans="1:25" x14ac:dyDescent="0.25">
      <c r="A266" s="13">
        <v>263</v>
      </c>
      <c r="B266" s="13" t="s">
        <v>320</v>
      </c>
      <c r="C266" s="13" t="s">
        <v>3825</v>
      </c>
      <c r="D266" s="13" t="s">
        <v>4017</v>
      </c>
      <c r="E266" s="13" t="str">
        <f t="shared" si="4"/>
        <v>AAPL Com</v>
      </c>
      <c r="F266" s="13" t="s">
        <v>3456</v>
      </c>
      <c r="G266" s="82">
        <v>5.0906761286000003E-2</v>
      </c>
      <c r="H266" s="39">
        <v>-1.4048232269E-3</v>
      </c>
      <c r="I266" s="39">
        <v>-8.3421594564000001E-2</v>
      </c>
      <c r="J266" s="39">
        <v>3.3862360557000003E-2</v>
      </c>
      <c r="K266" s="39">
        <v>0.18349969636999999</v>
      </c>
      <c r="L266" s="39">
        <v>0.3102134399</v>
      </c>
      <c r="M266" s="39">
        <v>0.92844156454000004</v>
      </c>
      <c r="N266" s="39">
        <v>-8.1500165400000005E-2</v>
      </c>
      <c r="O266" s="39">
        <v>-4.3352991490999998E-2</v>
      </c>
      <c r="P266" s="39">
        <v>-5.3584078751999997E-2</v>
      </c>
      <c r="Q266" s="39">
        <v>2.1508588496999999E-2</v>
      </c>
      <c r="R266" s="39">
        <v>1.1697616611E-2</v>
      </c>
      <c r="S266" s="39">
        <v>2.7364262657999999E-2</v>
      </c>
      <c r="T266" s="39">
        <v>-0.14637642474000001</v>
      </c>
      <c r="U266" s="39">
        <v>0.30705246227999999</v>
      </c>
      <c r="V266" s="39">
        <v>0.49008040536000003</v>
      </c>
      <c r="W266" s="39">
        <v>-0.26311290038000001</v>
      </c>
      <c r="X266" s="39">
        <v>0.34648188946000003</v>
      </c>
      <c r="Y266" s="4">
        <v>10775792.603</v>
      </c>
    </row>
    <row r="267" spans="1:25" x14ac:dyDescent="0.25">
      <c r="A267" s="13">
        <v>264</v>
      </c>
      <c r="B267" s="13" t="s">
        <v>4661</v>
      </c>
      <c r="C267" s="13" t="s">
        <v>4667</v>
      </c>
      <c r="D267" s="13" t="s">
        <v>4017</v>
      </c>
      <c r="E267" s="13" t="str">
        <f t="shared" si="4"/>
        <v>APLD Com</v>
      </c>
      <c r="F267" s="13" t="s">
        <v>4888</v>
      </c>
      <c r="G267" s="82">
        <v>-6.7159167229E-3</v>
      </c>
      <c r="H267" s="39">
        <v>0.41531100477999999</v>
      </c>
      <c r="I267" s="39">
        <v>0.87690355330000003</v>
      </c>
      <c r="J267" s="39">
        <v>2.5130641329999999</v>
      </c>
      <c r="K267" s="39">
        <v>0.89858793324999997</v>
      </c>
      <c r="L267" s="39">
        <v>6.2857142857000001</v>
      </c>
      <c r="M267" s="39"/>
      <c r="N267" s="39">
        <v>-0.29749999999999999</v>
      </c>
      <c r="O267" s="39">
        <v>-0.19217081851000001</v>
      </c>
      <c r="P267" s="39">
        <v>0.50440528634000004</v>
      </c>
      <c r="Q267" s="39">
        <v>0.47437774523999998</v>
      </c>
      <c r="R267" s="39">
        <v>0.30486593842999998</v>
      </c>
      <c r="S267" s="39">
        <v>0.12557077625999999</v>
      </c>
      <c r="T267" s="39">
        <v>0.93586387434999996</v>
      </c>
      <c r="U267" s="39">
        <v>0.13353115727000001</v>
      </c>
      <c r="V267" s="39">
        <v>2.6630434783000001</v>
      </c>
      <c r="W267" s="39"/>
      <c r="X267" s="39"/>
      <c r="Y267" s="4">
        <v>405970.91638000001</v>
      </c>
    </row>
    <row r="268" spans="1:25" x14ac:dyDescent="0.25">
      <c r="A268" s="13">
        <v>265</v>
      </c>
      <c r="B268" s="13" t="s">
        <v>321</v>
      </c>
      <c r="C268" s="13" t="s">
        <v>3826</v>
      </c>
      <c r="D268" s="13" t="s">
        <v>4017</v>
      </c>
      <c r="E268" s="13" t="str">
        <f t="shared" si="4"/>
        <v>APDN Com</v>
      </c>
      <c r="F268" s="13" t="s">
        <v>5183</v>
      </c>
      <c r="G268" s="82">
        <v>-8.1318681318999997E-2</v>
      </c>
      <c r="H268" s="39">
        <v>-9.7192224622000001E-2</v>
      </c>
      <c r="I268" s="39">
        <v>-0.96727343902999996</v>
      </c>
      <c r="J268" s="39">
        <v>-0.98606666666999998</v>
      </c>
      <c r="K268" s="39">
        <v>-0.99982903885999996</v>
      </c>
      <c r="L268" s="39">
        <v>-0.99995220125999995</v>
      </c>
      <c r="M268" s="39">
        <v>-0.99997459739000005</v>
      </c>
      <c r="N268" s="39">
        <v>-0.76570218771999998</v>
      </c>
      <c r="O268" s="39">
        <v>-0.46789156626</v>
      </c>
      <c r="P268" s="39">
        <v>-0.61779689800000004</v>
      </c>
      <c r="Q268" s="39">
        <v>1.6982622433999998E-2</v>
      </c>
      <c r="R268" s="39">
        <v>-0.10097087378</v>
      </c>
      <c r="S268" s="39">
        <v>-9.7192224622000001E-2</v>
      </c>
      <c r="T268" s="39">
        <v>-0.97267973856000001</v>
      </c>
      <c r="U268" s="39">
        <v>-0.98346303501999999</v>
      </c>
      <c r="V268" s="39">
        <v>-0.62843373493999999</v>
      </c>
      <c r="W268" s="39">
        <v>-0.58706467661999995</v>
      </c>
      <c r="X268" s="39">
        <v>-0.21176470587999999</v>
      </c>
      <c r="Y268" s="4">
        <v>745.54839413000002</v>
      </c>
    </row>
    <row r="269" spans="1:25" x14ac:dyDescent="0.25">
      <c r="A269" s="13">
        <v>266</v>
      </c>
      <c r="B269" s="13" t="s">
        <v>322</v>
      </c>
      <c r="C269" s="13" t="s">
        <v>3827</v>
      </c>
      <c r="D269" s="13" t="s">
        <v>4017</v>
      </c>
      <c r="E269" s="13" t="str">
        <f t="shared" si="4"/>
        <v>AIT Com</v>
      </c>
      <c r="F269" s="13" t="s">
        <v>5184</v>
      </c>
      <c r="G269" s="82">
        <v>-1.600564468E-2</v>
      </c>
      <c r="H269" s="39">
        <v>7.8253438593999997E-2</v>
      </c>
      <c r="I269" s="39">
        <v>-6.5450627208000003E-3</v>
      </c>
      <c r="J269" s="39">
        <v>0.36094957553000001</v>
      </c>
      <c r="K269" s="39">
        <v>0.90430679918000001</v>
      </c>
      <c r="L269" s="39">
        <v>1.6291159710000001</v>
      </c>
      <c r="M269" s="39">
        <v>3.2998016433999999</v>
      </c>
      <c r="N269" s="39">
        <v>-0.10072631494000001</v>
      </c>
      <c r="O269" s="39">
        <v>7.9613029200000004E-2</v>
      </c>
      <c r="P269" s="39">
        <v>-6.7019501331E-2</v>
      </c>
      <c r="Q269" s="39">
        <v>2.6178703867000001E-2</v>
      </c>
      <c r="R269" s="39">
        <v>0.16799311680000001</v>
      </c>
      <c r="S269" s="39">
        <v>-2.4051565377000001E-2</v>
      </c>
      <c r="T269" s="39">
        <v>0.11065167164</v>
      </c>
      <c r="U269" s="39">
        <v>0.39666981833999998</v>
      </c>
      <c r="V269" s="39">
        <v>0.38351894556999999</v>
      </c>
      <c r="W269" s="39">
        <v>0.2424939254</v>
      </c>
      <c r="X269" s="39">
        <v>0.33568739042000001</v>
      </c>
      <c r="Y269" s="4">
        <v>90261.25215</v>
      </c>
    </row>
    <row r="270" spans="1:25" x14ac:dyDescent="0.25">
      <c r="A270" s="13">
        <v>267</v>
      </c>
      <c r="B270" s="13" t="s">
        <v>323</v>
      </c>
      <c r="C270" s="13" t="s">
        <v>3828</v>
      </c>
      <c r="D270" s="13" t="s">
        <v>4017</v>
      </c>
      <c r="E270" s="13" t="str">
        <f t="shared" si="4"/>
        <v>AMAT Com</v>
      </c>
      <c r="F270" s="13" t="s">
        <v>3457</v>
      </c>
      <c r="G270" s="82">
        <v>-5.6377337422999999E-3</v>
      </c>
      <c r="H270" s="39">
        <v>-6.7573933525999996E-2</v>
      </c>
      <c r="I270" s="39">
        <v>-2.0470270362000002E-2</v>
      </c>
      <c r="J270" s="39">
        <v>-1.9021950809000002E-2</v>
      </c>
      <c r="K270" s="39">
        <v>0.24424164827</v>
      </c>
      <c r="L270" s="39">
        <v>0.66976097454000005</v>
      </c>
      <c r="M270" s="39">
        <v>1.9286355352</v>
      </c>
      <c r="N270" s="39">
        <v>-8.1925729106999995E-2</v>
      </c>
      <c r="O270" s="39">
        <v>3.8519845641999999E-2</v>
      </c>
      <c r="P270" s="39">
        <v>4.3034472913999998E-2</v>
      </c>
      <c r="Q270" s="39">
        <v>0.16791068580999999</v>
      </c>
      <c r="R270" s="39">
        <v>-1.6441798220000001E-2</v>
      </c>
      <c r="S270" s="39">
        <v>-1.0663112297E-2</v>
      </c>
      <c r="T270" s="39">
        <v>0.10101478557</v>
      </c>
      <c r="U270" s="39">
        <v>1.1290947946E-2</v>
      </c>
      <c r="V270" s="39">
        <v>0.67973077228000001</v>
      </c>
      <c r="W270" s="39">
        <v>-0.37542615607000002</v>
      </c>
      <c r="X270" s="39">
        <v>0.83636875382999998</v>
      </c>
      <c r="Y270" s="4">
        <v>1154656.4521999999</v>
      </c>
    </row>
    <row r="271" spans="1:25" x14ac:dyDescent="0.25">
      <c r="A271" s="13">
        <v>268</v>
      </c>
      <c r="B271" s="13" t="s">
        <v>324</v>
      </c>
      <c r="C271" s="13" t="s">
        <v>3829</v>
      </c>
      <c r="D271" s="13" t="s">
        <v>4017</v>
      </c>
      <c r="E271" s="13" t="str">
        <f t="shared" si="4"/>
        <v>AAOI Com</v>
      </c>
      <c r="F271" s="13" t="s">
        <v>3458</v>
      </c>
      <c r="G271" s="82">
        <v>8.4753677328999993E-2</v>
      </c>
      <c r="H271" s="39">
        <v>-0.18946266574000001</v>
      </c>
      <c r="I271" s="39">
        <v>-0.23535220539999999</v>
      </c>
      <c r="J271" s="39">
        <v>2.1865569272999998</v>
      </c>
      <c r="K271" s="39">
        <v>1.1099000908000001</v>
      </c>
      <c r="L271" s="39">
        <v>11.489247311</v>
      </c>
      <c r="M271" s="39">
        <v>0.54352159469000005</v>
      </c>
      <c r="N271" s="39">
        <v>-0.29780420860000001</v>
      </c>
      <c r="O271" s="39">
        <v>-0.16677524429999999</v>
      </c>
      <c r="P271" s="39">
        <v>0.20562939796999999</v>
      </c>
      <c r="Q271" s="39">
        <v>0.66601815823999999</v>
      </c>
      <c r="R271" s="39">
        <v>-0.10977033864999999</v>
      </c>
      <c r="S271" s="39">
        <v>1.5741145606000002E-2</v>
      </c>
      <c r="T271" s="39">
        <v>-0.36977753662000001</v>
      </c>
      <c r="U271" s="39">
        <v>0.90786749481999995</v>
      </c>
      <c r="V271" s="39">
        <v>9.2222222221999992</v>
      </c>
      <c r="W271" s="39">
        <v>-0.63229571983999999</v>
      </c>
      <c r="X271" s="39">
        <v>-0.39600470035000002</v>
      </c>
      <c r="Y271" s="4">
        <v>115185.46492</v>
      </c>
    </row>
    <row r="272" spans="1:25" x14ac:dyDescent="0.25">
      <c r="A272" s="13">
        <v>269</v>
      </c>
      <c r="B272" s="13" t="s">
        <v>325</v>
      </c>
      <c r="C272" s="13" t="s">
        <v>3830</v>
      </c>
      <c r="D272" s="13" t="s">
        <v>4017</v>
      </c>
      <c r="E272" s="13" t="str">
        <f t="shared" si="4"/>
        <v>APLT Com</v>
      </c>
      <c r="F272" s="13" t="s">
        <v>4430</v>
      </c>
      <c r="G272" s="82">
        <v>-6.5404837014000003E-2</v>
      </c>
      <c r="H272" s="39">
        <v>0.38874999999999998</v>
      </c>
      <c r="I272" s="39">
        <v>-0.27051871307000003</v>
      </c>
      <c r="J272" s="39">
        <v>-0.92714754097999996</v>
      </c>
      <c r="K272" s="39">
        <v>-0.75033707864999999</v>
      </c>
      <c r="L272" s="39">
        <v>-0.66076335878000003</v>
      </c>
      <c r="M272" s="39">
        <v>-0.9834672619</v>
      </c>
      <c r="N272" s="39">
        <v>-3.8355625492000001E-2</v>
      </c>
      <c r="O272" s="39">
        <v>-0.16301902229000001</v>
      </c>
      <c r="P272" s="39">
        <v>-0.13660801564</v>
      </c>
      <c r="Q272" s="39">
        <v>-0.11944523068</v>
      </c>
      <c r="R272" s="39">
        <v>0.44648023143999999</v>
      </c>
      <c r="S272" s="39">
        <v>-1.2444444444000001E-2</v>
      </c>
      <c r="T272" s="39">
        <v>-0.48096239196000001</v>
      </c>
      <c r="U272" s="39">
        <v>-0.74441791045000005</v>
      </c>
      <c r="V272" s="39">
        <v>3.4078947367999999</v>
      </c>
      <c r="W272" s="39">
        <v>-0.91508379888000002</v>
      </c>
      <c r="X272" s="39">
        <v>-0.59336665152000001</v>
      </c>
      <c r="Y272" s="4">
        <v>631.72099352999999</v>
      </c>
    </row>
    <row r="273" spans="1:25" x14ac:dyDescent="0.25">
      <c r="A273" s="13">
        <v>270</v>
      </c>
      <c r="B273" s="13" t="s">
        <v>326</v>
      </c>
      <c r="C273" s="13" t="s">
        <v>3831</v>
      </c>
      <c r="D273" s="13" t="s">
        <v>4015</v>
      </c>
      <c r="E273" s="13" t="str">
        <f t="shared" si="4"/>
        <v>APP Com A</v>
      </c>
      <c r="F273" s="13" t="s">
        <v>3459</v>
      </c>
      <c r="G273" s="82">
        <v>3.3445347020000002E-2</v>
      </c>
      <c r="H273" s="39">
        <v>0.14322093431999999</v>
      </c>
      <c r="I273" s="39">
        <v>2.6114599479000002E-2</v>
      </c>
      <c r="J273" s="39">
        <v>4.6604347826000003</v>
      </c>
      <c r="K273" s="39">
        <v>11.454400509999999</v>
      </c>
      <c r="L273" s="39">
        <v>9.7122874383000006</v>
      </c>
      <c r="M273" s="39"/>
      <c r="N273" s="39">
        <v>-0.18655983300000001</v>
      </c>
      <c r="O273" s="39">
        <v>1.6379212741000002E-2</v>
      </c>
      <c r="P273" s="39">
        <v>0.45928483903</v>
      </c>
      <c r="Q273" s="39">
        <v>-0.10921119592</v>
      </c>
      <c r="R273" s="39">
        <v>0.11603062157000001</v>
      </c>
      <c r="S273" s="39">
        <v>-3.3273611552000001E-4</v>
      </c>
      <c r="T273" s="39">
        <v>0.206095791</v>
      </c>
      <c r="U273" s="39">
        <v>7.1262233374999999</v>
      </c>
      <c r="V273" s="39">
        <v>2.7844254511000002</v>
      </c>
      <c r="W273" s="39">
        <v>-0.88828771483000002</v>
      </c>
      <c r="X273" s="39"/>
      <c r="Y273" s="4">
        <v>1675192.3409</v>
      </c>
    </row>
    <row r="274" spans="1:25" x14ac:dyDescent="0.25">
      <c r="A274" s="13">
        <v>271</v>
      </c>
      <c r="B274" s="13" t="s">
        <v>327</v>
      </c>
      <c r="C274" s="13" t="s">
        <v>3832</v>
      </c>
      <c r="D274" s="13" t="s">
        <v>4016</v>
      </c>
      <c r="E274" s="13" t="str">
        <f t="shared" si="4"/>
        <v>APTI-B Com B</v>
      </c>
      <c r="F274" s="13" t="s">
        <v>3460</v>
      </c>
      <c r="G274" s="82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</row>
    <row r="275" spans="1:25" x14ac:dyDescent="0.25">
      <c r="A275" s="13">
        <v>272</v>
      </c>
      <c r="B275" s="13" t="s">
        <v>328</v>
      </c>
      <c r="C275" s="13" t="s">
        <v>3833</v>
      </c>
      <c r="D275" s="13" t="s">
        <v>4017</v>
      </c>
      <c r="E275" s="13" t="str">
        <f t="shared" si="4"/>
        <v>APRE Com</v>
      </c>
      <c r="F275" s="13" t="s">
        <v>3461</v>
      </c>
      <c r="G275" s="82">
        <v>-8.3798882682000003E-2</v>
      </c>
      <c r="H275" s="39">
        <v>-5.7471264368E-2</v>
      </c>
      <c r="I275" s="39">
        <v>-0.58742138364999996</v>
      </c>
      <c r="J275" s="39">
        <v>-0.50750750750999996</v>
      </c>
      <c r="K275" s="39">
        <v>-0.59</v>
      </c>
      <c r="L275" s="39">
        <v>-0.91717171717000001</v>
      </c>
      <c r="M275" s="39">
        <v>-0.99723066532000004</v>
      </c>
      <c r="N275" s="39">
        <v>-0.19482159772999999</v>
      </c>
      <c r="O275" s="39">
        <v>-0.14705882352999999</v>
      </c>
      <c r="P275" s="39">
        <v>0</v>
      </c>
      <c r="Q275" s="39">
        <v>-2.8735632183000001E-2</v>
      </c>
      <c r="R275" s="39">
        <v>5.9171597641000002E-3</v>
      </c>
      <c r="S275" s="39">
        <v>-3.5294117648000001E-2</v>
      </c>
      <c r="T275" s="39">
        <v>-0.50151975684000005</v>
      </c>
      <c r="U275" s="39">
        <v>-0.3</v>
      </c>
      <c r="V275" s="39">
        <v>-0.29003021148000002</v>
      </c>
      <c r="W275" s="39">
        <v>-0.88466898954999995</v>
      </c>
      <c r="X275" s="39">
        <v>-0.41666666667000002</v>
      </c>
      <c r="Y275" s="4">
        <v>111.74831574</v>
      </c>
    </row>
    <row r="276" spans="1:25" x14ac:dyDescent="0.25">
      <c r="A276" s="13">
        <v>273</v>
      </c>
      <c r="B276" s="13" t="s">
        <v>329</v>
      </c>
      <c r="C276" s="13" t="s">
        <v>3834</v>
      </c>
      <c r="D276" s="13" t="s">
        <v>4017</v>
      </c>
      <c r="E276" s="13" t="str">
        <f t="shared" si="4"/>
        <v>ATR Com</v>
      </c>
      <c r="F276" s="13" t="s">
        <v>3462</v>
      </c>
      <c r="G276" s="82">
        <v>-1.1981172442000001E-2</v>
      </c>
      <c r="H276" s="39">
        <v>-0.13731545463</v>
      </c>
      <c r="I276" s="39">
        <v>-0.10933273724000001</v>
      </c>
      <c r="J276" s="39">
        <v>-3.3190099968999999E-2</v>
      </c>
      <c r="K276" s="39">
        <v>0.17606936545999999</v>
      </c>
      <c r="L276" s="39">
        <v>0.36152249176000001</v>
      </c>
      <c r="M276" s="39">
        <v>0.25259636239</v>
      </c>
      <c r="N276" s="39">
        <v>1.1107325381E-2</v>
      </c>
      <c r="O276" s="39">
        <v>1.0580940828000001E-2</v>
      </c>
      <c r="P276" s="39">
        <v>5.9531772575000003E-2</v>
      </c>
      <c r="Q276" s="39">
        <v>-1.2436868685E-2</v>
      </c>
      <c r="R276" s="39">
        <v>7.3428309278999997E-3</v>
      </c>
      <c r="S276" s="39">
        <v>-0.11836578846</v>
      </c>
      <c r="T276" s="39">
        <v>-0.11047960229999999</v>
      </c>
      <c r="U276" s="39">
        <v>0.28597804147</v>
      </c>
      <c r="V276" s="39">
        <v>0.13894294757</v>
      </c>
      <c r="W276" s="39">
        <v>-8.9315016437000003E-2</v>
      </c>
      <c r="X276" s="39">
        <v>-9.5360481339000006E-2</v>
      </c>
      <c r="Y276" s="4">
        <v>64225.866607000004</v>
      </c>
    </row>
    <row r="277" spans="1:25" x14ac:dyDescent="0.25">
      <c r="A277" s="13">
        <v>274</v>
      </c>
      <c r="B277" s="13" t="s">
        <v>330</v>
      </c>
      <c r="C277" s="13" t="s">
        <v>3835</v>
      </c>
      <c r="D277" s="13" t="s">
        <v>4017</v>
      </c>
      <c r="E277" s="13" t="str">
        <f t="shared" si="4"/>
        <v>APYX Com</v>
      </c>
      <c r="F277" s="13" t="s">
        <v>3463</v>
      </c>
      <c r="G277" s="82">
        <v>6.8062827226000003E-2</v>
      </c>
      <c r="H277" s="39">
        <v>-0.10917030567</v>
      </c>
      <c r="I277" s="39">
        <v>0.46762589927999998</v>
      </c>
      <c r="J277" s="39">
        <v>0.98058252427000003</v>
      </c>
      <c r="K277" s="39">
        <v>-0.57142857143000003</v>
      </c>
      <c r="L277" s="39">
        <v>-0.80478468899</v>
      </c>
      <c r="M277" s="39">
        <v>-0.59036144578000005</v>
      </c>
      <c r="N277" s="39">
        <v>-5.5172413793000002E-2</v>
      </c>
      <c r="O277" s="39">
        <v>-0.24087591241</v>
      </c>
      <c r="P277" s="39">
        <v>0.5</v>
      </c>
      <c r="Q277" s="39">
        <v>0.44230769231</v>
      </c>
      <c r="R277" s="39">
        <v>-0.15111111111</v>
      </c>
      <c r="S277" s="39">
        <v>6.8062827226000003E-2</v>
      </c>
      <c r="T277" s="39">
        <v>0.29113924051000001</v>
      </c>
      <c r="U277" s="39">
        <v>-0.39694656489000002</v>
      </c>
      <c r="V277" s="39">
        <v>0.11965811965000001</v>
      </c>
      <c r="W277" s="39">
        <v>-0.81747269890999996</v>
      </c>
      <c r="X277" s="39">
        <v>0.78055555556</v>
      </c>
      <c r="Y277" s="4">
        <v>245.48367826</v>
      </c>
    </row>
    <row r="278" spans="1:25" x14ac:dyDescent="0.25">
      <c r="A278" s="13">
        <v>275</v>
      </c>
      <c r="B278" s="13" t="s">
        <v>331</v>
      </c>
      <c r="C278" s="13" t="s">
        <v>3836</v>
      </c>
      <c r="D278" s="13" t="s">
        <v>4017</v>
      </c>
      <c r="E278" s="13" t="str">
        <f t="shared" si="4"/>
        <v>AQMS Com</v>
      </c>
      <c r="F278" s="13" t="s">
        <v>3464</v>
      </c>
      <c r="G278" s="82">
        <v>7.7519379846999999E-3</v>
      </c>
      <c r="H278" s="39">
        <v>-0.25742574257</v>
      </c>
      <c r="I278" s="39">
        <v>-0.82191780822000005</v>
      </c>
      <c r="J278" s="39">
        <v>-0.89655172413999995</v>
      </c>
      <c r="K278" s="39">
        <v>-0.98464566928999997</v>
      </c>
      <c r="L278" s="39">
        <v>-0.98026315789999996</v>
      </c>
      <c r="M278" s="39">
        <v>-0.98194444443999995</v>
      </c>
      <c r="N278" s="39">
        <v>-5.0761421318000002E-2</v>
      </c>
      <c r="O278" s="39">
        <v>-0.28342245988999998</v>
      </c>
      <c r="P278" s="39">
        <v>-0.40402985074999997</v>
      </c>
      <c r="Q278" s="39">
        <v>-0.39268720260000001</v>
      </c>
      <c r="R278" s="39">
        <v>-0.21402061855999999</v>
      </c>
      <c r="S278" s="39">
        <v>2.3084994755000001E-2</v>
      </c>
      <c r="T278" s="39">
        <v>-0.84523809524000004</v>
      </c>
      <c r="U278" s="39">
        <v>-0.83421052632000003</v>
      </c>
      <c r="V278" s="39">
        <v>-0.39200000000000002</v>
      </c>
      <c r="W278" s="39">
        <v>1.6260162602E-2</v>
      </c>
      <c r="X278" s="39">
        <v>-0.59</v>
      </c>
      <c r="Y278" s="4">
        <v>3395.5566073</v>
      </c>
    </row>
    <row r="279" spans="1:25" x14ac:dyDescent="0.25">
      <c r="A279" s="13">
        <v>276</v>
      </c>
      <c r="B279" s="13" t="s">
        <v>332</v>
      </c>
      <c r="C279" s="13" t="s">
        <v>3837</v>
      </c>
      <c r="D279" s="13" t="s">
        <v>4017</v>
      </c>
      <c r="E279" s="13" t="str">
        <f t="shared" si="4"/>
        <v>AQST Com</v>
      </c>
      <c r="F279" s="13" t="s">
        <v>3465</v>
      </c>
      <c r="G279" s="82">
        <v>1.269035533E-2</v>
      </c>
      <c r="H279" s="39">
        <v>7.2580645161000004E-2</v>
      </c>
      <c r="I279" s="39">
        <v>0.32119205297999998</v>
      </c>
      <c r="J279" s="39">
        <v>0.17352941176</v>
      </c>
      <c r="K279" s="39">
        <v>0.90909090909000001</v>
      </c>
      <c r="L279" s="39">
        <v>3.5340909091000001</v>
      </c>
      <c r="M279" s="39">
        <v>-0.34212695795999998</v>
      </c>
      <c r="N279" s="39">
        <v>3.5714285716000001E-2</v>
      </c>
      <c r="O279" s="39">
        <v>8.6206896540000008E-3</v>
      </c>
      <c r="P279" s="39">
        <v>-7.3504273504000003E-2</v>
      </c>
      <c r="Q279" s="39">
        <v>0.22140221401999999</v>
      </c>
      <c r="R279" s="39">
        <v>0.16012084592</v>
      </c>
      <c r="S279" s="39">
        <v>3.90625E-2</v>
      </c>
      <c r="T279" s="39">
        <v>0.12078651685</v>
      </c>
      <c r="U279" s="39">
        <v>0.76237623761999995</v>
      </c>
      <c r="V279" s="39">
        <v>1.2392195987000001</v>
      </c>
      <c r="W279" s="39">
        <v>-0.76809768637999998</v>
      </c>
      <c r="X279" s="39">
        <v>-0.27289719625999997</v>
      </c>
      <c r="Y279" s="4">
        <v>4317.7092034999996</v>
      </c>
    </row>
    <row r="280" spans="1:25" x14ac:dyDescent="0.25">
      <c r="A280" s="13">
        <v>277</v>
      </c>
      <c r="B280" s="13" t="s">
        <v>333</v>
      </c>
      <c r="C280" s="13" t="s">
        <v>3838</v>
      </c>
      <c r="D280" s="13" t="s">
        <v>4017</v>
      </c>
      <c r="E280" s="13" t="str">
        <f t="shared" si="4"/>
        <v>ARMK Com</v>
      </c>
      <c r="F280" s="13" t="s">
        <v>3466</v>
      </c>
      <c r="G280" s="82">
        <v>-2.1543530611E-3</v>
      </c>
      <c r="H280" s="39">
        <v>-7.7476658261999995E-2</v>
      </c>
      <c r="I280" s="39">
        <v>4.3921084271999998E-2</v>
      </c>
      <c r="J280" s="39">
        <v>0.20103403568</v>
      </c>
      <c r="K280" s="39">
        <v>0.46896527238000002</v>
      </c>
      <c r="L280" s="39">
        <v>0.60925292483000004</v>
      </c>
      <c r="M280" s="39">
        <v>1.6269393105000001</v>
      </c>
      <c r="N280" s="39">
        <v>-6.8286099862999994E-2</v>
      </c>
      <c r="O280" s="39">
        <v>-3.1575898031999998E-2</v>
      </c>
      <c r="P280" s="39">
        <v>0.21473050097999999</v>
      </c>
      <c r="Q280" s="39">
        <v>3.3827160494000003E-2</v>
      </c>
      <c r="R280" s="39">
        <v>1.6479579649999999E-2</v>
      </c>
      <c r="S280" s="39">
        <v>-7.2491217270999997E-2</v>
      </c>
      <c r="T280" s="39">
        <v>6.3786642296999999E-2</v>
      </c>
      <c r="U280" s="39">
        <v>0.34280154462000001</v>
      </c>
      <c r="V280" s="39">
        <v>-4.6982714624999998E-2</v>
      </c>
      <c r="W280" s="39">
        <v>0.13538899488</v>
      </c>
      <c r="X280" s="39">
        <v>-3.0391837775999998E-2</v>
      </c>
      <c r="Y280" s="4">
        <v>77842.626359999995</v>
      </c>
    </row>
    <row r="281" spans="1:25" x14ac:dyDescent="0.25">
      <c r="A281" s="13">
        <v>278</v>
      </c>
      <c r="B281" s="13" t="s">
        <v>334</v>
      </c>
      <c r="C281" s="13" t="s">
        <v>3839</v>
      </c>
      <c r="D281" s="13" t="s">
        <v>4017</v>
      </c>
      <c r="E281" s="13" t="str">
        <f t="shared" si="4"/>
        <v>ARAV Com</v>
      </c>
      <c r="F281" s="13" t="s">
        <v>3467</v>
      </c>
      <c r="G281" s="82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>
        <v>-0.90628787878999995</v>
      </c>
      <c r="W281" s="39">
        <v>-0.39726027397000002</v>
      </c>
      <c r="X281" s="39">
        <v>-0.61170212765999998</v>
      </c>
      <c r="Y281" s="4">
        <v>0</v>
      </c>
    </row>
    <row r="282" spans="1:25" x14ac:dyDescent="0.25">
      <c r="A282" s="13">
        <v>279</v>
      </c>
      <c r="B282" s="13" t="s">
        <v>335</v>
      </c>
      <c r="C282" s="13" t="s">
        <v>3840</v>
      </c>
      <c r="D282" s="13" t="s">
        <v>4017</v>
      </c>
      <c r="E282" s="13" t="str">
        <f t="shared" si="4"/>
        <v>ABR Com</v>
      </c>
      <c r="F282" s="13" t="s">
        <v>3468</v>
      </c>
      <c r="G282" s="82">
        <v>-1.1026293467999999E-2</v>
      </c>
      <c r="H282" s="39">
        <v>6.9724770643000006E-2</v>
      </c>
      <c r="I282" s="39">
        <v>-0.13540889993999999</v>
      </c>
      <c r="J282" s="39">
        <v>-6.1916283301999997E-2</v>
      </c>
      <c r="K282" s="39">
        <v>-0.14027363980999999</v>
      </c>
      <c r="L282" s="39">
        <v>3.0101630652999999E-2</v>
      </c>
      <c r="M282" s="39">
        <v>0.79214077296999996</v>
      </c>
      <c r="N282" s="39">
        <v>-4.7811993517000002E-2</v>
      </c>
      <c r="O282" s="39">
        <v>-1.8723404256000001E-2</v>
      </c>
      <c r="P282" s="39">
        <v>-0.14547480296000001</v>
      </c>
      <c r="Q282" s="39">
        <v>0.11691022964</v>
      </c>
      <c r="R282" s="39">
        <v>4.2990654206999997E-2</v>
      </c>
      <c r="S282" s="39">
        <v>4.4802867384000002E-2</v>
      </c>
      <c r="T282" s="39">
        <v>-0.13416039293000001</v>
      </c>
      <c r="U282" s="39">
        <v>3.1592464504000002E-2</v>
      </c>
      <c r="V282" s="39">
        <v>0.29731381316</v>
      </c>
      <c r="W282" s="39">
        <v>-0.20726735242</v>
      </c>
      <c r="X282" s="39">
        <v>0.39421877541</v>
      </c>
      <c r="Y282" s="4">
        <v>29751.718744000002</v>
      </c>
    </row>
    <row r="283" spans="1:25" x14ac:dyDescent="0.25">
      <c r="A283" s="13">
        <v>280</v>
      </c>
      <c r="B283" s="13" t="s">
        <v>336</v>
      </c>
      <c r="C283" s="13" t="s">
        <v>3841</v>
      </c>
      <c r="D283" s="13" t="s">
        <v>4017</v>
      </c>
      <c r="E283" s="13" t="str">
        <f t="shared" si="4"/>
        <v>RKDA Com</v>
      </c>
      <c r="F283" s="13" t="s">
        <v>3469</v>
      </c>
      <c r="G283" s="82">
        <v>3.3707865167999999E-2</v>
      </c>
      <c r="H283" s="39">
        <v>-1.0752688171999999E-2</v>
      </c>
      <c r="I283" s="39">
        <v>-5.3497942387000001E-2</v>
      </c>
      <c r="J283" s="39">
        <v>0.77530778434000003</v>
      </c>
      <c r="K283" s="39">
        <v>-1.2875536482000001E-2</v>
      </c>
      <c r="L283" s="39">
        <v>-0.87489120975000001</v>
      </c>
      <c r="M283" s="39">
        <v>-0.96908602151000001</v>
      </c>
      <c r="N283" s="39">
        <v>-0.24040920716</v>
      </c>
      <c r="O283" s="39">
        <v>0.17845117845</v>
      </c>
      <c r="P283" s="39">
        <v>0.34571428571000001</v>
      </c>
      <c r="Q283" s="39">
        <v>-8.5392781316000005E-2</v>
      </c>
      <c r="R283" s="39">
        <v>-1.8106690186E-3</v>
      </c>
      <c r="S283" s="39">
        <v>6.9767441858999996E-2</v>
      </c>
      <c r="T283" s="39">
        <v>-0.22297297296999999</v>
      </c>
      <c r="U283" s="39">
        <v>0.89137380192000004</v>
      </c>
      <c r="V283" s="39">
        <v>-0.71125461255</v>
      </c>
      <c r="W283" s="39">
        <v>-0.73942307691999998</v>
      </c>
      <c r="X283" s="39">
        <v>-0.58893280632</v>
      </c>
      <c r="Y283" s="4">
        <v>27.288361757000001</v>
      </c>
    </row>
    <row r="284" spans="1:25" x14ac:dyDescent="0.25">
      <c r="A284" s="13">
        <v>281</v>
      </c>
      <c r="B284" s="13" t="s">
        <v>337</v>
      </c>
      <c r="C284" s="13" t="s">
        <v>3842</v>
      </c>
      <c r="D284" s="13" t="s">
        <v>4017</v>
      </c>
      <c r="E284" s="13" t="str">
        <f t="shared" si="4"/>
        <v>ARCB Com</v>
      </c>
      <c r="F284" s="13" t="s">
        <v>3470</v>
      </c>
      <c r="G284" s="82">
        <v>-8.6956521744999994E-3</v>
      </c>
      <c r="H284" s="39">
        <v>-0.10755148740999999</v>
      </c>
      <c r="I284" s="39">
        <v>-0.20916183499999999</v>
      </c>
      <c r="J284" s="39">
        <v>-0.30779904867000002</v>
      </c>
      <c r="K284" s="39">
        <v>-0.35383932734000001</v>
      </c>
      <c r="L284" s="39">
        <v>-0.14891433003999999</v>
      </c>
      <c r="M284" s="39">
        <v>1.5228942455000001</v>
      </c>
      <c r="N284" s="39">
        <v>-0.103973594</v>
      </c>
      <c r="O284" s="39">
        <v>-0.17086993482000001</v>
      </c>
      <c r="P284" s="39">
        <v>7.3318461124000006E-2</v>
      </c>
      <c r="Q284" s="39">
        <v>0.22842558622</v>
      </c>
      <c r="R284" s="39">
        <v>-5.0383067134000002E-2</v>
      </c>
      <c r="S284" s="39">
        <v>1.3264050321E-2</v>
      </c>
      <c r="T284" s="39">
        <v>-0.20339919084999999</v>
      </c>
      <c r="U284" s="39">
        <v>-0.22131137592</v>
      </c>
      <c r="V284" s="39">
        <v>0.72428880178999999</v>
      </c>
      <c r="W284" s="39">
        <v>-0.41245669003000002</v>
      </c>
      <c r="X284" s="39">
        <v>1.8209464149000001</v>
      </c>
      <c r="Y284" s="4">
        <v>34224.72133</v>
      </c>
    </row>
    <row r="285" spans="1:25" x14ac:dyDescent="0.25">
      <c r="A285" s="13">
        <v>282</v>
      </c>
      <c r="B285" s="13" t="s">
        <v>4617</v>
      </c>
      <c r="C285" s="13" t="s">
        <v>4627</v>
      </c>
      <c r="D285" s="13" t="s">
        <v>4017</v>
      </c>
      <c r="E285" s="13" t="str">
        <f t="shared" si="4"/>
        <v>ACLX Com</v>
      </c>
      <c r="F285" s="13" t="s">
        <v>4630</v>
      </c>
      <c r="G285" s="82">
        <v>-1.9017212658999999E-2</v>
      </c>
      <c r="H285" s="39">
        <v>5.2263251934999998E-2</v>
      </c>
      <c r="I285" s="39">
        <v>3.5609613131000001E-2</v>
      </c>
      <c r="J285" s="39">
        <v>0.36613183839000002</v>
      </c>
      <c r="K285" s="39">
        <v>1.0220314735</v>
      </c>
      <c r="L285" s="39">
        <v>2.5673902069999999</v>
      </c>
      <c r="M285" s="39"/>
      <c r="N285" s="39">
        <v>1.2033323049000001E-2</v>
      </c>
      <c r="O285" s="39">
        <v>-9.9085365855E-3</v>
      </c>
      <c r="P285" s="39">
        <v>-4.4495765973E-2</v>
      </c>
      <c r="Q285" s="39">
        <v>6.1069932322000003E-2</v>
      </c>
      <c r="R285" s="39">
        <v>8.4130599848999996E-2</v>
      </c>
      <c r="S285" s="39">
        <v>-1.0085446140000001E-2</v>
      </c>
      <c r="T285" s="39">
        <v>-7.8497848479999993E-2</v>
      </c>
      <c r="U285" s="39">
        <v>0.38180180180000001</v>
      </c>
      <c r="V285" s="39">
        <v>0.79147837314000002</v>
      </c>
      <c r="W285" s="39"/>
      <c r="X285" s="39"/>
      <c r="Y285" s="4">
        <v>28798.331600000001</v>
      </c>
    </row>
    <row r="286" spans="1:25" x14ac:dyDescent="0.25">
      <c r="A286" s="13">
        <v>283</v>
      </c>
      <c r="B286" s="13" t="s">
        <v>338</v>
      </c>
      <c r="C286" s="13" t="s">
        <v>3843</v>
      </c>
      <c r="D286" s="13" t="s">
        <v>4015</v>
      </c>
      <c r="E286" s="13" t="str">
        <f t="shared" si="4"/>
        <v>ARCH Com A</v>
      </c>
      <c r="F286" s="13" t="s">
        <v>3471</v>
      </c>
      <c r="G286" s="82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>
        <v>-0.13203598178000001</v>
      </c>
      <c r="V286" s="39">
        <v>0.25943773086999999</v>
      </c>
      <c r="W286" s="39">
        <v>0.83231845839999996</v>
      </c>
      <c r="X286" s="39">
        <v>1.0929454234</v>
      </c>
      <c r="Y286" s="4">
        <v>0</v>
      </c>
    </row>
    <row r="287" spans="1:25" x14ac:dyDescent="0.25">
      <c r="A287" s="13">
        <v>284</v>
      </c>
      <c r="B287" s="13" t="s">
        <v>339</v>
      </c>
      <c r="C287" s="13" t="s">
        <v>3844</v>
      </c>
      <c r="D287" s="13" t="s">
        <v>4017</v>
      </c>
      <c r="E287" s="13" t="str">
        <f t="shared" si="4"/>
        <v>ADM Com</v>
      </c>
      <c r="F287" s="13" t="s">
        <v>3472</v>
      </c>
      <c r="G287" s="82">
        <v>-1.5446025685E-2</v>
      </c>
      <c r="H287" s="39">
        <v>2.5673476766E-2</v>
      </c>
      <c r="I287" s="39">
        <v>0.27231313412000002</v>
      </c>
      <c r="J287" s="39">
        <v>1.7948748651000001E-2</v>
      </c>
      <c r="K287" s="39">
        <v>-0.29001601788999998</v>
      </c>
      <c r="L287" s="39">
        <v>-0.25103066839999999</v>
      </c>
      <c r="M287" s="39">
        <v>0.49501080989000001</v>
      </c>
      <c r="N287" s="39">
        <v>1.7161016950999999E-2</v>
      </c>
      <c r="O287" s="39">
        <v>-5.4155384295999998E-3</v>
      </c>
      <c r="P287" s="39">
        <v>2.1273817242999999E-2</v>
      </c>
      <c r="Q287" s="39">
        <v>9.3432773979999995E-2</v>
      </c>
      <c r="R287" s="39">
        <v>2.6525198938999999E-2</v>
      </c>
      <c r="S287" s="39">
        <v>4.7065337763000002E-2</v>
      </c>
      <c r="T287" s="39">
        <v>0.14714693704000001</v>
      </c>
      <c r="U287" s="39">
        <v>-0.27522848556000001</v>
      </c>
      <c r="V287" s="39">
        <v>-0.20418095819000001</v>
      </c>
      <c r="W287" s="39">
        <v>0.39979808654999999</v>
      </c>
      <c r="X287" s="39">
        <v>0.37325523209</v>
      </c>
      <c r="Y287" s="4">
        <v>167830.64567</v>
      </c>
    </row>
    <row r="288" spans="1:25" x14ac:dyDescent="0.25">
      <c r="A288" s="13">
        <v>285</v>
      </c>
      <c r="B288" s="13" t="s">
        <v>340</v>
      </c>
      <c r="C288" s="13" t="s">
        <v>3845</v>
      </c>
      <c r="D288" s="13" t="s">
        <v>4017</v>
      </c>
      <c r="E288" s="13" t="str">
        <f t="shared" si="4"/>
        <v>AROC Com</v>
      </c>
      <c r="F288" s="13" t="s">
        <v>3473</v>
      </c>
      <c r="G288" s="82">
        <v>3.6818181818E-2</v>
      </c>
      <c r="H288" s="39">
        <v>-6.7937193221999995E-2</v>
      </c>
      <c r="I288" s="39">
        <v>-0.16764624984000001</v>
      </c>
      <c r="J288" s="39">
        <v>0.25813892985999998</v>
      </c>
      <c r="K288" s="39">
        <v>0.93086804814000002</v>
      </c>
      <c r="L288" s="39">
        <v>2.4488369679000002</v>
      </c>
      <c r="M288" s="39">
        <v>3.2290541595</v>
      </c>
      <c r="N288" s="39">
        <v>-3.2448377580999999E-2</v>
      </c>
      <c r="O288" s="39">
        <v>-0.10327743902</v>
      </c>
      <c r="P288" s="39">
        <v>6.6700039919000004E-2</v>
      </c>
      <c r="Q288" s="39">
        <v>-2.8112449809000002E-3</v>
      </c>
      <c r="R288" s="39">
        <v>-5.9202577527999997E-2</v>
      </c>
      <c r="S288" s="39">
        <v>-1.4471261667E-2</v>
      </c>
      <c r="T288" s="39">
        <v>-6.1302942269000002E-2</v>
      </c>
      <c r="U288" s="39">
        <v>0.67590908410999995</v>
      </c>
      <c r="V288" s="39">
        <v>0.80962312616999998</v>
      </c>
      <c r="W288" s="39">
        <v>0.28831596225</v>
      </c>
      <c r="X288" s="39">
        <v>-7.8297550617E-2</v>
      </c>
      <c r="Y288" s="4">
        <v>38027.201860000001</v>
      </c>
    </row>
    <row r="289" spans="1:25" x14ac:dyDescent="0.25">
      <c r="A289" s="13">
        <v>286</v>
      </c>
      <c r="B289" s="13" t="s">
        <v>341</v>
      </c>
      <c r="C289" s="13" t="s">
        <v>3846</v>
      </c>
      <c r="D289" s="13" t="s">
        <v>4017</v>
      </c>
      <c r="E289" s="13" t="str">
        <f t="shared" si="4"/>
        <v>ACA Com</v>
      </c>
      <c r="F289" s="13" t="s">
        <v>3474</v>
      </c>
      <c r="G289" s="82">
        <v>-5.1679586568000001E-3</v>
      </c>
      <c r="H289" s="39">
        <v>-5.8571098385999998E-2</v>
      </c>
      <c r="I289" s="39">
        <v>-0.18089618704999999</v>
      </c>
      <c r="J289" s="39">
        <v>9.2541301280999994E-2</v>
      </c>
      <c r="K289" s="39">
        <v>9.1221335229E-2</v>
      </c>
      <c r="L289" s="39">
        <v>0.41258685773999998</v>
      </c>
      <c r="M289" s="39">
        <v>0.94712524427</v>
      </c>
      <c r="N289" s="39">
        <v>-8.0591320933999996E-2</v>
      </c>
      <c r="O289" s="39">
        <v>3.8918389715000001E-2</v>
      </c>
      <c r="P289" s="39">
        <v>7.7432246784E-2</v>
      </c>
      <c r="Q289" s="39">
        <v>5.1002666041000001E-3</v>
      </c>
      <c r="R289" s="39">
        <v>-9.0175240266000007E-3</v>
      </c>
      <c r="S289" s="39">
        <v>-1.3740102469000001E-2</v>
      </c>
      <c r="T289" s="39">
        <v>-0.12294863973</v>
      </c>
      <c r="U289" s="39">
        <v>0.17336763724000001</v>
      </c>
      <c r="V289" s="39">
        <v>0.52542156182999999</v>
      </c>
      <c r="W289" s="39">
        <v>3.5126130749999998E-2</v>
      </c>
      <c r="X289" s="39">
        <v>-3.7257105643999998E-2</v>
      </c>
      <c r="Y289" s="4">
        <v>24808.17683</v>
      </c>
    </row>
    <row r="290" spans="1:25" x14ac:dyDescent="0.25">
      <c r="A290" s="13">
        <v>287</v>
      </c>
      <c r="B290" s="13" t="s">
        <v>342</v>
      </c>
      <c r="C290" s="13" t="s">
        <v>3847</v>
      </c>
      <c r="D290" s="13" t="s">
        <v>4017</v>
      </c>
      <c r="E290" s="13" t="str">
        <f t="shared" si="4"/>
        <v>RCUS Com</v>
      </c>
      <c r="F290" s="13" t="s">
        <v>3475</v>
      </c>
      <c r="G290" s="82">
        <v>-6.2827225129000004E-3</v>
      </c>
      <c r="H290" s="39">
        <v>0.12042502951</v>
      </c>
      <c r="I290" s="39">
        <v>-0.27056110684000001</v>
      </c>
      <c r="J290" s="39">
        <v>-0.34461325967000001</v>
      </c>
      <c r="K290" s="39">
        <v>-0.50105152471000003</v>
      </c>
      <c r="L290" s="39">
        <v>-0.65276253202000001</v>
      </c>
      <c r="M290" s="39">
        <v>-0.54766444233</v>
      </c>
      <c r="N290" s="39">
        <v>-0.27915518825000002</v>
      </c>
      <c r="O290" s="39">
        <v>0.11464968152</v>
      </c>
      <c r="P290" s="39">
        <v>2.0571428571E-2</v>
      </c>
      <c r="Q290" s="39">
        <v>-8.8465845464000006E-2</v>
      </c>
      <c r="R290" s="39">
        <v>0.12162162161999999</v>
      </c>
      <c r="S290" s="39">
        <v>3.9430449069E-2</v>
      </c>
      <c r="T290" s="39">
        <v>-0.36265950302</v>
      </c>
      <c r="U290" s="39">
        <v>-0.22041884816999999</v>
      </c>
      <c r="V290" s="39">
        <v>-7.6402321081999999E-2</v>
      </c>
      <c r="W290" s="39">
        <v>-0.48900420064</v>
      </c>
      <c r="X290" s="39">
        <v>0.55893682589000004</v>
      </c>
      <c r="Y290" s="4">
        <v>6705.5425978000003</v>
      </c>
    </row>
    <row r="291" spans="1:25" x14ac:dyDescent="0.25">
      <c r="A291" s="13">
        <v>288</v>
      </c>
      <c r="B291" s="13" t="s">
        <v>343</v>
      </c>
      <c r="C291" s="13" t="s">
        <v>3848</v>
      </c>
      <c r="D291" s="13" t="s">
        <v>4017</v>
      </c>
      <c r="E291" s="13" t="str">
        <f t="shared" si="4"/>
        <v>ARQT Com</v>
      </c>
      <c r="F291" s="13" t="s">
        <v>3476</v>
      </c>
      <c r="G291" s="82">
        <v>2.2838499189999999E-3</v>
      </c>
      <c r="H291" s="39">
        <v>0.11143270622</v>
      </c>
      <c r="I291" s="39">
        <v>0.23671497584000001</v>
      </c>
      <c r="J291" s="39">
        <v>0.70666666667</v>
      </c>
      <c r="K291" s="39">
        <v>0.56256358087000002</v>
      </c>
      <c r="L291" s="39">
        <v>-0.38926441352000002</v>
      </c>
      <c r="M291" s="39">
        <v>-0.36738056012999998</v>
      </c>
      <c r="N291" s="39">
        <v>0.14243973703000001</v>
      </c>
      <c r="O291" s="39">
        <v>-4.6675191816000001E-2</v>
      </c>
      <c r="P291" s="39">
        <v>-0.12541918176</v>
      </c>
      <c r="Q291" s="39">
        <v>7.5153374233000003E-2</v>
      </c>
      <c r="R291" s="39">
        <v>3.9942938657999999E-2</v>
      </c>
      <c r="S291" s="39">
        <v>5.3497942386000003E-2</v>
      </c>
      <c r="T291" s="39">
        <v>0.10265613782999999</v>
      </c>
      <c r="U291" s="39">
        <v>3.3126934984999998</v>
      </c>
      <c r="V291" s="39">
        <v>-0.78175675676</v>
      </c>
      <c r="W291" s="39">
        <v>-0.28640308582000001</v>
      </c>
      <c r="X291" s="39">
        <v>-0.26270885175999997</v>
      </c>
      <c r="Y291" s="4">
        <v>23000.802830000001</v>
      </c>
    </row>
    <row r="292" spans="1:25" x14ac:dyDescent="0.25">
      <c r="A292" s="13">
        <v>289</v>
      </c>
      <c r="B292" s="13" t="s">
        <v>344</v>
      </c>
      <c r="C292" s="13" t="s">
        <v>3849</v>
      </c>
      <c r="D292" s="13" t="s">
        <v>4017</v>
      </c>
      <c r="E292" s="13" t="str">
        <f t="shared" si="4"/>
        <v>ARDX Com</v>
      </c>
      <c r="F292" s="13" t="s">
        <v>3477</v>
      </c>
      <c r="G292" s="82">
        <v>1.3645224171E-2</v>
      </c>
      <c r="H292" s="39">
        <v>0.21779859485</v>
      </c>
      <c r="I292" s="39">
        <v>-8.2892416226000007E-2</v>
      </c>
      <c r="J292" s="39">
        <v>-0.14473684211000001</v>
      </c>
      <c r="K292" s="39">
        <v>0.32992327366000002</v>
      </c>
      <c r="L292" s="39">
        <v>5.0961313012999998</v>
      </c>
      <c r="M292" s="39">
        <v>-7.8014184397999994E-2</v>
      </c>
      <c r="N292" s="39">
        <v>-8.3955223879999999E-2</v>
      </c>
      <c r="O292" s="39">
        <v>0.12118126272</v>
      </c>
      <c r="P292" s="39">
        <v>-0.33333333332999998</v>
      </c>
      <c r="Q292" s="39">
        <v>6.8119891008000005E-2</v>
      </c>
      <c r="R292" s="39">
        <v>8.1632653060000004E-2</v>
      </c>
      <c r="S292" s="39">
        <v>0.22641509434000001</v>
      </c>
      <c r="T292" s="39">
        <v>2.5641025641000001E-2</v>
      </c>
      <c r="U292" s="39">
        <v>-0.18225806452000001</v>
      </c>
      <c r="V292" s="39">
        <v>1.1754385965</v>
      </c>
      <c r="W292" s="39">
        <v>1.5909090909000001</v>
      </c>
      <c r="X292" s="39">
        <v>-0.82998454404999999</v>
      </c>
      <c r="Y292" s="4">
        <v>21276.360767999999</v>
      </c>
    </row>
    <row r="293" spans="1:25" x14ac:dyDescent="0.25">
      <c r="A293" s="13">
        <v>290</v>
      </c>
      <c r="B293" s="13" t="s">
        <v>5153</v>
      </c>
      <c r="C293" s="13" t="s">
        <v>5193</v>
      </c>
      <c r="D293" s="13" t="s">
        <v>4017</v>
      </c>
      <c r="E293" s="13" t="str">
        <f t="shared" si="4"/>
        <v>ARDT Com</v>
      </c>
      <c r="F293" s="13" t="s">
        <v>5380</v>
      </c>
      <c r="G293" s="82">
        <v>6.1032863850000001E-2</v>
      </c>
      <c r="H293" s="39">
        <v>-0.15608663180999999</v>
      </c>
      <c r="I293" s="39">
        <v>-0.23956931359</v>
      </c>
      <c r="J293" s="39">
        <v>-0.30203829523999998</v>
      </c>
      <c r="K293" s="39"/>
      <c r="L293" s="39"/>
      <c r="M293" s="39"/>
      <c r="N293" s="39">
        <v>-6.2073669849999999E-2</v>
      </c>
      <c r="O293" s="39">
        <v>-7.4181818181999995E-2</v>
      </c>
      <c r="P293" s="39">
        <v>0.13747054203</v>
      </c>
      <c r="Q293" s="39">
        <v>-5.6629834253999999E-2</v>
      </c>
      <c r="R293" s="39">
        <v>-0.22401171303</v>
      </c>
      <c r="S293" s="39">
        <v>6.6037735848999995E-2</v>
      </c>
      <c r="T293" s="39">
        <v>-0.33840749413999999</v>
      </c>
      <c r="U293" s="39"/>
      <c r="V293" s="39"/>
      <c r="W293" s="39"/>
      <c r="X293" s="39"/>
      <c r="Y293" s="4">
        <v>5934.4901596</v>
      </c>
    </row>
    <row r="294" spans="1:25" x14ac:dyDescent="0.25">
      <c r="A294" s="13">
        <v>291</v>
      </c>
      <c r="B294" s="13" t="s">
        <v>345</v>
      </c>
      <c r="C294" s="13" t="s">
        <v>3850</v>
      </c>
      <c r="D294" s="13" t="s">
        <v>4017</v>
      </c>
      <c r="E294" s="13" t="str">
        <f t="shared" si="4"/>
        <v>ARCC Com</v>
      </c>
      <c r="F294" s="13" t="s">
        <v>3478</v>
      </c>
      <c r="G294" s="82">
        <v>-1.3345195728999999E-3</v>
      </c>
      <c r="H294" s="39">
        <v>1.7849174474000001E-3</v>
      </c>
      <c r="I294" s="39">
        <v>3.2545278682000002E-2</v>
      </c>
      <c r="J294" s="39">
        <v>0.20694814133</v>
      </c>
      <c r="K294" s="39">
        <v>0.38131707886999999</v>
      </c>
      <c r="L294" s="39">
        <v>0.50184119641000002</v>
      </c>
      <c r="M294" s="39">
        <v>1.4649841795</v>
      </c>
      <c r="N294" s="39">
        <v>-3.0475581009E-2</v>
      </c>
      <c r="O294" s="39">
        <v>-6.7689530686000005E-2</v>
      </c>
      <c r="P294" s="39">
        <v>6.7279767667000001E-2</v>
      </c>
      <c r="Q294" s="39">
        <v>1.7846845159999999E-2</v>
      </c>
      <c r="R294" s="39">
        <v>3.0510018215999999E-2</v>
      </c>
      <c r="S294" s="39">
        <v>-7.9540433052999997E-3</v>
      </c>
      <c r="T294" s="39">
        <v>7.2167847622E-2</v>
      </c>
      <c r="U294" s="39">
        <v>0.19776550376999999</v>
      </c>
      <c r="V294" s="39">
        <v>0.20032989854</v>
      </c>
      <c r="W294" s="39">
        <v>-3.8393314501000003E-2</v>
      </c>
      <c r="X294" s="39">
        <v>0.36135165005999997</v>
      </c>
      <c r="Y294" s="4">
        <v>75854.238574000003</v>
      </c>
    </row>
    <row r="295" spans="1:25" x14ac:dyDescent="0.25">
      <c r="A295" s="13">
        <v>292</v>
      </c>
      <c r="B295" s="13" t="s">
        <v>346</v>
      </c>
      <c r="C295" s="13" t="s">
        <v>3851</v>
      </c>
      <c r="D295" s="13" t="s">
        <v>4017</v>
      </c>
      <c r="E295" s="13" t="str">
        <f t="shared" si="4"/>
        <v>ACRE Com</v>
      </c>
      <c r="F295" s="13" t="s">
        <v>3479</v>
      </c>
      <c r="G295" s="82">
        <v>-4.8076923085000004E-3</v>
      </c>
      <c r="H295" s="39">
        <v>-0.16194331983999999</v>
      </c>
      <c r="I295" s="39">
        <v>-0.26242762709</v>
      </c>
      <c r="J295" s="39">
        <v>-0.29416335511000002</v>
      </c>
      <c r="K295" s="39">
        <v>-0.48309576357</v>
      </c>
      <c r="L295" s="39">
        <v>-0.52865800431999999</v>
      </c>
      <c r="M295" s="39">
        <v>-0.16998976838999999</v>
      </c>
      <c r="N295" s="39">
        <v>-2.1955549564000001E-2</v>
      </c>
      <c r="O295" s="39">
        <v>-0.12095032397</v>
      </c>
      <c r="P295" s="39">
        <v>0.13267813268</v>
      </c>
      <c r="Q295" s="39">
        <v>6.7177048256999994E-2</v>
      </c>
      <c r="R295" s="39">
        <v>-6.2893081759999997E-2</v>
      </c>
      <c r="S295" s="39">
        <v>-7.3825503355999994E-2</v>
      </c>
      <c r="T295" s="39">
        <v>-0.25115742105</v>
      </c>
      <c r="U295" s="39">
        <v>-0.33995772629999998</v>
      </c>
      <c r="V295" s="39">
        <v>0.15802934741999999</v>
      </c>
      <c r="W295" s="39">
        <v>-0.20435581771</v>
      </c>
      <c r="X295" s="39">
        <v>0.34302716299000002</v>
      </c>
      <c r="Y295" s="4">
        <v>1923.7964873999999</v>
      </c>
    </row>
    <row r="296" spans="1:25" x14ac:dyDescent="0.25">
      <c r="A296" s="13">
        <v>293</v>
      </c>
      <c r="B296" s="13" t="s">
        <v>347</v>
      </c>
      <c r="C296" s="13" t="s">
        <v>3852</v>
      </c>
      <c r="D296" s="13" t="s">
        <v>4015</v>
      </c>
      <c r="E296" s="13" t="str">
        <f t="shared" si="4"/>
        <v>ARES Com A</v>
      </c>
      <c r="F296" s="13" t="s">
        <v>3480</v>
      </c>
      <c r="G296" s="82">
        <v>6.9688264720999997E-3</v>
      </c>
      <c r="H296" s="39">
        <v>6.3665992357999995E-2</v>
      </c>
      <c r="I296" s="39">
        <v>2.0428192455999999E-3</v>
      </c>
      <c r="J296" s="39">
        <v>0.4310461223</v>
      </c>
      <c r="K296" s="39">
        <v>0.99306221052999999</v>
      </c>
      <c r="L296" s="39">
        <v>1.8212463374000001</v>
      </c>
      <c r="M296" s="39">
        <v>4.4863693889</v>
      </c>
      <c r="N296" s="39">
        <v>-0.13562448705999999</v>
      </c>
      <c r="O296" s="39">
        <v>4.0379237433000002E-2</v>
      </c>
      <c r="P296" s="39">
        <v>8.5032452632999994E-2</v>
      </c>
      <c r="Q296" s="39">
        <v>5.3610476430999997E-2</v>
      </c>
      <c r="R296" s="39">
        <v>7.1189376444000002E-2</v>
      </c>
      <c r="S296" s="39">
        <v>2.0266264217E-2</v>
      </c>
      <c r="T296" s="39">
        <v>8.4909603821999996E-2</v>
      </c>
      <c r="U296" s="39">
        <v>0.52680482285999997</v>
      </c>
      <c r="V296" s="39">
        <v>0.79515028318000003</v>
      </c>
      <c r="W296" s="39">
        <v>-0.12752132125000001</v>
      </c>
      <c r="X296" s="39">
        <v>0.77753468618999999</v>
      </c>
      <c r="Y296" s="4">
        <v>249819.66274</v>
      </c>
    </row>
    <row r="297" spans="1:25" x14ac:dyDescent="0.25">
      <c r="A297" s="13">
        <v>294</v>
      </c>
      <c r="B297" s="13" t="s">
        <v>348</v>
      </c>
      <c r="C297" s="13" t="s">
        <v>3853</v>
      </c>
      <c r="D297" s="13" t="s">
        <v>4016</v>
      </c>
      <c r="E297" s="13" t="str">
        <f t="shared" si="4"/>
        <v>ARES-B Com B</v>
      </c>
      <c r="F297" s="13" t="s">
        <v>3480</v>
      </c>
      <c r="G297" s="82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</row>
    <row r="298" spans="1:25" x14ac:dyDescent="0.25">
      <c r="A298" s="13">
        <v>295</v>
      </c>
      <c r="B298" s="13" t="s">
        <v>349</v>
      </c>
      <c r="C298" s="13" t="s">
        <v>3854</v>
      </c>
      <c r="D298" s="13" t="s">
        <v>4018</v>
      </c>
      <c r="E298" s="13" t="str">
        <f t="shared" si="4"/>
        <v>ARES-C Com C</v>
      </c>
      <c r="F298" s="13" t="s">
        <v>3480</v>
      </c>
      <c r="G298" s="82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</row>
    <row r="299" spans="1:25" x14ac:dyDescent="0.25">
      <c r="A299" s="13">
        <v>296</v>
      </c>
      <c r="B299" s="13" t="s">
        <v>350</v>
      </c>
      <c r="C299" s="13" t="s">
        <v>3855</v>
      </c>
      <c r="D299" s="13" t="s">
        <v>4017</v>
      </c>
      <c r="E299" s="13" t="str">
        <f t="shared" si="4"/>
        <v>AGX Com</v>
      </c>
      <c r="F299" s="13" t="s">
        <v>3481</v>
      </c>
      <c r="G299" s="82">
        <v>-1.3854930724E-2</v>
      </c>
      <c r="H299" s="39">
        <v>9.1098417387999994E-2</v>
      </c>
      <c r="I299" s="39">
        <v>0.42478864065999999</v>
      </c>
      <c r="J299" s="39">
        <v>2.3013933027000002</v>
      </c>
      <c r="K299" s="39">
        <v>5.0084473832</v>
      </c>
      <c r="L299" s="39">
        <v>5.8472085794000002</v>
      </c>
      <c r="M299" s="39">
        <v>4.9608179625000002</v>
      </c>
      <c r="N299" s="39">
        <v>6.1363810673000004E-3</v>
      </c>
      <c r="O299" s="39">
        <v>0.17079596576</v>
      </c>
      <c r="P299" s="39">
        <v>0.37334291125000002</v>
      </c>
      <c r="Q299" s="39">
        <v>4.8407037565999997E-2</v>
      </c>
      <c r="R299" s="39">
        <v>0.11315090709</v>
      </c>
      <c r="S299" s="39">
        <v>-6.1556045391999999E-2</v>
      </c>
      <c r="T299" s="39">
        <v>0.68898427793999995</v>
      </c>
      <c r="U299" s="39">
        <v>1.9831320152</v>
      </c>
      <c r="V299" s="39">
        <v>0.30239113321</v>
      </c>
      <c r="W299" s="39">
        <v>-2.0054170937000002E-2</v>
      </c>
      <c r="X299" s="39">
        <v>-0.11644197115</v>
      </c>
      <c r="Y299" s="4">
        <v>101727.50491</v>
      </c>
    </row>
    <row r="300" spans="1:25" x14ac:dyDescent="0.25">
      <c r="A300" s="13">
        <v>297</v>
      </c>
      <c r="B300" s="13" t="s">
        <v>4540</v>
      </c>
      <c r="C300" s="13" t="s">
        <v>4573</v>
      </c>
      <c r="D300" s="13" t="s">
        <v>4015</v>
      </c>
      <c r="E300" s="13" t="str">
        <f t="shared" si="4"/>
        <v>ARHS Com A</v>
      </c>
      <c r="F300" s="13" t="s">
        <v>4579</v>
      </c>
      <c r="G300" s="82">
        <v>3.7309511296999998E-2</v>
      </c>
      <c r="H300" s="39">
        <v>5.1118210862000003E-2</v>
      </c>
      <c r="I300" s="39">
        <v>-0.23959938367</v>
      </c>
      <c r="J300" s="39">
        <v>-0.30979020978999999</v>
      </c>
      <c r="K300" s="39">
        <v>-0.15237324158000001</v>
      </c>
      <c r="L300" s="39">
        <v>0.69948459884000003</v>
      </c>
      <c r="M300" s="39"/>
      <c r="N300" s="39">
        <v>-8.6134453782999998E-2</v>
      </c>
      <c r="O300" s="39">
        <v>-9.6551724138000006E-2</v>
      </c>
      <c r="P300" s="39">
        <v>0.14249363868000001</v>
      </c>
      <c r="Q300" s="39">
        <v>-3.4521158129000001E-2</v>
      </c>
      <c r="R300" s="39">
        <v>1.0380622835999999E-2</v>
      </c>
      <c r="S300" s="39">
        <v>0.12671232876999999</v>
      </c>
      <c r="T300" s="39">
        <v>4.9999999998999997E-2</v>
      </c>
      <c r="U300" s="39">
        <v>-0.17911171878000001</v>
      </c>
      <c r="V300" s="39">
        <v>0.21538461539000001</v>
      </c>
      <c r="W300" s="39">
        <v>-0.2641509434</v>
      </c>
      <c r="X300" s="39"/>
      <c r="Y300" s="4">
        <v>19217.385526999999</v>
      </c>
    </row>
    <row r="301" spans="1:25" x14ac:dyDescent="0.25">
      <c r="A301" s="13">
        <v>298</v>
      </c>
      <c r="B301" s="13" t="s">
        <v>4489</v>
      </c>
      <c r="C301" s="13" t="s">
        <v>4527</v>
      </c>
      <c r="D301" s="13" t="s">
        <v>4015</v>
      </c>
      <c r="E301" s="13" t="str">
        <f t="shared" si="4"/>
        <v>ARIS Com A</v>
      </c>
      <c r="F301" s="13" t="s">
        <v>4535</v>
      </c>
      <c r="G301" s="82">
        <v>-1.2388503469000001E-2</v>
      </c>
      <c r="H301" s="39">
        <v>-0.1825266612</v>
      </c>
      <c r="I301" s="39">
        <v>-0.27772554935999999</v>
      </c>
      <c r="J301" s="39">
        <v>0.36530705885999998</v>
      </c>
      <c r="K301" s="39">
        <v>0.81157037369999996</v>
      </c>
      <c r="L301" s="39">
        <v>0.30586041816999998</v>
      </c>
      <c r="M301" s="39"/>
      <c r="N301" s="39">
        <v>2.3243292599000001E-2</v>
      </c>
      <c r="O301" s="39">
        <v>-0.22097378276999999</v>
      </c>
      <c r="P301" s="39">
        <v>-0.11698717947999999</v>
      </c>
      <c r="Q301" s="39">
        <v>7.9488215712999993E-2</v>
      </c>
      <c r="R301" s="39">
        <v>-0.10063424947000001</v>
      </c>
      <c r="S301" s="39">
        <v>-6.2999529853999994E-2</v>
      </c>
      <c r="T301" s="39">
        <v>-0.15890461677000001</v>
      </c>
      <c r="U301" s="39">
        <v>1.9271934527000001</v>
      </c>
      <c r="V301" s="39">
        <v>-0.39339691777000002</v>
      </c>
      <c r="W301" s="39">
        <v>0.14198176112999999</v>
      </c>
      <c r="X301" s="39"/>
      <c r="Y301" s="4">
        <v>13538.795980000001</v>
      </c>
    </row>
    <row r="302" spans="1:25" x14ac:dyDescent="0.25">
      <c r="A302" s="13">
        <v>299</v>
      </c>
      <c r="B302" s="13" t="s">
        <v>351</v>
      </c>
      <c r="C302" s="13" t="s">
        <v>3856</v>
      </c>
      <c r="D302" s="13" t="s">
        <v>4017</v>
      </c>
      <c r="E302" s="13" t="str">
        <f t="shared" si="4"/>
        <v>ANET Com</v>
      </c>
      <c r="F302" s="13" t="s">
        <v>3482</v>
      </c>
      <c r="G302" s="82">
        <v>0.17490687435999999</v>
      </c>
      <c r="H302" s="39">
        <v>0.35368708544999999</v>
      </c>
      <c r="I302" s="39">
        <v>0.20395592956</v>
      </c>
      <c r="J302" s="39">
        <v>0.7157693021</v>
      </c>
      <c r="K302" s="39">
        <v>2.0908685969</v>
      </c>
      <c r="L302" s="39">
        <v>3.3820650458000001</v>
      </c>
      <c r="M302" s="39">
        <v>8.3936881292999992</v>
      </c>
      <c r="N302" s="39">
        <v>-0.1673293928</v>
      </c>
      <c r="O302" s="39">
        <v>6.1822405783000002E-2</v>
      </c>
      <c r="P302" s="39">
        <v>5.3117782911E-2</v>
      </c>
      <c r="Q302" s="39">
        <v>0.18086334257</v>
      </c>
      <c r="R302" s="39">
        <v>0.2043788486</v>
      </c>
      <c r="S302" s="39">
        <v>0.12627820159</v>
      </c>
      <c r="T302" s="39">
        <v>0.25558671853999998</v>
      </c>
      <c r="U302" s="39">
        <v>0.87728758864</v>
      </c>
      <c r="V302" s="39">
        <v>0.94074989699</v>
      </c>
      <c r="W302" s="39">
        <v>-0.15582608696</v>
      </c>
      <c r="X302" s="39">
        <v>0.97886911931999998</v>
      </c>
      <c r="Y302" s="4">
        <v>1125574.8794</v>
      </c>
    </row>
    <row r="303" spans="1:25" x14ac:dyDescent="0.25">
      <c r="A303" s="13">
        <v>300</v>
      </c>
      <c r="B303" s="13" t="s">
        <v>352</v>
      </c>
      <c r="C303" s="13" t="s">
        <v>3857</v>
      </c>
      <c r="D303" s="13" t="s">
        <v>4017</v>
      </c>
      <c r="E303" s="13" t="str">
        <f t="shared" si="4"/>
        <v>ARKR Com</v>
      </c>
      <c r="F303" s="13" t="s">
        <v>3483</v>
      </c>
      <c r="G303" s="82">
        <v>2.7397260273999999E-2</v>
      </c>
      <c r="H303" s="39">
        <v>-0.16759156492999999</v>
      </c>
      <c r="I303" s="39">
        <v>-0.42307692308</v>
      </c>
      <c r="J303" s="39">
        <v>-0.42307692308</v>
      </c>
      <c r="K303" s="39">
        <v>-0.55641448102000002</v>
      </c>
      <c r="L303" s="39">
        <v>-0.61022938045999997</v>
      </c>
      <c r="M303" s="39">
        <v>-0.13882374239</v>
      </c>
      <c r="N303" s="39">
        <v>-6.9124423963000003E-2</v>
      </c>
      <c r="O303" s="39">
        <v>-8.3168316832999994E-2</v>
      </c>
      <c r="P303" s="39">
        <v>0.14686825053999999</v>
      </c>
      <c r="Q303" s="39">
        <v>-0.15254237288</v>
      </c>
      <c r="R303" s="39">
        <v>-4.4444444444000003E-2</v>
      </c>
      <c r="S303" s="39">
        <v>-0.12790697675000001</v>
      </c>
      <c r="T303" s="39">
        <v>-0.31818181818000002</v>
      </c>
      <c r="U303" s="39">
        <v>-0.19794017652000001</v>
      </c>
      <c r="V303" s="39">
        <v>-0.11472188921</v>
      </c>
      <c r="W303" s="39">
        <v>4.3866744345000003E-3</v>
      </c>
      <c r="X303" s="39">
        <v>-0.13228468283</v>
      </c>
      <c r="Y303" s="4">
        <v>101.04590589</v>
      </c>
    </row>
    <row r="304" spans="1:25" x14ac:dyDescent="0.25">
      <c r="A304" s="13">
        <v>301</v>
      </c>
      <c r="B304" s="13" t="s">
        <v>353</v>
      </c>
      <c r="C304" s="13" t="s">
        <v>3858</v>
      </c>
      <c r="D304" s="13" t="s">
        <v>4017</v>
      </c>
      <c r="E304" s="13" t="str">
        <f t="shared" si="4"/>
        <v>ARLO Com</v>
      </c>
      <c r="F304" s="13" t="s">
        <v>3484</v>
      </c>
      <c r="G304" s="82">
        <v>2.4906600246999999E-3</v>
      </c>
      <c r="H304" s="39">
        <v>-8.5227272726999995E-2</v>
      </c>
      <c r="I304" s="39">
        <v>0.41476274164999999</v>
      </c>
      <c r="J304" s="39">
        <v>0.20780195049</v>
      </c>
      <c r="K304" s="39">
        <v>0.43493761140999998</v>
      </c>
      <c r="L304" s="39">
        <v>1.1698113208000001</v>
      </c>
      <c r="M304" s="39">
        <v>1.5314465409</v>
      </c>
      <c r="N304" s="39">
        <v>-0.31363004172999998</v>
      </c>
      <c r="O304" s="39">
        <v>-4.0526849033999997E-3</v>
      </c>
      <c r="P304" s="39">
        <v>0.45676500509000001</v>
      </c>
      <c r="Q304" s="39">
        <v>0.1843575419</v>
      </c>
      <c r="R304" s="39">
        <v>-4.4811320754000003E-2</v>
      </c>
      <c r="S304" s="39">
        <v>-6.1728395066999999E-3</v>
      </c>
      <c r="T304" s="39">
        <v>0.43878462912999999</v>
      </c>
      <c r="U304" s="39">
        <v>0.17542016806999999</v>
      </c>
      <c r="V304" s="39">
        <v>1.7122507122999999</v>
      </c>
      <c r="W304" s="39">
        <v>-0.66539561486999999</v>
      </c>
      <c r="X304" s="39">
        <v>0.34659820281999998</v>
      </c>
      <c r="Y304" s="4">
        <v>18228.611420000001</v>
      </c>
    </row>
    <row r="305" spans="1:25" x14ac:dyDescent="0.25">
      <c r="A305" s="13">
        <v>302</v>
      </c>
      <c r="B305" s="13" t="s">
        <v>354</v>
      </c>
      <c r="C305" s="13" t="s">
        <v>3859</v>
      </c>
      <c r="D305" s="13" t="s">
        <v>4017</v>
      </c>
      <c r="E305" s="13" t="str">
        <f t="shared" si="4"/>
        <v>AHH Com</v>
      </c>
      <c r="F305" s="13" t="s">
        <v>3485</v>
      </c>
      <c r="G305" s="82">
        <v>7.4074074072999997E-3</v>
      </c>
      <c r="H305" s="39">
        <v>-4.8951048950999998E-2</v>
      </c>
      <c r="I305" s="39">
        <v>-0.26622830964999999</v>
      </c>
      <c r="J305" s="39">
        <v>-0.36022466236</v>
      </c>
      <c r="K305" s="39">
        <v>-0.34419086479</v>
      </c>
      <c r="L305" s="39">
        <v>-0.37901687861</v>
      </c>
      <c r="M305" s="39">
        <v>-8.1721891259999999E-2</v>
      </c>
      <c r="N305" s="39">
        <v>-0.16686706804000001</v>
      </c>
      <c r="O305" s="39">
        <v>-9.8535286286000001E-2</v>
      </c>
      <c r="P305" s="39">
        <v>2.8064992614999999E-2</v>
      </c>
      <c r="Q305" s="39">
        <v>7.1839080465000002E-3</v>
      </c>
      <c r="R305" s="39">
        <v>-5.8224163031000004E-3</v>
      </c>
      <c r="S305" s="39">
        <v>-4.3923865296E-3</v>
      </c>
      <c r="T305" s="39">
        <v>-0.30926477243</v>
      </c>
      <c r="U305" s="39">
        <v>-0.10797134843</v>
      </c>
      <c r="V305" s="39">
        <v>0.15048191020000001</v>
      </c>
      <c r="W305" s="39">
        <v>-0.19878393320000001</v>
      </c>
      <c r="X305" s="39">
        <v>0.42160297909</v>
      </c>
      <c r="Y305" s="4">
        <v>4911.8420383000002</v>
      </c>
    </row>
    <row r="306" spans="1:25" x14ac:dyDescent="0.25">
      <c r="A306" s="13">
        <v>303</v>
      </c>
      <c r="B306" s="13" t="s">
        <v>355</v>
      </c>
      <c r="C306" s="13" t="s">
        <v>3860</v>
      </c>
      <c r="D306" s="13" t="s">
        <v>4017</v>
      </c>
      <c r="E306" s="13" t="str">
        <f t="shared" si="4"/>
        <v>ARMP Com</v>
      </c>
      <c r="F306" s="13" t="s">
        <v>3486</v>
      </c>
      <c r="G306" s="82">
        <v>5.8365758759000002E-3</v>
      </c>
      <c r="H306" s="39">
        <v>0.19124423963000001</v>
      </c>
      <c r="I306" s="39">
        <v>0.26715686274</v>
      </c>
      <c r="J306" s="39">
        <v>5.9426229508999999E-2</v>
      </c>
      <c r="K306" s="39">
        <v>-0.33031088082999999</v>
      </c>
      <c r="L306" s="39">
        <v>-0.37104622870999998</v>
      </c>
      <c r="M306" s="39">
        <v>-0.30323450135000002</v>
      </c>
      <c r="N306" s="39">
        <v>-0.26459477157</v>
      </c>
      <c r="O306" s="39">
        <v>8.9041095890999997E-2</v>
      </c>
      <c r="P306" s="39">
        <v>0.22641509434000001</v>
      </c>
      <c r="Q306" s="39">
        <v>-2.5641025642E-2</v>
      </c>
      <c r="R306" s="39">
        <v>0.28947368421000003</v>
      </c>
      <c r="S306" s="39">
        <v>5.5102040817E-2</v>
      </c>
      <c r="T306" s="39">
        <v>0.39729729730000002</v>
      </c>
      <c r="U306" s="39">
        <v>-0.42901234568000002</v>
      </c>
      <c r="V306" s="39">
        <v>1.6129032258</v>
      </c>
      <c r="W306" s="39">
        <v>-0.77372262774</v>
      </c>
      <c r="X306" s="39">
        <v>0.83590740058000002</v>
      </c>
      <c r="Y306" s="4">
        <v>30.082693935000002</v>
      </c>
    </row>
    <row r="307" spans="1:25" x14ac:dyDescent="0.25">
      <c r="A307" s="13">
        <v>304</v>
      </c>
      <c r="B307" s="13" t="s">
        <v>5154</v>
      </c>
      <c r="C307" s="13" t="s">
        <v>5194</v>
      </c>
      <c r="D307" s="13" t="s">
        <v>4017</v>
      </c>
      <c r="E307" s="13" t="str">
        <f t="shared" si="4"/>
        <v>BTOC Com</v>
      </c>
      <c r="F307" s="13" t="s">
        <v>5185</v>
      </c>
      <c r="G307" s="82">
        <v>-1.9493670886999999E-2</v>
      </c>
      <c r="H307" s="39">
        <v>5.974025973E-3</v>
      </c>
      <c r="I307" s="39">
        <v>-0.62937799042999998</v>
      </c>
      <c r="J307" s="39">
        <v>-0.67316455695999999</v>
      </c>
      <c r="K307" s="39"/>
      <c r="L307" s="39"/>
      <c r="M307" s="39"/>
      <c r="N307" s="39">
        <v>-0.56521739130000004</v>
      </c>
      <c r="O307" s="39">
        <v>0.21</v>
      </c>
      <c r="P307" s="39">
        <v>-9.9173553718000004E-2</v>
      </c>
      <c r="Q307" s="39">
        <v>0.48623853211000001</v>
      </c>
      <c r="R307" s="39">
        <v>-2.4691358024999999E-2</v>
      </c>
      <c r="S307" s="39">
        <v>-1.9493670886999999E-2</v>
      </c>
      <c r="T307" s="39">
        <v>-0.62669879518000005</v>
      </c>
      <c r="U307" s="39"/>
      <c r="V307" s="39"/>
      <c r="W307" s="39"/>
      <c r="X307" s="39"/>
      <c r="Y307" s="4">
        <v>35.079637826000003</v>
      </c>
    </row>
    <row r="308" spans="1:25" x14ac:dyDescent="0.25">
      <c r="A308" s="13">
        <v>305</v>
      </c>
      <c r="B308" s="13" t="s">
        <v>356</v>
      </c>
      <c r="C308" s="13" t="s">
        <v>3861</v>
      </c>
      <c r="D308" s="13" t="s">
        <v>4017</v>
      </c>
      <c r="E308" s="13" t="str">
        <f t="shared" si="4"/>
        <v>ARR Com</v>
      </c>
      <c r="F308" s="13" t="s">
        <v>3487</v>
      </c>
      <c r="G308" s="82">
        <v>-5.3571428572E-2</v>
      </c>
      <c r="H308" s="39">
        <v>-5.6939501779E-2</v>
      </c>
      <c r="I308" s="39">
        <v>-9.5875610806999995E-2</v>
      </c>
      <c r="J308" s="39">
        <v>-8.4645799283000006E-2</v>
      </c>
      <c r="K308" s="39">
        <v>-0.13388971647</v>
      </c>
      <c r="L308" s="39">
        <v>-0.28950196465</v>
      </c>
      <c r="M308" s="39">
        <v>-0.27350474958999998</v>
      </c>
      <c r="N308" s="39">
        <v>-9.0754819441000001E-2</v>
      </c>
      <c r="O308" s="39">
        <v>-2.0551908311999999E-2</v>
      </c>
      <c r="P308" s="39">
        <v>-1.5395173303999999E-3</v>
      </c>
      <c r="Q308" s="39">
        <v>5.2088895333999997E-2</v>
      </c>
      <c r="R308" s="39">
        <v>-2.9744199881000001E-2</v>
      </c>
      <c r="S308" s="39">
        <v>-2.5137952177E-2</v>
      </c>
      <c r="T308" s="39">
        <v>-8.2720319742999995E-2</v>
      </c>
      <c r="U308" s="39">
        <v>0.13169438892999999</v>
      </c>
      <c r="V308" s="39">
        <v>-0.15426608284000001</v>
      </c>
      <c r="W308" s="39">
        <v>-0.32008499104999999</v>
      </c>
      <c r="X308" s="39">
        <v>1.111880256E-2</v>
      </c>
      <c r="Y308" s="4">
        <v>58099.060290000001</v>
      </c>
    </row>
    <row r="309" spans="1:25" x14ac:dyDescent="0.25">
      <c r="A309" s="13">
        <v>306</v>
      </c>
      <c r="B309" s="13" t="s">
        <v>357</v>
      </c>
      <c r="C309" s="13" t="s">
        <v>3862</v>
      </c>
      <c r="D309" s="13" t="s">
        <v>4017</v>
      </c>
      <c r="E309" s="13" t="str">
        <f t="shared" si="4"/>
        <v>AFI Com</v>
      </c>
      <c r="F309" s="13" t="s">
        <v>3488</v>
      </c>
      <c r="G309" s="82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>
        <v>-0.48167539266999998</v>
      </c>
      <c r="Y309" s="4">
        <v>0</v>
      </c>
    </row>
    <row r="310" spans="1:25" x14ac:dyDescent="0.25">
      <c r="A310" s="13">
        <v>307</v>
      </c>
      <c r="B310" s="13" t="s">
        <v>358</v>
      </c>
      <c r="C310" s="13" t="s">
        <v>3863</v>
      </c>
      <c r="D310" s="13" t="s">
        <v>4017</v>
      </c>
      <c r="E310" s="13" t="str">
        <f t="shared" si="4"/>
        <v>AWI Com</v>
      </c>
      <c r="F310" s="13" t="s">
        <v>5110</v>
      </c>
      <c r="G310" s="82">
        <v>5.7664080486999998E-4</v>
      </c>
      <c r="H310" s="39">
        <v>0.13782414306999999</v>
      </c>
      <c r="I310" s="39">
        <v>0.25139901339999998</v>
      </c>
      <c r="J310" s="39">
        <v>0.58507450529000005</v>
      </c>
      <c r="K310" s="39">
        <v>1.4793941422000001</v>
      </c>
      <c r="L310" s="39">
        <v>1.2316422816000001</v>
      </c>
      <c r="M310" s="39">
        <v>1.7761069911</v>
      </c>
      <c r="N310" s="39">
        <v>-8.1316047380999998E-2</v>
      </c>
      <c r="O310" s="39">
        <v>2.9386712095999998E-2</v>
      </c>
      <c r="P310" s="39">
        <v>7.5382429604000004E-2</v>
      </c>
      <c r="Q310" s="39">
        <v>4.3757630276999998E-2</v>
      </c>
      <c r="R310" s="39">
        <v>0.15839694656</v>
      </c>
      <c r="S310" s="39">
        <v>1.4348727215999999E-2</v>
      </c>
      <c r="T310" s="39">
        <v>0.35605857852</v>
      </c>
      <c r="U310" s="39">
        <v>0.45052837493999998</v>
      </c>
      <c r="V310" s="39">
        <v>0.45365379061</v>
      </c>
      <c r="W310" s="39">
        <v>-0.40259068206999998</v>
      </c>
      <c r="X310" s="39">
        <v>0.57435140181</v>
      </c>
      <c r="Y310" s="4">
        <v>70127.293105000004</v>
      </c>
    </row>
    <row r="311" spans="1:25" x14ac:dyDescent="0.25">
      <c r="A311" s="13">
        <v>308</v>
      </c>
      <c r="B311" s="13" t="s">
        <v>359</v>
      </c>
      <c r="C311" s="13" t="s">
        <v>3864</v>
      </c>
      <c r="D311" s="13" t="s">
        <v>4017</v>
      </c>
      <c r="E311" s="13" t="str">
        <f t="shared" si="4"/>
        <v>ARRY Com</v>
      </c>
      <c r="F311" s="13" t="s">
        <v>3489</v>
      </c>
      <c r="G311" s="82">
        <v>-3.0456852792E-2</v>
      </c>
      <c r="H311" s="39">
        <v>-0.26444159177999998</v>
      </c>
      <c r="I311" s="39">
        <v>-0.24803149606</v>
      </c>
      <c r="J311" s="39">
        <v>-0.36191536748000003</v>
      </c>
      <c r="K311" s="39">
        <v>-0.68289983397999998</v>
      </c>
      <c r="L311" s="39">
        <v>-0.67553793884000002</v>
      </c>
      <c r="M311" s="39"/>
      <c r="N311" s="39">
        <v>-7.7651515150999995E-2</v>
      </c>
      <c r="O311" s="39">
        <v>-1.8480492814E-2</v>
      </c>
      <c r="P311" s="39">
        <v>0.38075313808</v>
      </c>
      <c r="Q311" s="39">
        <v>-0.10606060606000001</v>
      </c>
      <c r="R311" s="39">
        <v>0.10169491525</v>
      </c>
      <c r="S311" s="39">
        <v>-0.11846153846</v>
      </c>
      <c r="T311" s="39">
        <v>-5.1324503310999997E-2</v>
      </c>
      <c r="U311" s="39">
        <v>-0.64047619048000004</v>
      </c>
      <c r="V311" s="39">
        <v>-0.13088463527999999</v>
      </c>
      <c r="W311" s="39">
        <v>0.23199490120999999</v>
      </c>
      <c r="X311" s="39">
        <v>-0.63630041724999997</v>
      </c>
      <c r="Y311" s="4">
        <v>42843.949775000001</v>
      </c>
    </row>
    <row r="312" spans="1:25" x14ac:dyDescent="0.25">
      <c r="A312" s="13">
        <v>309</v>
      </c>
      <c r="B312" s="13" t="s">
        <v>5301</v>
      </c>
      <c r="C312" s="13" t="s">
        <v>5395</v>
      </c>
      <c r="D312" s="13" t="s">
        <v>4017</v>
      </c>
      <c r="E312" s="13" t="str">
        <f t="shared" si="4"/>
        <v>ARAI Com</v>
      </c>
      <c r="F312" s="13" t="s">
        <v>5381</v>
      </c>
      <c r="G312" s="82">
        <v>-8.2269503546999995E-2</v>
      </c>
      <c r="H312" s="39">
        <v>-0.46748971193</v>
      </c>
      <c r="I312" s="39"/>
      <c r="J312" s="39"/>
      <c r="K312" s="39"/>
      <c r="L312" s="39"/>
      <c r="M312" s="39"/>
      <c r="N312" s="39"/>
      <c r="O312" s="39"/>
      <c r="P312" s="39"/>
      <c r="Q312" s="39">
        <v>1</v>
      </c>
      <c r="R312" s="39">
        <v>-0.32363013698999998</v>
      </c>
      <c r="S312" s="39">
        <v>-0.18101265823000001</v>
      </c>
      <c r="T312" s="39"/>
      <c r="U312" s="39"/>
      <c r="V312" s="39"/>
      <c r="W312" s="39"/>
      <c r="X312" s="39"/>
      <c r="Y312" s="4">
        <v>2284.2884924</v>
      </c>
    </row>
    <row r="313" spans="1:25" x14ac:dyDescent="0.25">
      <c r="A313" s="13">
        <v>310</v>
      </c>
      <c r="B313" s="13" t="s">
        <v>5011</v>
      </c>
      <c r="C313" s="13" t="s">
        <v>5090</v>
      </c>
      <c r="D313" s="13" t="s">
        <v>4017</v>
      </c>
      <c r="E313" s="13" t="str">
        <f t="shared" si="4"/>
        <v>AVBP Com</v>
      </c>
      <c r="F313" s="13" t="s">
        <v>5138</v>
      </c>
      <c r="G313" s="82">
        <v>-1.850899743E-2</v>
      </c>
      <c r="H313" s="39">
        <v>-8.0885893114999996E-2</v>
      </c>
      <c r="I313" s="39">
        <v>-0.30277574872000002</v>
      </c>
      <c r="J313" s="39">
        <v>-0.11043802423</v>
      </c>
      <c r="K313" s="39"/>
      <c r="L313" s="39"/>
      <c r="M313" s="39"/>
      <c r="N313" s="39">
        <v>-0.21685726387000001</v>
      </c>
      <c r="O313" s="39">
        <v>0.14981070849</v>
      </c>
      <c r="P313" s="39">
        <v>-4.7036688647E-4</v>
      </c>
      <c r="Q313" s="39">
        <v>2.4470588234000001E-2</v>
      </c>
      <c r="R313" s="39">
        <v>-0.10381258611999999</v>
      </c>
      <c r="S313" s="39">
        <v>-2.1527421835000001E-2</v>
      </c>
      <c r="T313" s="39">
        <v>-0.28340840840999998</v>
      </c>
      <c r="U313" s="39"/>
      <c r="V313" s="39"/>
      <c r="W313" s="39"/>
      <c r="X313" s="39"/>
      <c r="Y313" s="4">
        <v>5304.7928603999999</v>
      </c>
    </row>
    <row r="314" spans="1:25" x14ac:dyDescent="0.25">
      <c r="A314" s="13">
        <v>311</v>
      </c>
      <c r="B314" s="13" t="s">
        <v>360</v>
      </c>
      <c r="C314" s="13" t="s">
        <v>3865</v>
      </c>
      <c r="D314" s="13" t="s">
        <v>4017</v>
      </c>
      <c r="E314" s="13" t="str">
        <f t="shared" si="4"/>
        <v>ARW Com</v>
      </c>
      <c r="F314" s="13" t="s">
        <v>4820</v>
      </c>
      <c r="G314" s="82">
        <v>-1.2407580522E-2</v>
      </c>
      <c r="H314" s="39">
        <v>-0.12075357494</v>
      </c>
      <c r="I314" s="39">
        <v>5.9150565075000001E-2</v>
      </c>
      <c r="J314" s="39">
        <v>-6.8158126855000001E-2</v>
      </c>
      <c r="K314" s="39">
        <v>-7.7625208350000002E-2</v>
      </c>
      <c r="L314" s="39">
        <v>3.8006391986999998E-3</v>
      </c>
      <c r="M314" s="39">
        <v>0.55673141325999997</v>
      </c>
      <c r="N314" s="39">
        <v>-3.9233829924999998E-2</v>
      </c>
      <c r="O314" s="39">
        <v>7.2522392372999997E-2</v>
      </c>
      <c r="P314" s="39">
        <v>6.3038793102999993E-2</v>
      </c>
      <c r="Q314" s="39">
        <v>7.6448724447000002E-2</v>
      </c>
      <c r="R314" s="39">
        <v>-8.9696303852999995E-2</v>
      </c>
      <c r="S314" s="39">
        <v>1.8103448274E-3</v>
      </c>
      <c r="T314" s="39">
        <v>2.7316124470000001E-2</v>
      </c>
      <c r="U314" s="39">
        <v>-7.4683026585000006E-2</v>
      </c>
      <c r="V314" s="39">
        <v>0.16907334800000001</v>
      </c>
      <c r="W314" s="39">
        <v>-0.22119609741999999</v>
      </c>
      <c r="X314" s="39">
        <v>0.37995889003</v>
      </c>
      <c r="Y314" s="4">
        <v>61209.268194999997</v>
      </c>
    </row>
    <row r="315" spans="1:25" x14ac:dyDescent="0.25">
      <c r="A315" s="13">
        <v>312</v>
      </c>
      <c r="B315" s="13" t="s">
        <v>361</v>
      </c>
      <c r="C315" s="13" t="s">
        <v>3866</v>
      </c>
      <c r="D315" s="13" t="s">
        <v>4017</v>
      </c>
      <c r="E315" s="13" t="str">
        <f t="shared" si="4"/>
        <v>AROW Com</v>
      </c>
      <c r="F315" s="13" t="s">
        <v>3490</v>
      </c>
      <c r="G315" s="82">
        <v>-1.1931394482E-2</v>
      </c>
      <c r="H315" s="39">
        <v>-5.4246966452000001E-2</v>
      </c>
      <c r="I315" s="39">
        <v>-1.6090496709999999E-2</v>
      </c>
      <c r="J315" s="39">
        <v>-2.3530420612999999E-3</v>
      </c>
      <c r="K315" s="39">
        <v>0.41677948052000002</v>
      </c>
      <c r="L315" s="39">
        <v>-7.8761340939999994E-2</v>
      </c>
      <c r="M315" s="39">
        <v>0.19429096566000001</v>
      </c>
      <c r="N315" s="39">
        <v>-2.7376988532000001E-2</v>
      </c>
      <c r="O315" s="39">
        <v>-6.6945606694000001E-2</v>
      </c>
      <c r="P315" s="39">
        <v>6.0851728070999998E-2</v>
      </c>
      <c r="Q315" s="39">
        <v>2.6019417477000002E-2</v>
      </c>
      <c r="R315" s="39">
        <v>1.4383043147999999E-2</v>
      </c>
      <c r="S315" s="39">
        <v>-1.119402985E-2</v>
      </c>
      <c r="T315" s="39">
        <v>-5.7386593939000002E-2</v>
      </c>
      <c r="U315" s="39">
        <v>7.1539855533000005E-2</v>
      </c>
      <c r="V315" s="39">
        <v>-0.13376559056000001</v>
      </c>
      <c r="W315" s="39">
        <v>2.3331397340000001E-2</v>
      </c>
      <c r="X315" s="39">
        <v>0.21341591514</v>
      </c>
      <c r="Y315" s="4">
        <v>902.99766891000002</v>
      </c>
    </row>
    <row r="316" spans="1:25" x14ac:dyDescent="0.25">
      <c r="A316" s="13">
        <v>313</v>
      </c>
      <c r="B316" s="13" t="s">
        <v>362</v>
      </c>
      <c r="C316" s="13" t="s">
        <v>3867</v>
      </c>
      <c r="D316" s="13" t="s">
        <v>4017</v>
      </c>
      <c r="E316" s="13" t="str">
        <f t="shared" si="4"/>
        <v>ARWR Com</v>
      </c>
      <c r="F316" s="13" t="s">
        <v>3491</v>
      </c>
      <c r="G316" s="82">
        <v>-9.7146326652000001E-3</v>
      </c>
      <c r="H316" s="39">
        <v>-2.8588445503999999E-2</v>
      </c>
      <c r="I316" s="39">
        <v>-0.20361328125</v>
      </c>
      <c r="J316" s="39">
        <v>-0.36929621035999999</v>
      </c>
      <c r="K316" s="39">
        <v>-0.48467614533999998</v>
      </c>
      <c r="L316" s="39">
        <v>-0.64512619669000004</v>
      </c>
      <c r="M316" s="39">
        <v>-0.60238907850000001</v>
      </c>
      <c r="N316" s="39">
        <v>-0.32628239027</v>
      </c>
      <c r="O316" s="39">
        <v>9.0266875981E-2</v>
      </c>
      <c r="P316" s="39">
        <v>0.15694744421000001</v>
      </c>
      <c r="Q316" s="39">
        <v>-1.6801493466E-2</v>
      </c>
      <c r="R316" s="39">
        <v>0</v>
      </c>
      <c r="S316" s="39">
        <v>3.2278481012000003E-2</v>
      </c>
      <c r="T316" s="39">
        <v>-0.13244680851000001</v>
      </c>
      <c r="U316" s="39">
        <v>-0.38562091503000001</v>
      </c>
      <c r="V316" s="39">
        <v>-0.24556213018</v>
      </c>
      <c r="W316" s="39">
        <v>-0.38823529412000002</v>
      </c>
      <c r="X316" s="39">
        <v>-0.13593118728</v>
      </c>
      <c r="Y316" s="4">
        <v>32842.416313000002</v>
      </c>
    </row>
    <row r="317" spans="1:25" x14ac:dyDescent="0.25">
      <c r="A317" s="13">
        <v>314</v>
      </c>
      <c r="B317" s="13" t="s">
        <v>4799</v>
      </c>
      <c r="C317" s="13" t="s">
        <v>4811</v>
      </c>
      <c r="D317" s="13" t="s">
        <v>4017</v>
      </c>
      <c r="E317" s="13" t="str">
        <f t="shared" si="4"/>
        <v>SPRY Com</v>
      </c>
      <c r="F317" s="13" t="s">
        <v>4880</v>
      </c>
      <c r="G317" s="82">
        <v>1.0112359552000001E-2</v>
      </c>
      <c r="H317" s="39">
        <v>8.8377723972E-2</v>
      </c>
      <c r="I317" s="39">
        <v>0.40468749999999998</v>
      </c>
      <c r="J317" s="39">
        <v>0.83844580777</v>
      </c>
      <c r="K317" s="39">
        <v>1.5576102418</v>
      </c>
      <c r="L317" s="39">
        <v>2.4576923076999999</v>
      </c>
      <c r="M317" s="39"/>
      <c r="N317" s="39">
        <v>0.20038167939000001</v>
      </c>
      <c r="O317" s="39">
        <v>0.11049284578</v>
      </c>
      <c r="P317" s="39">
        <v>3.2927702219000002E-2</v>
      </c>
      <c r="Q317" s="39">
        <v>0.20928620929</v>
      </c>
      <c r="R317" s="39">
        <v>1.3180515758E-2</v>
      </c>
      <c r="S317" s="39">
        <v>1.6968325794000001E-2</v>
      </c>
      <c r="T317" s="39">
        <v>0.70426540284000005</v>
      </c>
      <c r="U317" s="39">
        <v>0.92518248174999995</v>
      </c>
      <c r="V317" s="39">
        <v>-0.35756154748000002</v>
      </c>
      <c r="W317" s="39">
        <v>0.28078078078000002</v>
      </c>
      <c r="X317" s="39">
        <v>-0.85627967198999999</v>
      </c>
      <c r="Y317" s="4">
        <v>22127.169119999999</v>
      </c>
    </row>
    <row r="318" spans="1:25" x14ac:dyDescent="0.25">
      <c r="A318" s="13">
        <v>315</v>
      </c>
      <c r="B318" s="13" t="s">
        <v>4490</v>
      </c>
      <c r="C318" s="13" t="s">
        <v>4528</v>
      </c>
      <c r="D318" s="13" t="s">
        <v>4017</v>
      </c>
      <c r="E318" s="13" t="str">
        <f t="shared" si="4"/>
        <v>AIP Com</v>
      </c>
      <c r="F318" s="13" t="s">
        <v>4536</v>
      </c>
      <c r="G318" s="82">
        <v>-0.23961538462000001</v>
      </c>
      <c r="H318" s="39">
        <v>7.0964247021000001E-2</v>
      </c>
      <c r="I318" s="39">
        <v>1.4887063653E-2</v>
      </c>
      <c r="J318" s="39">
        <v>0.47537313433</v>
      </c>
      <c r="K318" s="39">
        <v>0.37291666667000001</v>
      </c>
      <c r="L318" s="39">
        <v>0.11067415730000001</v>
      </c>
      <c r="M318" s="39"/>
      <c r="N318" s="39">
        <v>-0.24065934066</v>
      </c>
      <c r="O318" s="39">
        <v>-3.6179450071999998E-2</v>
      </c>
      <c r="P318" s="39">
        <v>0.16666666666999999</v>
      </c>
      <c r="Q318" s="39">
        <v>0.22651222651</v>
      </c>
      <c r="R318" s="39">
        <v>3.462749213E-2</v>
      </c>
      <c r="S318" s="39">
        <v>2.5354969566000001E-3</v>
      </c>
      <c r="T318" s="39">
        <v>-2.9931305201999998E-2</v>
      </c>
      <c r="U318" s="39">
        <v>0.73005093378999997</v>
      </c>
      <c r="V318" s="39">
        <v>0.36976744185999999</v>
      </c>
      <c r="W318" s="39">
        <v>-0.79630506868999995</v>
      </c>
      <c r="X318" s="39"/>
      <c r="Y318" s="4">
        <v>17996.885682</v>
      </c>
    </row>
    <row r="319" spans="1:25" x14ac:dyDescent="0.25">
      <c r="A319" s="13">
        <v>316</v>
      </c>
      <c r="B319" s="13" t="s">
        <v>363</v>
      </c>
      <c r="C319" s="13" t="s">
        <v>3868</v>
      </c>
      <c r="D319" s="13" t="s">
        <v>4015</v>
      </c>
      <c r="E319" s="13" t="str">
        <f t="shared" si="4"/>
        <v>ARTNA Com A</v>
      </c>
      <c r="F319" s="13" t="s">
        <v>3492</v>
      </c>
      <c r="G319" s="82">
        <v>-9.0361445837000001E-4</v>
      </c>
      <c r="H319" s="39">
        <v>-1.7767249039E-2</v>
      </c>
      <c r="I319" s="39">
        <v>8.0658366580000002E-2</v>
      </c>
      <c r="J319" s="39">
        <v>-5.8060578991999998E-2</v>
      </c>
      <c r="K319" s="39">
        <v>-0.21926423049999999</v>
      </c>
      <c r="L319" s="39">
        <v>-0.32792227438999999</v>
      </c>
      <c r="M319" s="39">
        <v>7.0429591599999994E-2</v>
      </c>
      <c r="N319" s="39">
        <v>5.0176905756999998E-2</v>
      </c>
      <c r="O319" s="39">
        <v>8.7901990813E-2</v>
      </c>
      <c r="P319" s="39">
        <v>-2.0002488416000001E-2</v>
      </c>
      <c r="Q319" s="39">
        <v>-2.6964337489000002E-2</v>
      </c>
      <c r="R319" s="39">
        <v>-2.7115613824999999E-2</v>
      </c>
      <c r="S319" s="39">
        <v>1.5926493108000001E-2</v>
      </c>
      <c r="T319" s="39">
        <v>6.9038384142999995E-2</v>
      </c>
      <c r="U319" s="39">
        <v>-0.21199774592000001</v>
      </c>
      <c r="V319" s="39">
        <v>-0.27629442245000002</v>
      </c>
      <c r="W319" s="39">
        <v>0.29291545817999998</v>
      </c>
      <c r="X319" s="39">
        <v>0.28216471577000002</v>
      </c>
      <c r="Y319" s="4">
        <v>1047.4980820000001</v>
      </c>
    </row>
    <row r="320" spans="1:25" x14ac:dyDescent="0.25">
      <c r="A320" s="13">
        <v>317</v>
      </c>
      <c r="B320" s="13" t="s">
        <v>364</v>
      </c>
      <c r="C320" s="13" t="s">
        <v>3869</v>
      </c>
      <c r="D320" s="13" t="s">
        <v>4016</v>
      </c>
      <c r="E320" s="13" t="str">
        <f t="shared" si="4"/>
        <v>ARTNA-B Com B</v>
      </c>
      <c r="F320" s="13" t="s">
        <v>3492</v>
      </c>
      <c r="G320" s="82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</row>
    <row r="321" spans="1:25" x14ac:dyDescent="0.25">
      <c r="A321" s="13">
        <v>318</v>
      </c>
      <c r="B321" s="13" t="s">
        <v>365</v>
      </c>
      <c r="C321" s="13" t="s">
        <v>3870</v>
      </c>
      <c r="D321" s="13" t="s">
        <v>4017</v>
      </c>
      <c r="E321" s="13" t="str">
        <f t="shared" si="4"/>
        <v>AJG Com</v>
      </c>
      <c r="F321" s="13" t="s">
        <v>3493</v>
      </c>
      <c r="G321" s="82">
        <v>1.6796136878999999E-3</v>
      </c>
      <c r="H321" s="39">
        <v>-0.10009430996</v>
      </c>
      <c r="I321" s="39">
        <v>-0.10191606692000001</v>
      </c>
      <c r="J321" s="39">
        <v>2.5894167358E-2</v>
      </c>
      <c r="K321" s="39">
        <v>0.31913103937999998</v>
      </c>
      <c r="L321" s="39">
        <v>0.64986121268999997</v>
      </c>
      <c r="M321" s="39">
        <v>1.8692186287999999</v>
      </c>
      <c r="N321" s="39">
        <v>2.4165258163000001E-2</v>
      </c>
      <c r="O321" s="39">
        <v>-7.1109952497000001E-2</v>
      </c>
      <c r="P321" s="39">
        <v>8.3413888802E-2</v>
      </c>
      <c r="Q321" s="39">
        <v>-7.6803333850000002E-2</v>
      </c>
      <c r="R321" s="39">
        <v>-0.1026802449</v>
      </c>
      <c r="S321" s="39">
        <v>-3.4464751971E-3</v>
      </c>
      <c r="T321" s="39">
        <v>1.2428669171E-2</v>
      </c>
      <c r="U321" s="39">
        <v>0.27344272344999998</v>
      </c>
      <c r="V321" s="39">
        <v>0.20511142367999999</v>
      </c>
      <c r="W321" s="39">
        <v>0.12438011399</v>
      </c>
      <c r="X321" s="39">
        <v>0.39016986442000001</v>
      </c>
      <c r="Y321" s="4">
        <v>434457.83707000001</v>
      </c>
    </row>
    <row r="322" spans="1:25" x14ac:dyDescent="0.25">
      <c r="A322" s="13">
        <v>319</v>
      </c>
      <c r="B322" s="13" t="s">
        <v>366</v>
      </c>
      <c r="C322" s="13" t="s">
        <v>3871</v>
      </c>
      <c r="D322" s="13" t="s">
        <v>4015</v>
      </c>
      <c r="E322" s="13" t="str">
        <f t="shared" si="4"/>
        <v>APAM Com A</v>
      </c>
      <c r="F322" s="13" t="s">
        <v>3494</v>
      </c>
      <c r="G322" s="82">
        <v>-9.8458904103999999E-3</v>
      </c>
      <c r="H322" s="39">
        <v>-4.9473004946999997E-3</v>
      </c>
      <c r="I322" s="39">
        <v>7.8012921479999997E-2</v>
      </c>
      <c r="J322" s="39">
        <v>0.29510471426000001</v>
      </c>
      <c r="K322" s="39">
        <v>0.40008227588</v>
      </c>
      <c r="L322" s="39">
        <v>0.55608234243999999</v>
      </c>
      <c r="M322" s="39">
        <v>0.80162102534000002</v>
      </c>
      <c r="N322" s="39">
        <v>-7.3898626243000004E-2</v>
      </c>
      <c r="O322" s="39">
        <v>-5.4219948848000001E-2</v>
      </c>
      <c r="P322" s="39">
        <v>0.1067592213</v>
      </c>
      <c r="Q322" s="39">
        <v>0.1</v>
      </c>
      <c r="R322" s="39">
        <v>2.0753440107000001E-2</v>
      </c>
      <c r="S322" s="39">
        <v>2.2320441989E-2</v>
      </c>
      <c r="T322" s="39">
        <v>0.12534031803000001</v>
      </c>
      <c r="U322" s="39">
        <v>4.8454778701999997E-2</v>
      </c>
      <c r="V322" s="39">
        <v>0.60258933552000005</v>
      </c>
      <c r="W322" s="39">
        <v>-0.31313454217999998</v>
      </c>
      <c r="X322" s="39">
        <v>2.7447870446999999E-2</v>
      </c>
      <c r="Y322" s="4">
        <v>27679.302733</v>
      </c>
    </row>
    <row r="323" spans="1:25" x14ac:dyDescent="0.25">
      <c r="A323" s="13">
        <v>320</v>
      </c>
      <c r="B323" s="13" t="s">
        <v>367</v>
      </c>
      <c r="C323" s="13" t="s">
        <v>3872</v>
      </c>
      <c r="D323" s="13" t="s">
        <v>4016</v>
      </c>
      <c r="E323" s="13" t="str">
        <f t="shared" si="4"/>
        <v>APAM-B Com B</v>
      </c>
      <c r="F323" s="13" t="s">
        <v>3494</v>
      </c>
      <c r="G323" s="82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</row>
    <row r="324" spans="1:25" x14ac:dyDescent="0.25">
      <c r="A324" s="13">
        <v>321</v>
      </c>
      <c r="B324" s="13" t="s">
        <v>368</v>
      </c>
      <c r="C324" s="13" t="s">
        <v>3873</v>
      </c>
      <c r="D324" s="13" t="s">
        <v>4018</v>
      </c>
      <c r="E324" s="13" t="str">
        <f t="shared" ref="E324:E387" si="5">CONCATENATE(C324," ",D324)</f>
        <v>APAM-C Com C</v>
      </c>
      <c r="F324" s="13" t="s">
        <v>3494</v>
      </c>
      <c r="G324" s="82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</row>
    <row r="325" spans="1:25" x14ac:dyDescent="0.25">
      <c r="A325" s="13">
        <v>322</v>
      </c>
      <c r="B325" s="13" t="s">
        <v>5155</v>
      </c>
      <c r="C325" s="13" t="s">
        <v>5195</v>
      </c>
      <c r="D325" s="13" t="s">
        <v>4017</v>
      </c>
      <c r="E325" s="13" t="str">
        <f t="shared" si="5"/>
        <v>ARTV Com</v>
      </c>
      <c r="F325" s="13" t="s">
        <v>5186</v>
      </c>
      <c r="G325" s="82">
        <v>-6.8181818182999995E-2</v>
      </c>
      <c r="H325" s="39">
        <v>0.78260869565000002</v>
      </c>
      <c r="I325" s="39">
        <v>-0.37608695652000002</v>
      </c>
      <c r="J325" s="39">
        <v>-0.74120829576000002</v>
      </c>
      <c r="K325" s="39"/>
      <c r="L325" s="39"/>
      <c r="M325" s="39"/>
      <c r="N325" s="39">
        <v>-0.27710843373999999</v>
      </c>
      <c r="O325" s="39">
        <v>-0.20333333333</v>
      </c>
      <c r="P325" s="39">
        <v>-0.19246861925</v>
      </c>
      <c r="Q325" s="39">
        <v>-0.21761658031</v>
      </c>
      <c r="R325" s="39">
        <v>0.98675496688999997</v>
      </c>
      <c r="S325" s="39">
        <v>-4.3333333334000003E-2</v>
      </c>
      <c r="T325" s="39">
        <v>-0.71527777778000001</v>
      </c>
      <c r="U325" s="39"/>
      <c r="V325" s="39"/>
      <c r="W325" s="39"/>
      <c r="X325" s="39"/>
      <c r="Y325" s="4">
        <v>596.51977695999994</v>
      </c>
    </row>
    <row r="326" spans="1:25" x14ac:dyDescent="0.25">
      <c r="A326" s="13">
        <v>323</v>
      </c>
      <c r="B326" s="13" t="s">
        <v>889</v>
      </c>
      <c r="C326" s="13" t="s">
        <v>4628</v>
      </c>
      <c r="D326" s="13" t="s">
        <v>4017</v>
      </c>
      <c r="E326" s="13" t="str">
        <f t="shared" si="5"/>
        <v>CRY Com</v>
      </c>
      <c r="F326" s="13" t="s">
        <v>4631</v>
      </c>
      <c r="G326" s="82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>
        <v>-0.13807708598000001</v>
      </c>
      <c r="Y326" s="4">
        <v>0</v>
      </c>
    </row>
    <row r="327" spans="1:25" x14ac:dyDescent="0.25">
      <c r="A327" s="13">
        <v>324</v>
      </c>
      <c r="B327" s="13" t="s">
        <v>369</v>
      </c>
      <c r="C327" s="13" t="s">
        <v>3874</v>
      </c>
      <c r="D327" s="13" t="s">
        <v>4017</v>
      </c>
      <c r="E327" s="13" t="str">
        <f t="shared" si="5"/>
        <v>ARTW Com</v>
      </c>
      <c r="F327" s="13" t="s">
        <v>4932</v>
      </c>
      <c r="G327" s="82">
        <v>8.1967213115000007E-2</v>
      </c>
      <c r="H327" s="39">
        <v>0.74449339206999998</v>
      </c>
      <c r="I327" s="39">
        <v>1.3090379008999999</v>
      </c>
      <c r="J327" s="39">
        <v>1.7887323944</v>
      </c>
      <c r="K327" s="39">
        <v>0.5</v>
      </c>
      <c r="L327" s="39">
        <v>0.76</v>
      </c>
      <c r="M327" s="39">
        <v>0.62962962963000002</v>
      </c>
      <c r="N327" s="39">
        <v>-3.0487804877000001E-2</v>
      </c>
      <c r="O327" s="39">
        <v>8.8050314465000001E-2</v>
      </c>
      <c r="P327" s="39">
        <v>4.0462427745000001E-2</v>
      </c>
      <c r="Q327" s="39">
        <v>0.27777777778000001</v>
      </c>
      <c r="R327" s="39">
        <v>0.33478260869999998</v>
      </c>
      <c r="S327" s="39">
        <v>0.28990228013000002</v>
      </c>
      <c r="T327" s="39">
        <v>0.82488479263000003</v>
      </c>
      <c r="U327" s="39">
        <v>4.8309178743000003E-2</v>
      </c>
      <c r="V327" s="39">
        <v>7.2538860104E-2</v>
      </c>
      <c r="W327" s="39">
        <v>-0.45480225989</v>
      </c>
      <c r="X327" s="39">
        <v>0.22916666666999999</v>
      </c>
      <c r="Y327" s="4">
        <v>182.73662519999999</v>
      </c>
    </row>
    <row r="328" spans="1:25" x14ac:dyDescent="0.25">
      <c r="A328" s="13">
        <v>325</v>
      </c>
      <c r="B328" s="13" t="s">
        <v>370</v>
      </c>
      <c r="C328" s="13" t="s">
        <v>3875</v>
      </c>
      <c r="D328" s="13" t="s">
        <v>4017</v>
      </c>
      <c r="E328" s="13" t="str">
        <f t="shared" si="5"/>
        <v>ARVN Com</v>
      </c>
      <c r="F328" s="13" t="s">
        <v>3495</v>
      </c>
      <c r="G328" s="82">
        <v>-0.15505913271999999</v>
      </c>
      <c r="H328" s="39">
        <v>-0.19119496855000001</v>
      </c>
      <c r="I328" s="39">
        <v>-0.66335078534000003</v>
      </c>
      <c r="J328" s="39">
        <v>-0.74463860206999999</v>
      </c>
      <c r="K328" s="39">
        <v>-0.73230641131999996</v>
      </c>
      <c r="L328" s="39">
        <v>-0.88399783510999996</v>
      </c>
      <c r="M328" s="39">
        <v>-0.78247631934999995</v>
      </c>
      <c r="N328" s="39">
        <v>-0.60338983050999995</v>
      </c>
      <c r="O328" s="39">
        <v>0.37037037036999998</v>
      </c>
      <c r="P328" s="39">
        <v>-0.25155925155999997</v>
      </c>
      <c r="Q328" s="39">
        <v>2.2222222222000002E-2</v>
      </c>
      <c r="R328" s="39">
        <v>1.0869565217000001E-2</v>
      </c>
      <c r="S328" s="39">
        <v>-0.13575268817</v>
      </c>
      <c r="T328" s="39">
        <v>-0.66458007303</v>
      </c>
      <c r="U328" s="39">
        <v>-0.53425655976999997</v>
      </c>
      <c r="V328" s="39">
        <v>0.20315697163999999</v>
      </c>
      <c r="W328" s="39">
        <v>-0.58351594837999998</v>
      </c>
      <c r="X328" s="39">
        <v>-3.2850582832999999E-2</v>
      </c>
      <c r="Y328" s="4">
        <v>15435.443551</v>
      </c>
    </row>
    <row r="329" spans="1:25" x14ac:dyDescent="0.25">
      <c r="A329" s="13">
        <v>326</v>
      </c>
      <c r="B329" s="13" t="s">
        <v>371</v>
      </c>
      <c r="C329" s="13" t="s">
        <v>3876</v>
      </c>
      <c r="D329" s="13" t="s">
        <v>4015</v>
      </c>
      <c r="E329" s="13" t="str">
        <f t="shared" si="5"/>
        <v>ASAN Com A</v>
      </c>
      <c r="F329" s="13" t="s">
        <v>3496</v>
      </c>
      <c r="G329" s="82">
        <v>3.8979447201000002E-2</v>
      </c>
      <c r="H329" s="39">
        <v>4.9391553328E-2</v>
      </c>
      <c r="I329" s="39">
        <v>-0.32597701149000002</v>
      </c>
      <c r="J329" s="39">
        <v>0.16812749003999999</v>
      </c>
      <c r="K329" s="39">
        <v>-0.33424159855000002</v>
      </c>
      <c r="L329" s="39">
        <v>-0.40454914703</v>
      </c>
      <c r="M329" s="39"/>
      <c r="N329" s="39">
        <v>-0.24311688311999999</v>
      </c>
      <c r="O329" s="39">
        <v>0.10775566232</v>
      </c>
      <c r="P329" s="39">
        <v>0.1096654275</v>
      </c>
      <c r="Q329" s="39">
        <v>-0.24623115577999999</v>
      </c>
      <c r="R329" s="39">
        <v>8.7407407406999996E-2</v>
      </c>
      <c r="S329" s="39">
        <v>-1.3623978193E-3</v>
      </c>
      <c r="T329" s="39">
        <v>-0.27676369018000002</v>
      </c>
      <c r="U329" s="39">
        <v>6.6280904786000003E-2</v>
      </c>
      <c r="V329" s="39">
        <v>0.38053740014999998</v>
      </c>
      <c r="W329" s="39">
        <v>-0.81529175050000002</v>
      </c>
      <c r="X329" s="39">
        <v>1.5228426396000001</v>
      </c>
      <c r="Y329" s="4">
        <v>50174.148050000003</v>
      </c>
    </row>
    <row r="330" spans="1:25" x14ac:dyDescent="0.25">
      <c r="A330" s="13">
        <v>327</v>
      </c>
      <c r="B330" s="13" t="s">
        <v>372</v>
      </c>
      <c r="C330" s="13" t="s">
        <v>3877</v>
      </c>
      <c r="D330" s="13" t="s">
        <v>4017</v>
      </c>
      <c r="E330" s="13" t="str">
        <f t="shared" si="5"/>
        <v>ABG Com</v>
      </c>
      <c r="F330" s="13" t="s">
        <v>3497</v>
      </c>
      <c r="G330" s="82">
        <v>9.6002792816000005E-4</v>
      </c>
      <c r="H330" s="39">
        <v>-0.11319879378</v>
      </c>
      <c r="I330" s="39">
        <v>-0.24329495596</v>
      </c>
      <c r="J330" s="39">
        <v>-1.4267296949000001E-2</v>
      </c>
      <c r="K330" s="39">
        <v>3.5902994174000002E-2</v>
      </c>
      <c r="L330" s="39">
        <v>0.27987947773999999</v>
      </c>
      <c r="M330" s="39">
        <v>1.2074872485999999</v>
      </c>
      <c r="N330" s="39">
        <v>-0.17719821161999999</v>
      </c>
      <c r="O330" s="39">
        <v>-1.2226046006E-2</v>
      </c>
      <c r="P330" s="39">
        <v>4.4787750984999999E-2</v>
      </c>
      <c r="Q330" s="39">
        <v>4.6641218025E-2</v>
      </c>
      <c r="R330" s="39">
        <v>-6.8835415444E-2</v>
      </c>
      <c r="S330" s="39">
        <v>3.2685035116000002E-2</v>
      </c>
      <c r="T330" s="39">
        <v>-5.6165905444999997E-2</v>
      </c>
      <c r="U330" s="39">
        <v>8.0277370316000005E-2</v>
      </c>
      <c r="V330" s="39">
        <v>0.25506276151000001</v>
      </c>
      <c r="W330" s="39">
        <v>3.7746772418999999E-2</v>
      </c>
      <c r="X330" s="39">
        <v>0.18519280911</v>
      </c>
      <c r="Y330" s="4">
        <v>52529.931487000002</v>
      </c>
    </row>
    <row r="331" spans="1:25" x14ac:dyDescent="0.25">
      <c r="A331" s="13">
        <v>328</v>
      </c>
      <c r="B331" s="13" t="s">
        <v>4812</v>
      </c>
      <c r="C331" s="13" t="s">
        <v>4840</v>
      </c>
      <c r="D331" s="13" t="s">
        <v>4017</v>
      </c>
      <c r="E331" s="13" t="str">
        <f t="shared" si="5"/>
        <v>ACNT Com</v>
      </c>
      <c r="F331" s="13" t="s">
        <v>4769</v>
      </c>
      <c r="G331" s="82">
        <v>4.6118370501000002E-3</v>
      </c>
      <c r="H331" s="39">
        <v>2.7515723272000001E-2</v>
      </c>
      <c r="I331" s="39">
        <v>0.17219730942</v>
      </c>
      <c r="J331" s="39">
        <v>0.30179282869000001</v>
      </c>
      <c r="K331" s="39">
        <v>0.39339019190000002</v>
      </c>
      <c r="L331" s="39">
        <v>2.5098039216000002E-2</v>
      </c>
      <c r="M331" s="39">
        <v>0.83053221288000001</v>
      </c>
      <c r="N331" s="39">
        <v>0.13237924866</v>
      </c>
      <c r="O331" s="39">
        <v>4.2654028434999998E-2</v>
      </c>
      <c r="P331" s="39">
        <v>-2.1212121212000001E-2</v>
      </c>
      <c r="Q331" s="39">
        <v>-2.3993808049E-2</v>
      </c>
      <c r="R331" s="39">
        <v>1.7446471054000001E-2</v>
      </c>
      <c r="S331" s="39">
        <v>1.8706157442999999E-2</v>
      </c>
      <c r="T331" s="39">
        <v>0.16905187835999999</v>
      </c>
      <c r="U331" s="39">
        <v>0.16945606695000001</v>
      </c>
      <c r="V331" s="39">
        <v>0.10265282583</v>
      </c>
      <c r="W331" s="39">
        <v>-0.47230675592999999</v>
      </c>
      <c r="X331" s="39">
        <v>1.1064102564</v>
      </c>
      <c r="Y331" s="4">
        <v>509.06482217000001</v>
      </c>
    </row>
    <row r="332" spans="1:25" x14ac:dyDescent="0.25">
      <c r="A332" s="13">
        <v>329</v>
      </c>
      <c r="B332" s="13" t="s">
        <v>373</v>
      </c>
      <c r="C332" s="13" t="s">
        <v>3878</v>
      </c>
      <c r="D332" s="13" t="s">
        <v>4017</v>
      </c>
      <c r="E332" s="13" t="str">
        <f t="shared" si="5"/>
        <v>ASGN Com</v>
      </c>
      <c r="F332" s="13" t="s">
        <v>3498</v>
      </c>
      <c r="G332" s="82">
        <v>-1.4817703255E-2</v>
      </c>
      <c r="H332" s="39">
        <v>-4.3716881149999998E-2</v>
      </c>
      <c r="I332" s="39">
        <v>-0.38921793786999997</v>
      </c>
      <c r="J332" s="39">
        <v>-0.40845235308</v>
      </c>
      <c r="K332" s="39">
        <v>-0.36440251571999999</v>
      </c>
      <c r="L332" s="39">
        <v>-0.50817597820000004</v>
      </c>
      <c r="M332" s="39">
        <v>-0.27179708891999999</v>
      </c>
      <c r="N332" s="39">
        <v>-6.4707628375999998E-2</v>
      </c>
      <c r="O332" s="39">
        <v>-0.20057124722</v>
      </c>
      <c r="P332" s="39">
        <v>4.8233425963000003E-2</v>
      </c>
      <c r="Q332" s="39">
        <v>-5.4535125923E-2</v>
      </c>
      <c r="R332" s="39">
        <v>4.2058882444999997E-3</v>
      </c>
      <c r="S332" s="39">
        <v>7.7782209809999997E-3</v>
      </c>
      <c r="T332" s="39">
        <v>-0.39368850492000002</v>
      </c>
      <c r="U332" s="39">
        <v>-0.13340958719000001</v>
      </c>
      <c r="V332" s="39">
        <v>0.18028964163</v>
      </c>
      <c r="W332" s="39">
        <v>-0.33970826580000002</v>
      </c>
      <c r="X332" s="39">
        <v>0.47731354003999998</v>
      </c>
      <c r="Y332" s="4">
        <v>34451.041582999998</v>
      </c>
    </row>
    <row r="333" spans="1:25" x14ac:dyDescent="0.25">
      <c r="A333" s="13">
        <v>330</v>
      </c>
      <c r="B333" s="13" t="s">
        <v>374</v>
      </c>
      <c r="C333" s="13" t="s">
        <v>3879</v>
      </c>
      <c r="D333" s="13" t="s">
        <v>4017</v>
      </c>
      <c r="E333" s="13" t="str">
        <f t="shared" si="5"/>
        <v>AHT Com</v>
      </c>
      <c r="F333" s="13" t="s">
        <v>5382</v>
      </c>
      <c r="G333" s="82">
        <v>-6.3492063491000002E-3</v>
      </c>
      <c r="H333" s="39">
        <v>1.4586709886999999E-2</v>
      </c>
      <c r="I333" s="39">
        <v>-0.16644474035000001</v>
      </c>
      <c r="J333" s="39">
        <v>-0.32397408207</v>
      </c>
      <c r="K333" s="39">
        <v>-0.81479289940999999</v>
      </c>
      <c r="L333" s="39">
        <v>-0.94105461394000001</v>
      </c>
      <c r="M333" s="39">
        <v>-0.98415189872999997</v>
      </c>
      <c r="N333" s="39">
        <v>-7.1243523315999993E-2</v>
      </c>
      <c r="O333" s="39">
        <v>-0.1659693166</v>
      </c>
      <c r="P333" s="39">
        <v>-5.3511705685000001E-2</v>
      </c>
      <c r="Q333" s="39">
        <v>6.3604240281999999E-2</v>
      </c>
      <c r="R333" s="39">
        <v>5.6478405316999998E-2</v>
      </c>
      <c r="S333" s="39">
        <v>-1.5723270439999999E-2</v>
      </c>
      <c r="T333" s="39">
        <v>-0.12934631432999999</v>
      </c>
      <c r="U333" s="39">
        <v>-0.62938144330000001</v>
      </c>
      <c r="V333" s="39">
        <v>-0.56599552573</v>
      </c>
      <c r="W333" s="39">
        <v>-0.53437500000000004</v>
      </c>
      <c r="X333" s="39">
        <v>-0.62934362933999999</v>
      </c>
      <c r="Y333" s="4">
        <v>198.13842303999999</v>
      </c>
    </row>
    <row r="334" spans="1:25" x14ac:dyDescent="0.25">
      <c r="A334" s="13">
        <v>331</v>
      </c>
      <c r="B334" s="13" t="s">
        <v>375</v>
      </c>
      <c r="C334" s="13" t="s">
        <v>3880</v>
      </c>
      <c r="D334" s="13" t="s">
        <v>4017</v>
      </c>
      <c r="E334" s="13" t="str">
        <f t="shared" si="5"/>
        <v>ASH Com</v>
      </c>
      <c r="F334" s="13" t="s">
        <v>4770</v>
      </c>
      <c r="G334" s="82">
        <v>-9.0211132428999995E-3</v>
      </c>
      <c r="H334" s="39">
        <v>-3.8189269746000003E-2</v>
      </c>
      <c r="I334" s="39">
        <v>-0.19571277392</v>
      </c>
      <c r="J334" s="39">
        <v>-0.41464234665999999</v>
      </c>
      <c r="K334" s="39">
        <v>-0.41152384211999998</v>
      </c>
      <c r="L334" s="39">
        <v>-0.47381271205999997</v>
      </c>
      <c r="M334" s="39">
        <v>-0.28687787552999999</v>
      </c>
      <c r="N334" s="39">
        <v>-2.5156198619000002E-2</v>
      </c>
      <c r="O334" s="39">
        <v>-8.2644628099E-2</v>
      </c>
      <c r="P334" s="39">
        <v>-8.2242616716E-2</v>
      </c>
      <c r="Q334" s="39">
        <v>1.5552413653000001E-2</v>
      </c>
      <c r="R334" s="39">
        <v>2.5457438345E-2</v>
      </c>
      <c r="S334" s="39">
        <v>1.3576415821999999E-3</v>
      </c>
      <c r="T334" s="39">
        <v>-0.26673225889000002</v>
      </c>
      <c r="U334" s="39">
        <v>-0.13711148338000001</v>
      </c>
      <c r="V334" s="39">
        <v>-0.20243288852999999</v>
      </c>
      <c r="W334" s="39">
        <v>1.1437570948999999E-2</v>
      </c>
      <c r="X334" s="39">
        <v>0.37670295672999998</v>
      </c>
      <c r="Y334" s="4">
        <v>29792.267583000001</v>
      </c>
    </row>
    <row r="335" spans="1:25" x14ac:dyDescent="0.25">
      <c r="A335" s="13">
        <v>332</v>
      </c>
      <c r="B335" s="13" t="s">
        <v>4763</v>
      </c>
      <c r="C335" s="13" t="s">
        <v>4774</v>
      </c>
      <c r="D335" s="13" t="s">
        <v>4017</v>
      </c>
      <c r="E335" s="13" t="str">
        <f t="shared" si="5"/>
        <v>ASPI Com</v>
      </c>
      <c r="F335" s="13" t="s">
        <v>4771</v>
      </c>
      <c r="G335" s="82">
        <v>9.0270812434000008E-3</v>
      </c>
      <c r="H335" s="39">
        <v>0.44126074499000001</v>
      </c>
      <c r="I335" s="39">
        <v>0.74652777778000001</v>
      </c>
      <c r="J335" s="39">
        <v>3.4513274335999999</v>
      </c>
      <c r="K335" s="39">
        <v>4.8830409357000004</v>
      </c>
      <c r="L335" s="39"/>
      <c r="M335" s="39"/>
      <c r="N335" s="39">
        <v>-1.4705882353000001E-2</v>
      </c>
      <c r="O335" s="39">
        <v>0.12579957355999999</v>
      </c>
      <c r="P335" s="39">
        <v>0.43181818181999998</v>
      </c>
      <c r="Q335" s="39">
        <v>-2.6455026454999999E-2</v>
      </c>
      <c r="R335" s="39">
        <v>0.23233695652</v>
      </c>
      <c r="S335" s="39">
        <v>0.10915104740000001</v>
      </c>
      <c r="T335" s="39">
        <v>1.2207505518999999</v>
      </c>
      <c r="U335" s="39">
        <v>1.530726257</v>
      </c>
      <c r="V335" s="39">
        <v>0.13291139241</v>
      </c>
      <c r="W335" s="39"/>
      <c r="X335" s="39"/>
      <c r="Y335" s="4">
        <v>43520.059125</v>
      </c>
    </row>
    <row r="336" spans="1:25" x14ac:dyDescent="0.25">
      <c r="A336" s="13">
        <v>333</v>
      </c>
      <c r="B336" s="13" t="s">
        <v>376</v>
      </c>
      <c r="C336" s="13" t="s">
        <v>3881</v>
      </c>
      <c r="D336" s="13" t="s">
        <v>4017</v>
      </c>
      <c r="E336" s="13" t="str">
        <f t="shared" si="5"/>
        <v>ASPN Com</v>
      </c>
      <c r="F336" s="13" t="s">
        <v>5111</v>
      </c>
      <c r="G336" s="82">
        <v>-2.4213075048000001E-3</v>
      </c>
      <c r="H336" s="39">
        <v>0.27554179566999998</v>
      </c>
      <c r="I336" s="39">
        <v>-0.29148753224000001</v>
      </c>
      <c r="J336" s="39">
        <v>-0.58215010142000001</v>
      </c>
      <c r="K336" s="39">
        <v>5.1020408163999997E-2</v>
      </c>
      <c r="L336" s="39">
        <v>-0.41684359519000003</v>
      </c>
      <c r="M336" s="39">
        <v>0.30173775671000003</v>
      </c>
      <c r="N336" s="39">
        <v>-0.16031537451</v>
      </c>
      <c r="O336" s="39">
        <v>-0.15492957746</v>
      </c>
      <c r="P336" s="39">
        <v>6.6666666668000002E-2</v>
      </c>
      <c r="Q336" s="39">
        <v>2.7777777776999999E-2</v>
      </c>
      <c r="R336" s="39">
        <v>0.29391891891999999</v>
      </c>
      <c r="S336" s="39">
        <v>7.5718015664999999E-2</v>
      </c>
      <c r="T336" s="39">
        <v>-0.30639730640000001</v>
      </c>
      <c r="U336" s="39">
        <v>-0.24714828896999999</v>
      </c>
      <c r="V336" s="39">
        <v>0.33842239186</v>
      </c>
      <c r="W336" s="39">
        <v>-0.76320546294000002</v>
      </c>
      <c r="X336" s="39">
        <v>1.9832234871000001</v>
      </c>
      <c r="Y336" s="4">
        <v>17445.280859999999</v>
      </c>
    </row>
    <row r="337" spans="1:25" x14ac:dyDescent="0.25">
      <c r="A337" s="13">
        <v>334</v>
      </c>
      <c r="B337" s="13" t="s">
        <v>377</v>
      </c>
      <c r="C337" s="13" t="s">
        <v>3882</v>
      </c>
      <c r="D337" s="13" t="s">
        <v>4017</v>
      </c>
      <c r="E337" s="13" t="str">
        <f t="shared" si="5"/>
        <v>AZPN Com</v>
      </c>
      <c r="F337" s="13" t="s">
        <v>3499</v>
      </c>
      <c r="G337" s="82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>
        <v>0.13390869861999999</v>
      </c>
      <c r="V337" s="39">
        <v>7.1811100291999996E-2</v>
      </c>
      <c r="W337" s="39">
        <v>0.34954007883999999</v>
      </c>
      <c r="X337" s="39">
        <v>0.16852207293999999</v>
      </c>
      <c r="Y337" s="4">
        <v>0</v>
      </c>
    </row>
    <row r="338" spans="1:25" x14ac:dyDescent="0.25">
      <c r="A338" s="13">
        <v>335</v>
      </c>
      <c r="B338" s="13" t="s">
        <v>378</v>
      </c>
      <c r="C338" s="13" t="s">
        <v>3883</v>
      </c>
      <c r="D338" s="13" t="s">
        <v>4017</v>
      </c>
      <c r="E338" s="13" t="str">
        <f t="shared" si="5"/>
        <v>AWH Com</v>
      </c>
      <c r="F338" s="13" t="s">
        <v>5277</v>
      </c>
      <c r="G338" s="82"/>
      <c r="H338" s="39"/>
      <c r="I338" s="39"/>
      <c r="J338" s="39"/>
      <c r="K338" s="39"/>
      <c r="L338" s="39"/>
      <c r="M338" s="39"/>
      <c r="N338" s="39">
        <v>-0.43297101448999997</v>
      </c>
      <c r="O338" s="39"/>
      <c r="P338" s="39"/>
      <c r="Q338" s="39"/>
      <c r="R338" s="39"/>
      <c r="S338" s="39"/>
      <c r="T338" s="39"/>
      <c r="U338" s="39">
        <v>-0.82720588235000003</v>
      </c>
      <c r="V338" s="39">
        <v>-0.18220084184999999</v>
      </c>
      <c r="W338" s="39">
        <v>-0.81209039547999995</v>
      </c>
      <c r="X338" s="39">
        <v>-0.73621460507000003</v>
      </c>
      <c r="Y338" s="4">
        <v>0</v>
      </c>
    </row>
    <row r="339" spans="1:25" x14ac:dyDescent="0.25">
      <c r="A339" s="13">
        <v>336</v>
      </c>
      <c r="B339" s="13" t="s">
        <v>379</v>
      </c>
      <c r="C339" s="13" t="s">
        <v>3884</v>
      </c>
      <c r="D339" s="13" t="s">
        <v>4017</v>
      </c>
      <c r="E339" s="13" t="str">
        <f t="shared" si="5"/>
        <v>ASMB Com</v>
      </c>
      <c r="F339" s="13" t="s">
        <v>3500</v>
      </c>
      <c r="G339" s="82">
        <v>3.0222693530999999E-2</v>
      </c>
      <c r="H339" s="39">
        <v>7.1113561189000002E-2</v>
      </c>
      <c r="I339" s="39">
        <v>0.42032163743000001</v>
      </c>
      <c r="J339" s="39">
        <v>0.45434131737</v>
      </c>
      <c r="K339" s="39">
        <v>0.47196969697000002</v>
      </c>
      <c r="L339" s="39">
        <v>-0.25038580246999997</v>
      </c>
      <c r="M339" s="39">
        <v>-0.92750541003999998</v>
      </c>
      <c r="N339" s="39">
        <v>-0.25776397515999999</v>
      </c>
      <c r="O339" s="39">
        <v>0.19142259414000001</v>
      </c>
      <c r="P339" s="39">
        <v>0.24231782264999999</v>
      </c>
      <c r="Q339" s="39">
        <v>0.28056537103000001</v>
      </c>
      <c r="R339" s="39">
        <v>-1.0761589404E-2</v>
      </c>
      <c r="S339" s="39">
        <v>8.3960948396000004E-2</v>
      </c>
      <c r="T339" s="39">
        <v>0.23130544993999999</v>
      </c>
      <c r="U339" s="39">
        <v>0.60346299232</v>
      </c>
      <c r="V339" s="39">
        <v>-0.36915384615000002</v>
      </c>
      <c r="W339" s="39">
        <v>-0.44206008584000001</v>
      </c>
      <c r="X339" s="39">
        <v>-0.61487603306000005</v>
      </c>
      <c r="Y339" s="4">
        <v>610.54332869999996</v>
      </c>
    </row>
    <row r="340" spans="1:25" x14ac:dyDescent="0.25">
      <c r="A340" s="13">
        <v>337</v>
      </c>
      <c r="B340" s="13" t="s">
        <v>380</v>
      </c>
      <c r="C340" s="13" t="s">
        <v>3885</v>
      </c>
      <c r="D340" s="13" t="s">
        <v>4017</v>
      </c>
      <c r="E340" s="13" t="str">
        <f t="shared" si="5"/>
        <v>ASRT Com</v>
      </c>
      <c r="F340" s="13" t="s">
        <v>4673</v>
      </c>
      <c r="G340" s="82">
        <v>-7.2845002022999998E-3</v>
      </c>
      <c r="H340" s="39">
        <v>0.12695252679999999</v>
      </c>
      <c r="I340" s="39">
        <v>-8.9119940586999999E-2</v>
      </c>
      <c r="J340" s="39">
        <v>-0.41127999999999998</v>
      </c>
      <c r="K340" s="39">
        <v>-0.74711340205999999</v>
      </c>
      <c r="L340" s="39">
        <v>-0.81556390977000004</v>
      </c>
      <c r="M340" s="39">
        <v>-0.80323529412000005</v>
      </c>
      <c r="N340" s="39">
        <v>-0.13055806161</v>
      </c>
      <c r="O340" s="39">
        <v>-3.7058997926000002E-2</v>
      </c>
      <c r="P340" s="39">
        <v>2.2629310345999999E-2</v>
      </c>
      <c r="Q340" s="39">
        <v>-3.4773445733000001E-2</v>
      </c>
      <c r="R340" s="39">
        <v>0.11665626949000001</v>
      </c>
      <c r="S340" s="39">
        <v>2.7793296089E-2</v>
      </c>
      <c r="T340" s="39">
        <v>-0.1552060613</v>
      </c>
      <c r="U340" s="39">
        <v>-0.18588785047</v>
      </c>
      <c r="V340" s="39">
        <v>-0.75116279070000003</v>
      </c>
      <c r="W340" s="39">
        <v>0.97247706422000002</v>
      </c>
      <c r="X340" s="39">
        <v>0.52404921699999996</v>
      </c>
      <c r="Y340" s="4">
        <v>160.29496476</v>
      </c>
    </row>
    <row r="341" spans="1:25" x14ac:dyDescent="0.25">
      <c r="A341" s="13">
        <v>338</v>
      </c>
      <c r="B341" s="13" t="s">
        <v>4865</v>
      </c>
      <c r="C341" s="13" t="s">
        <v>4881</v>
      </c>
      <c r="D341" s="13" t="s">
        <v>4015</v>
      </c>
      <c r="E341" s="13" t="str">
        <f t="shared" si="5"/>
        <v>ASST-A Com A</v>
      </c>
      <c r="F341" s="13" t="s">
        <v>4889</v>
      </c>
      <c r="G341" s="82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</row>
    <row r="342" spans="1:25" x14ac:dyDescent="0.25">
      <c r="A342" s="13">
        <v>339</v>
      </c>
      <c r="B342" s="13" t="s">
        <v>4866</v>
      </c>
      <c r="C342" s="13" t="s">
        <v>4882</v>
      </c>
      <c r="D342" s="13" t="s">
        <v>4016</v>
      </c>
      <c r="E342" s="13" t="str">
        <f t="shared" si="5"/>
        <v>ASST Com B</v>
      </c>
      <c r="F342" s="13" t="s">
        <v>4889</v>
      </c>
      <c r="G342" s="82">
        <v>2.8653295120999998E-3</v>
      </c>
      <c r="H342" s="39">
        <v>-0.18032786884999999</v>
      </c>
      <c r="I342" s="39">
        <v>3.8604360505000002</v>
      </c>
      <c r="J342" s="39">
        <v>2.2407407407000002</v>
      </c>
      <c r="K342" s="39">
        <v>-0.38053097344999998</v>
      </c>
      <c r="L342" s="39"/>
      <c r="M342" s="39"/>
      <c r="N342" s="39">
        <v>8.3223746008999996E-2</v>
      </c>
      <c r="O342" s="39">
        <v>2.0291363164000001E-2</v>
      </c>
      <c r="P342" s="39">
        <v>10.915689274</v>
      </c>
      <c r="Q342" s="39">
        <v>-0.46504992867</v>
      </c>
      <c r="R342" s="39">
        <v>-0.11199999999</v>
      </c>
      <c r="S342" s="39">
        <v>5.1051051049999997E-2</v>
      </c>
      <c r="T342" s="39">
        <v>6.1355759429000001</v>
      </c>
      <c r="U342" s="39">
        <v>-0.84647887324000004</v>
      </c>
      <c r="V342" s="39"/>
      <c r="W342" s="39"/>
      <c r="X342" s="39"/>
      <c r="Y342" s="4">
        <v>43460.941709999999</v>
      </c>
    </row>
    <row r="343" spans="1:25" x14ac:dyDescent="0.25">
      <c r="A343" s="13">
        <v>340</v>
      </c>
      <c r="B343" s="13" t="s">
        <v>381</v>
      </c>
      <c r="C343" s="13" t="s">
        <v>3886</v>
      </c>
      <c r="D343" s="13" t="s">
        <v>4017</v>
      </c>
      <c r="E343" s="13" t="str">
        <f t="shared" si="5"/>
        <v>ASB Com</v>
      </c>
      <c r="F343" s="13" t="s">
        <v>3501</v>
      </c>
      <c r="G343" s="82">
        <v>-1.1115685468E-2</v>
      </c>
      <c r="H343" s="39">
        <v>-7.1152358855E-2</v>
      </c>
      <c r="I343" s="39">
        <v>-4.4577726662000002E-2</v>
      </c>
      <c r="J343" s="39">
        <v>0.23527171558000001</v>
      </c>
      <c r="K343" s="39">
        <v>0.38951993420999997</v>
      </c>
      <c r="L343" s="39">
        <v>0.33692662581999999</v>
      </c>
      <c r="M343" s="39">
        <v>1.2297049180999999</v>
      </c>
      <c r="N343" s="39">
        <v>-8.4890333063000006E-2</v>
      </c>
      <c r="O343" s="39">
        <v>-2.0861074122999999E-2</v>
      </c>
      <c r="P343" s="39">
        <v>5.0317316410999999E-2</v>
      </c>
      <c r="Q343" s="39">
        <v>6.3208369659999999E-2</v>
      </c>
      <c r="R343" s="39">
        <v>1.4350143500999999E-2</v>
      </c>
      <c r="S343" s="39">
        <v>-2.9102667743999999E-2</v>
      </c>
      <c r="T343" s="39">
        <v>2.4580454630000002E-2</v>
      </c>
      <c r="U343" s="39">
        <v>0.16219639956000001</v>
      </c>
      <c r="V343" s="39">
        <v>-2.8604402312999998E-2</v>
      </c>
      <c r="W343" s="39">
        <v>5.9808196948999998E-2</v>
      </c>
      <c r="X343" s="39">
        <v>0.37249441025000002</v>
      </c>
      <c r="Y343" s="4">
        <v>45797.610261000002</v>
      </c>
    </row>
    <row r="344" spans="1:25" x14ac:dyDescent="0.25">
      <c r="A344" s="13">
        <v>341</v>
      </c>
      <c r="B344" s="13" t="s">
        <v>382</v>
      </c>
      <c r="C344" s="13" t="s">
        <v>3887</v>
      </c>
      <c r="D344" s="13" t="s">
        <v>4015</v>
      </c>
      <c r="E344" s="13" t="str">
        <f t="shared" si="5"/>
        <v>AC Com A</v>
      </c>
      <c r="F344" s="13" t="s">
        <v>3502</v>
      </c>
      <c r="G344" s="82">
        <v>1.3241379309E-2</v>
      </c>
      <c r="H344" s="39">
        <v>-1.6862955033000001E-2</v>
      </c>
      <c r="I344" s="39">
        <v>-3.4128513379999998E-4</v>
      </c>
      <c r="J344" s="39">
        <v>0.18984578853</v>
      </c>
      <c r="K344" s="39">
        <v>5.9812501759999998E-2</v>
      </c>
      <c r="L344" s="39">
        <v>-7.4440465386999999E-2</v>
      </c>
      <c r="M344" s="39">
        <v>-1.4428997042E-2</v>
      </c>
      <c r="N344" s="39">
        <v>2.8448738591999999E-2</v>
      </c>
      <c r="O344" s="39">
        <v>-5.7411273486000003E-2</v>
      </c>
      <c r="P344" s="39">
        <v>3.3222591363000001E-2</v>
      </c>
      <c r="Q344" s="39">
        <v>7.4884645219E-3</v>
      </c>
      <c r="R344" s="39">
        <v>-1.2799999999E-2</v>
      </c>
      <c r="S344" s="39">
        <v>-7.8336034584999999E-3</v>
      </c>
      <c r="T344" s="39">
        <v>7.4955181940999996E-2</v>
      </c>
      <c r="U344" s="39">
        <v>1.1881082871000001E-2</v>
      </c>
      <c r="V344" s="39">
        <v>-0.14462267431</v>
      </c>
      <c r="W344" s="39">
        <v>-1.825932693E-2</v>
      </c>
      <c r="X344" s="39">
        <v>0.23062047755000001</v>
      </c>
      <c r="Y344" s="4">
        <v>313.90870477999999</v>
      </c>
    </row>
    <row r="345" spans="1:25" x14ac:dyDescent="0.25">
      <c r="A345" s="13">
        <v>342</v>
      </c>
      <c r="B345" s="13" t="s">
        <v>383</v>
      </c>
      <c r="C345" s="13" t="s">
        <v>3888</v>
      </c>
      <c r="D345" s="13" t="s">
        <v>4016</v>
      </c>
      <c r="E345" s="13" t="str">
        <f t="shared" si="5"/>
        <v>AC-B Com B</v>
      </c>
      <c r="F345" s="13" t="s">
        <v>3502</v>
      </c>
      <c r="G345" s="82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</row>
    <row r="346" spans="1:25" x14ac:dyDescent="0.25">
      <c r="A346" s="13">
        <v>343</v>
      </c>
      <c r="B346" s="13" t="s">
        <v>384</v>
      </c>
      <c r="C346" s="13" t="s">
        <v>3889</v>
      </c>
      <c r="D346" s="13" t="s">
        <v>4017</v>
      </c>
      <c r="E346" s="13" t="str">
        <f t="shared" si="5"/>
        <v>AIZ Com</v>
      </c>
      <c r="F346" s="13" t="s">
        <v>3503</v>
      </c>
      <c r="G346" s="82">
        <v>0.11232325371</v>
      </c>
      <c r="H346" s="39">
        <v>8.5646353440000003E-2</v>
      </c>
      <c r="I346" s="39">
        <v>-1.8300318312000002E-2</v>
      </c>
      <c r="J346" s="39">
        <v>0.25283893323000001</v>
      </c>
      <c r="K346" s="39">
        <v>0.53075055444999997</v>
      </c>
      <c r="L346" s="39">
        <v>0.42683678535000003</v>
      </c>
      <c r="M346" s="39">
        <v>0.93153807338000005</v>
      </c>
      <c r="N346" s="39">
        <v>8.9470392994999998E-3</v>
      </c>
      <c r="O346" s="39">
        <v>-8.1096543504000002E-2</v>
      </c>
      <c r="P346" s="39">
        <v>5.312856698E-2</v>
      </c>
      <c r="Q346" s="39">
        <v>-2.3206458922999999E-2</v>
      </c>
      <c r="R346" s="39">
        <v>-5.1597549243000002E-2</v>
      </c>
      <c r="S346" s="39">
        <v>0.12140950347</v>
      </c>
      <c r="T346" s="39">
        <v>-7.3353658362999997E-3</v>
      </c>
      <c r="U346" s="39">
        <v>0.28546468133000003</v>
      </c>
      <c r="V346" s="39">
        <v>0.37515572856000001</v>
      </c>
      <c r="W346" s="39">
        <v>-0.18337652708999999</v>
      </c>
      <c r="X346" s="39">
        <v>0.16455687899999999</v>
      </c>
      <c r="Y346" s="4">
        <v>75691.390534000006</v>
      </c>
    </row>
    <row r="347" spans="1:25" x14ac:dyDescent="0.25">
      <c r="A347" s="13">
        <v>344</v>
      </c>
      <c r="B347" s="13" t="s">
        <v>385</v>
      </c>
      <c r="C347" s="13" t="s">
        <v>3890</v>
      </c>
      <c r="D347" s="13" t="s">
        <v>4017</v>
      </c>
      <c r="E347" s="13" t="str">
        <f t="shared" si="5"/>
        <v>ASTE Com</v>
      </c>
      <c r="F347" s="13" t="s">
        <v>3504</v>
      </c>
      <c r="G347" s="82">
        <v>-2.5006189650999999E-2</v>
      </c>
      <c r="H347" s="39">
        <v>-7.5586854459E-2</v>
      </c>
      <c r="I347" s="39">
        <v>0.17436780376</v>
      </c>
      <c r="J347" s="39">
        <v>0.27500505922000001</v>
      </c>
      <c r="K347" s="39">
        <v>-0.2250640464</v>
      </c>
      <c r="L347" s="39">
        <v>-3.1698040663999998E-2</v>
      </c>
      <c r="M347" s="39">
        <v>-0.17911118777999999</v>
      </c>
      <c r="N347" s="39">
        <v>-2.8246401838999999E-2</v>
      </c>
      <c r="O347" s="39">
        <v>5.1669085630999999E-2</v>
      </c>
      <c r="P347" s="39">
        <v>8.7856678401000005E-2</v>
      </c>
      <c r="Q347" s="39">
        <v>6.1084245354999997E-2</v>
      </c>
      <c r="R347" s="39">
        <v>-4.8692732071E-2</v>
      </c>
      <c r="S347" s="39">
        <v>-7.0600100852999999E-3</v>
      </c>
      <c r="T347" s="39">
        <v>0.1799600314</v>
      </c>
      <c r="U347" s="39">
        <v>-8.3731220307999996E-2</v>
      </c>
      <c r="V347" s="39">
        <v>-7.3305082197999999E-2</v>
      </c>
      <c r="W347" s="39">
        <v>-0.40619010896000002</v>
      </c>
      <c r="X347" s="39">
        <v>0.20469532386</v>
      </c>
      <c r="Y347" s="4">
        <v>7159.6193869999997</v>
      </c>
    </row>
    <row r="348" spans="1:25" x14ac:dyDescent="0.25">
      <c r="A348" s="13">
        <v>345</v>
      </c>
      <c r="B348" s="13" t="s">
        <v>4542</v>
      </c>
      <c r="C348" s="13" t="s">
        <v>4575</v>
      </c>
      <c r="D348" s="13" t="s">
        <v>4017</v>
      </c>
      <c r="E348" s="13" t="str">
        <f t="shared" si="5"/>
        <v>ATXS Com</v>
      </c>
      <c r="F348" s="13" t="s">
        <v>4570</v>
      </c>
      <c r="G348" s="82">
        <v>-5.6980056970000002E-3</v>
      </c>
      <c r="H348" s="39">
        <v>0.20137693632000001</v>
      </c>
      <c r="I348" s="39">
        <v>-6.3087248321999995E-2</v>
      </c>
      <c r="J348" s="39">
        <v>-0.30685203574999997</v>
      </c>
      <c r="K348" s="39">
        <v>-0.17494089835000001</v>
      </c>
      <c r="L348" s="39">
        <v>0.45114345113999998</v>
      </c>
      <c r="M348" s="39">
        <v>-0.81963824288999998</v>
      </c>
      <c r="N348" s="39">
        <v>-0.17080745342</v>
      </c>
      <c r="O348" s="39">
        <v>-3.3707865167000001E-2</v>
      </c>
      <c r="P348" s="39">
        <v>-7.7519379845E-2</v>
      </c>
      <c r="Q348" s="39">
        <v>0.12605042017000001</v>
      </c>
      <c r="R348" s="39">
        <v>0.29104477612000001</v>
      </c>
      <c r="S348" s="39">
        <v>8.6705202320000001E-3</v>
      </c>
      <c r="T348" s="39">
        <v>-0.21923937360000001</v>
      </c>
      <c r="U348" s="39">
        <v>0.1640625</v>
      </c>
      <c r="V348" s="39">
        <v>-0.4842175957</v>
      </c>
      <c r="W348" s="39">
        <v>1.7625231911000001</v>
      </c>
      <c r="X348" s="39">
        <v>-0.58021806854000002</v>
      </c>
      <c r="Y348" s="4">
        <v>1598.144413</v>
      </c>
    </row>
    <row r="349" spans="1:25" x14ac:dyDescent="0.25">
      <c r="A349" s="13">
        <v>346</v>
      </c>
      <c r="B349" s="13" t="s">
        <v>386</v>
      </c>
      <c r="C349" s="13" t="s">
        <v>3891</v>
      </c>
      <c r="D349" s="13" t="s">
        <v>4017</v>
      </c>
      <c r="E349" s="13" t="str">
        <f t="shared" si="5"/>
        <v>ATRO Com</v>
      </c>
      <c r="F349" s="13" t="s">
        <v>3505</v>
      </c>
      <c r="G349" s="82">
        <v>-1.3113839286E-2</v>
      </c>
      <c r="H349" s="39">
        <v>8.3971805087000001E-2</v>
      </c>
      <c r="I349" s="39">
        <v>0.87539766701999999</v>
      </c>
      <c r="J349" s="39">
        <v>0.92123845735999998</v>
      </c>
      <c r="K349" s="39">
        <v>1.0781433608</v>
      </c>
      <c r="L349" s="39">
        <v>2.2096188747999999</v>
      </c>
      <c r="M349" s="39">
        <v>2.4950592884999998</v>
      </c>
      <c r="N349" s="39">
        <v>0.20789605197</v>
      </c>
      <c r="O349" s="39">
        <v>-6.1232933389000002E-2</v>
      </c>
      <c r="P349" s="39">
        <v>0.37593653591999998</v>
      </c>
      <c r="Q349" s="39">
        <v>7.2389493912999994E-2</v>
      </c>
      <c r="R349" s="39">
        <v>7.8853046595999995E-2</v>
      </c>
      <c r="S349" s="39">
        <v>-2.0764119601000001E-2</v>
      </c>
      <c r="T349" s="39">
        <v>1.2161654135</v>
      </c>
      <c r="U349" s="39">
        <v>-8.3811710678000001E-2</v>
      </c>
      <c r="V349" s="39">
        <v>0.69126213591999996</v>
      </c>
      <c r="W349" s="39">
        <v>-0.14166666667</v>
      </c>
      <c r="X349" s="39">
        <v>-9.2970521540999995E-2</v>
      </c>
      <c r="Y349" s="4">
        <v>18637.634651</v>
      </c>
    </row>
    <row r="350" spans="1:25" x14ac:dyDescent="0.25">
      <c r="A350" s="13">
        <v>347</v>
      </c>
      <c r="B350" s="13" t="s">
        <v>387</v>
      </c>
      <c r="C350" s="13" t="s">
        <v>3892</v>
      </c>
      <c r="D350" s="13" t="s">
        <v>4016</v>
      </c>
      <c r="E350" s="13" t="str">
        <f t="shared" si="5"/>
        <v>ATRO-B Com B</v>
      </c>
      <c r="F350" s="13" t="s">
        <v>3505</v>
      </c>
      <c r="G350" s="82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</row>
    <row r="351" spans="1:25" x14ac:dyDescent="0.25">
      <c r="A351" s="13">
        <v>348</v>
      </c>
      <c r="B351" s="13" t="s">
        <v>388</v>
      </c>
      <c r="C351" s="13" t="s">
        <v>3893</v>
      </c>
      <c r="D351" s="13" t="s">
        <v>4017</v>
      </c>
      <c r="E351" s="13" t="str">
        <f t="shared" si="5"/>
        <v>ALOT Com</v>
      </c>
      <c r="F351" s="13" t="s">
        <v>3506</v>
      </c>
      <c r="G351" s="82">
        <v>3.5555555554000001E-2</v>
      </c>
      <c r="H351" s="39">
        <v>-3.4797017399999998E-2</v>
      </c>
      <c r="I351" s="39">
        <v>5.4298642532999999E-2</v>
      </c>
      <c r="J351" s="39">
        <v>-0.16547277936999999</v>
      </c>
      <c r="K351" s="39">
        <v>-0.15395787945</v>
      </c>
      <c r="L351" s="39">
        <v>-1.4382402708E-2</v>
      </c>
      <c r="M351" s="39">
        <v>0.70321637427000006</v>
      </c>
      <c r="N351" s="39">
        <v>-0.15377532227999999</v>
      </c>
      <c r="O351" s="39">
        <v>-9.5756256801E-2</v>
      </c>
      <c r="P351" s="39">
        <v>0.11432009626</v>
      </c>
      <c r="Q351" s="39">
        <v>0.25161987041</v>
      </c>
      <c r="R351" s="39">
        <v>-2.5021570319E-2</v>
      </c>
      <c r="S351" s="39">
        <v>3.0973451326999999E-2</v>
      </c>
      <c r="T351" s="39">
        <v>-2.9975020816000002E-2</v>
      </c>
      <c r="U351" s="39">
        <v>-0.26137761378000002</v>
      </c>
      <c r="V351" s="39">
        <v>0.26833073323000001</v>
      </c>
      <c r="W351" s="39">
        <v>-5.0370370370000001E-2</v>
      </c>
      <c r="X351" s="39">
        <v>0.26760563380000002</v>
      </c>
      <c r="Y351" s="4">
        <v>90.756238478</v>
      </c>
    </row>
    <row r="352" spans="1:25" x14ac:dyDescent="0.25">
      <c r="A352" s="13">
        <v>349</v>
      </c>
      <c r="B352" s="13" t="s">
        <v>389</v>
      </c>
      <c r="C352" s="13" t="s">
        <v>3894</v>
      </c>
      <c r="D352" s="13" t="s">
        <v>4017</v>
      </c>
      <c r="E352" s="13" t="str">
        <f t="shared" si="5"/>
        <v>ASTC Com</v>
      </c>
      <c r="F352" s="13" t="s">
        <v>3507</v>
      </c>
      <c r="G352" s="82">
        <v>2.8295997063000001E-2</v>
      </c>
      <c r="H352" s="39">
        <v>-8.8318584066999998E-3</v>
      </c>
      <c r="I352" s="39">
        <v>-0.19998571429000001</v>
      </c>
      <c r="J352" s="39">
        <v>-0.31371323529</v>
      </c>
      <c r="K352" s="39">
        <v>-0.53410149750000002</v>
      </c>
      <c r="L352" s="39">
        <v>-0.60501481168000004</v>
      </c>
      <c r="M352" s="39">
        <v>-0.93714814815000003</v>
      </c>
      <c r="N352" s="39">
        <v>-9.1743119264999992E-3</v>
      </c>
      <c r="O352" s="39">
        <v>-9.8765432099999995E-2</v>
      </c>
      <c r="P352" s="39">
        <v>-3.4075342464000001E-3</v>
      </c>
      <c r="Q352" s="39">
        <v>-7.7490077482999997E-3</v>
      </c>
      <c r="R352" s="39">
        <v>-2.2666666668000001E-2</v>
      </c>
      <c r="S352" s="39">
        <v>-7.7957513149000002E-3</v>
      </c>
      <c r="T352" s="39">
        <v>-0.16665178571</v>
      </c>
      <c r="U352" s="39">
        <v>-0.20848056537000001</v>
      </c>
      <c r="V352" s="39">
        <v>-0.15015015014999999</v>
      </c>
      <c r="W352" s="39">
        <v>-0.51029411764999999</v>
      </c>
      <c r="X352" s="39">
        <v>-0.61581920903999998</v>
      </c>
      <c r="Y352" s="4">
        <v>20.980110502999999</v>
      </c>
    </row>
    <row r="353" spans="1:25" x14ac:dyDescent="0.25">
      <c r="A353" s="13">
        <v>350</v>
      </c>
      <c r="B353" s="13" t="s">
        <v>390</v>
      </c>
      <c r="C353" s="13" t="s">
        <v>3895</v>
      </c>
      <c r="D353" s="13" t="s">
        <v>4017</v>
      </c>
      <c r="E353" s="13" t="str">
        <f t="shared" si="5"/>
        <v>ASUR Com</v>
      </c>
      <c r="F353" s="13" t="s">
        <v>5187</v>
      </c>
      <c r="G353" s="82">
        <v>3.6764705874E-3</v>
      </c>
      <c r="H353" s="39">
        <v>-0.27841409692000002</v>
      </c>
      <c r="I353" s="39">
        <v>-0.29518072289000002</v>
      </c>
      <c r="J353" s="39">
        <v>-1.4440433212E-2</v>
      </c>
      <c r="K353" s="39">
        <v>-0.37860394536999997</v>
      </c>
      <c r="L353" s="39">
        <v>0.58413926499000002</v>
      </c>
      <c r="M353" s="39">
        <v>0.11732605729999999</v>
      </c>
      <c r="N353" s="39">
        <v>-8.9609151573000007E-2</v>
      </c>
      <c r="O353" s="39">
        <v>6.3874345548999997E-2</v>
      </c>
      <c r="P353" s="39">
        <v>-4.5275590551999999E-2</v>
      </c>
      <c r="Q353" s="39">
        <v>6.1855670101000002E-3</v>
      </c>
      <c r="R353" s="39">
        <v>-6.1475409829999999E-3</v>
      </c>
      <c r="S353" s="39">
        <v>-0.15567010309000001</v>
      </c>
      <c r="T353" s="39">
        <v>-0.12964930925000001</v>
      </c>
      <c r="U353" s="39">
        <v>-1.1554621847999999E-2</v>
      </c>
      <c r="V353" s="39">
        <v>1.9271948609E-2</v>
      </c>
      <c r="W353" s="39">
        <v>0.19284802042999999</v>
      </c>
      <c r="X353" s="39">
        <v>0.10281690140999999</v>
      </c>
      <c r="Y353" s="4">
        <v>902.72307348000004</v>
      </c>
    </row>
    <row r="354" spans="1:25" x14ac:dyDescent="0.25">
      <c r="A354" s="13">
        <v>351</v>
      </c>
      <c r="B354" s="13" t="s">
        <v>391</v>
      </c>
      <c r="C354" s="13" t="s">
        <v>3896</v>
      </c>
      <c r="D354" s="13" t="s">
        <v>4017</v>
      </c>
      <c r="E354" s="13" t="str">
        <f t="shared" si="5"/>
        <v>T Com</v>
      </c>
      <c r="F354" s="13" t="s">
        <v>3508</v>
      </c>
      <c r="G354" s="82">
        <v>-1.008282319E-2</v>
      </c>
      <c r="H354" s="39">
        <v>-2.1009038635000001E-2</v>
      </c>
      <c r="I354" s="39">
        <v>0.14758016689</v>
      </c>
      <c r="J354" s="39">
        <v>0.49963428172000002</v>
      </c>
      <c r="K354" s="39">
        <v>1.1960992056999999</v>
      </c>
      <c r="L354" s="39">
        <v>0.78548903761</v>
      </c>
      <c r="M354" s="39">
        <v>0.66947886523</v>
      </c>
      <c r="N354" s="39">
        <v>3.1740240787000003E-2</v>
      </c>
      <c r="O354" s="39">
        <v>-1.0131845347E-2</v>
      </c>
      <c r="P354" s="39">
        <v>3.6101083023999999E-3</v>
      </c>
      <c r="Q354" s="39">
        <v>4.1007194246000002E-2</v>
      </c>
      <c r="R354" s="39">
        <v>-4.3421363201999998E-2</v>
      </c>
      <c r="S354" s="39">
        <v>2.9186428310000001E-3</v>
      </c>
      <c r="T354" s="39">
        <v>0.24786245924</v>
      </c>
      <c r="U354" s="39">
        <v>0.44084668419</v>
      </c>
      <c r="V354" s="39">
        <v>-2.7425421023E-2</v>
      </c>
      <c r="W354" s="39">
        <v>5.8321542492E-2</v>
      </c>
      <c r="X354" s="39">
        <v>-8.0921220880999997E-2</v>
      </c>
      <c r="Y354" s="4">
        <v>903958.55700999999</v>
      </c>
    </row>
    <row r="355" spans="1:25" x14ac:dyDescent="0.25">
      <c r="A355" s="13">
        <v>352</v>
      </c>
      <c r="B355" s="13" t="s">
        <v>392</v>
      </c>
      <c r="C355" s="13" t="s">
        <v>3897</v>
      </c>
      <c r="D355" s="13" t="s">
        <v>4017</v>
      </c>
      <c r="E355" s="13" t="str">
        <f t="shared" si="5"/>
        <v>ATAI Com</v>
      </c>
      <c r="F355" s="13" t="s">
        <v>4431</v>
      </c>
      <c r="G355" s="82">
        <v>1.2077294686E-2</v>
      </c>
      <c r="H355" s="39">
        <v>0.51263537906000001</v>
      </c>
      <c r="I355" s="39">
        <v>0.97641509433999996</v>
      </c>
      <c r="J355" s="39">
        <v>2.0583941605999998</v>
      </c>
      <c r="K355" s="39">
        <v>1.2169312168999999</v>
      </c>
      <c r="L355" s="39">
        <v>-4.3378995432000002E-2</v>
      </c>
      <c r="M355" s="39"/>
      <c r="N355" s="39">
        <v>-0.20930232558</v>
      </c>
      <c r="O355" s="39">
        <v>0.10294117647000001</v>
      </c>
      <c r="P355" s="39">
        <v>0.54</v>
      </c>
      <c r="Q355" s="39">
        <v>-5.1948051948999999E-2</v>
      </c>
      <c r="R355" s="39">
        <v>0.87214611872000003</v>
      </c>
      <c r="S355" s="39">
        <v>2.1951219513000001E-2</v>
      </c>
      <c r="T355" s="39">
        <v>2.1503759399</v>
      </c>
      <c r="U355" s="39">
        <v>-5.6737588652000001E-2</v>
      </c>
      <c r="V355" s="39">
        <v>-0.46992481203000003</v>
      </c>
      <c r="W355" s="39">
        <v>-0.65137614679</v>
      </c>
      <c r="X355" s="39"/>
      <c r="Y355" s="4">
        <v>23769.023032000001</v>
      </c>
    </row>
    <row r="356" spans="1:25" x14ac:dyDescent="0.25">
      <c r="A356" s="13">
        <v>353</v>
      </c>
      <c r="B356" s="13" t="s">
        <v>393</v>
      </c>
      <c r="C356" s="13" t="s">
        <v>3898</v>
      </c>
      <c r="D356" s="13" t="s">
        <v>4017</v>
      </c>
      <c r="E356" s="13" t="str">
        <f t="shared" si="5"/>
        <v>ATRA Com</v>
      </c>
      <c r="F356" s="13" t="s">
        <v>3509</v>
      </c>
      <c r="G356" s="82">
        <v>1.4705882353000001E-2</v>
      </c>
      <c r="H356" s="39">
        <v>0.34494979327000003</v>
      </c>
      <c r="I356" s="39">
        <v>8.3254043767999997E-2</v>
      </c>
      <c r="J356" s="39">
        <v>0.37666263603</v>
      </c>
      <c r="K356" s="39">
        <v>-0.80200000000000005</v>
      </c>
      <c r="L356" s="39">
        <v>-0.86761627907000005</v>
      </c>
      <c r="M356" s="39">
        <v>-0.96371314741000003</v>
      </c>
      <c r="N356" s="39">
        <v>-0.14037626627999999</v>
      </c>
      <c r="O356" s="39">
        <v>0.34511784511999999</v>
      </c>
      <c r="P356" s="39">
        <v>-2.3779724655000001E-2</v>
      </c>
      <c r="Q356" s="39">
        <v>-1.0256410256E-2</v>
      </c>
      <c r="R356" s="39">
        <v>0.49222797928000001</v>
      </c>
      <c r="S356" s="39">
        <v>-1.171875E-2</v>
      </c>
      <c r="T356" s="39">
        <v>-0.14462809917</v>
      </c>
      <c r="U356" s="39">
        <v>3.8221528860999998E-2</v>
      </c>
      <c r="V356" s="39">
        <v>-0.84365853659000001</v>
      </c>
      <c r="W356" s="39">
        <v>-0.79187817259000004</v>
      </c>
      <c r="X356" s="39">
        <v>-0.19714722364000001</v>
      </c>
      <c r="Y356" s="4">
        <v>682.37472825999998</v>
      </c>
    </row>
    <row r="357" spans="1:25" x14ac:dyDescent="0.25">
      <c r="A357" s="13">
        <v>354</v>
      </c>
      <c r="B357" s="13" t="s">
        <v>394</v>
      </c>
      <c r="C357" s="13" t="s">
        <v>3899</v>
      </c>
      <c r="D357" s="13" t="s">
        <v>4017</v>
      </c>
      <c r="E357" s="13" t="str">
        <f t="shared" si="5"/>
        <v>AVIR Com</v>
      </c>
      <c r="F357" s="13" t="s">
        <v>3510</v>
      </c>
      <c r="G357" s="82">
        <v>-8.5227272720999996E-3</v>
      </c>
      <c r="H357" s="39">
        <v>-6.6844919786999996E-2</v>
      </c>
      <c r="I357" s="39">
        <v>0.12580645161000001</v>
      </c>
      <c r="J357" s="39">
        <v>6.0790273556000002E-2</v>
      </c>
      <c r="K357" s="39">
        <v>5.7636887613999998E-3</v>
      </c>
      <c r="L357" s="39">
        <v>-0.60295790671000005</v>
      </c>
      <c r="M357" s="39"/>
      <c r="N357" s="39">
        <v>-1.3201320131E-2</v>
      </c>
      <c r="O357" s="39">
        <v>-1.3377926421000001E-2</v>
      </c>
      <c r="P357" s="39">
        <v>6.7796610165000003E-3</v>
      </c>
      <c r="Q357" s="39">
        <v>0.21212121212000001</v>
      </c>
      <c r="R357" s="39">
        <v>1.111111111E-2</v>
      </c>
      <c r="S357" s="39">
        <v>-4.1208791208000001E-2</v>
      </c>
      <c r="T357" s="39">
        <v>4.1791044777999997E-2</v>
      </c>
      <c r="U357" s="39">
        <v>9.8360655738E-2</v>
      </c>
      <c r="V357" s="39">
        <v>-0.36590436589999997</v>
      </c>
      <c r="W357" s="39">
        <v>-0.46196868008999997</v>
      </c>
      <c r="X357" s="39">
        <v>-0.78602202011</v>
      </c>
      <c r="Y357" s="4">
        <v>1373.2593878</v>
      </c>
    </row>
    <row r="358" spans="1:25" x14ac:dyDescent="0.25">
      <c r="A358" s="13">
        <v>355</v>
      </c>
      <c r="B358" s="13" t="s">
        <v>5302</v>
      </c>
      <c r="C358" s="13" t="s">
        <v>5396</v>
      </c>
      <c r="D358" s="13" t="s">
        <v>4017</v>
      </c>
      <c r="E358" s="13" t="str">
        <f t="shared" si="5"/>
        <v>ASIC Com</v>
      </c>
      <c r="F358" s="13" t="s">
        <v>5383</v>
      </c>
      <c r="G358" s="82">
        <v>1.2664640324E-2</v>
      </c>
      <c r="H358" s="39">
        <v>-5.3951727402999999E-2</v>
      </c>
      <c r="I358" s="39"/>
      <c r="J358" s="39"/>
      <c r="K358" s="39"/>
      <c r="L358" s="39"/>
      <c r="M358" s="39"/>
      <c r="N358" s="39"/>
      <c r="O358" s="39"/>
      <c r="P358" s="39"/>
      <c r="Q358" s="39"/>
      <c r="R358" s="39">
        <v>-7.1561338289000007E-2</v>
      </c>
      <c r="S358" s="39">
        <v>5.0050049867000001E-4</v>
      </c>
      <c r="T358" s="39"/>
      <c r="U358" s="39"/>
      <c r="V358" s="39"/>
      <c r="W358" s="39"/>
      <c r="X358" s="39"/>
      <c r="Y358" s="4">
        <v>1907.9507039</v>
      </c>
    </row>
    <row r="359" spans="1:25" x14ac:dyDescent="0.25">
      <c r="A359" s="13">
        <v>356</v>
      </c>
      <c r="B359" s="13" t="s">
        <v>395</v>
      </c>
      <c r="C359" s="13" t="s">
        <v>3900</v>
      </c>
      <c r="D359" s="13" t="s">
        <v>4017</v>
      </c>
      <c r="E359" s="13" t="str">
        <f t="shared" si="5"/>
        <v>ATER Com</v>
      </c>
      <c r="F359" s="13" t="s">
        <v>3511</v>
      </c>
      <c r="G359" s="82">
        <v>-8.4745762715000006E-3</v>
      </c>
      <c r="H359" s="39">
        <v>-0.24516129032</v>
      </c>
      <c r="I359" s="39">
        <v>-0.46818181817999999</v>
      </c>
      <c r="J359" s="39">
        <v>-0.57454545454999995</v>
      </c>
      <c r="K359" s="39">
        <v>-0.77378190255000001</v>
      </c>
      <c r="L359" s="39">
        <v>-0.96454545453999996</v>
      </c>
      <c r="M359" s="39">
        <v>-0.98628691983000005</v>
      </c>
      <c r="N359" s="39">
        <v>1.9417475726999998E-2</v>
      </c>
      <c r="O359" s="39">
        <v>-6.1904761905000001E-2</v>
      </c>
      <c r="P359" s="39">
        <v>-0.22335025381000001</v>
      </c>
      <c r="Q359" s="39">
        <v>8.4967320260999998E-2</v>
      </c>
      <c r="R359" s="39">
        <v>-0.26807228915999998</v>
      </c>
      <c r="S359" s="39">
        <v>-3.7037037037000002E-2</v>
      </c>
      <c r="T359" s="39">
        <v>-0.51249999999999996</v>
      </c>
      <c r="U359" s="39">
        <v>-0.42611190818</v>
      </c>
      <c r="V359" s="39">
        <v>-0.54757886538</v>
      </c>
      <c r="W359" s="39">
        <v>-0.81257907542999996</v>
      </c>
      <c r="X359" s="39">
        <v>-0.76118535735000004</v>
      </c>
      <c r="Y359" s="4">
        <v>128.69010825999999</v>
      </c>
    </row>
    <row r="360" spans="1:25" x14ac:dyDescent="0.25">
      <c r="A360" s="13">
        <v>357</v>
      </c>
      <c r="B360" s="13" t="s">
        <v>396</v>
      </c>
      <c r="C360" s="13" t="s">
        <v>3901</v>
      </c>
      <c r="D360" s="13" t="s">
        <v>4017</v>
      </c>
      <c r="E360" s="13" t="str">
        <f t="shared" si="5"/>
        <v>ATHA Com</v>
      </c>
      <c r="F360" s="13" t="s">
        <v>3512</v>
      </c>
      <c r="G360" s="82">
        <v>1.7449664428999999E-2</v>
      </c>
      <c r="H360" s="39">
        <v>0.11470588235</v>
      </c>
      <c r="I360" s="39">
        <v>-0.26350563545</v>
      </c>
      <c r="J360" s="39">
        <v>-0.87968253967999999</v>
      </c>
      <c r="K360" s="39">
        <v>-0.87573770492000003</v>
      </c>
      <c r="L360" s="39">
        <v>-0.89973544973999997</v>
      </c>
      <c r="M360" s="39"/>
      <c r="N360" s="39">
        <v>-0.30630630631</v>
      </c>
      <c r="O360" s="39">
        <v>-1.1583011583E-2</v>
      </c>
      <c r="P360" s="39">
        <v>0.10973011363</v>
      </c>
      <c r="Q360" s="39">
        <v>-3.3599999999999998E-2</v>
      </c>
      <c r="R360" s="39">
        <v>0.25827814569000002</v>
      </c>
      <c r="S360" s="39">
        <v>-2.6315789482000002E-3</v>
      </c>
      <c r="T360" s="39">
        <v>-0.35401397647999999</v>
      </c>
      <c r="U360" s="39">
        <v>-0.75855967077999997</v>
      </c>
      <c r="V360" s="39">
        <v>-0.23343848580000001</v>
      </c>
      <c r="W360" s="39">
        <v>-0.75671527245000003</v>
      </c>
      <c r="X360" s="39">
        <v>-0.61956204380000002</v>
      </c>
      <c r="Y360" s="4">
        <v>106.00669891</v>
      </c>
    </row>
    <row r="361" spans="1:25" x14ac:dyDescent="0.25">
      <c r="A361" s="13">
        <v>358</v>
      </c>
      <c r="B361" s="13" t="s">
        <v>206</v>
      </c>
      <c r="C361" s="13" t="s">
        <v>3714</v>
      </c>
      <c r="D361" s="13" t="s">
        <v>4017</v>
      </c>
      <c r="E361" s="13" t="str">
        <f t="shared" si="5"/>
        <v>ATI Com</v>
      </c>
      <c r="F361" s="13" t="s">
        <v>4690</v>
      </c>
      <c r="G361" s="82">
        <v>0</v>
      </c>
      <c r="H361" s="39">
        <v>-0.14254461716</v>
      </c>
      <c r="I361" s="39">
        <v>0.17257124862000001</v>
      </c>
      <c r="J361" s="39">
        <v>0.24406949549000001</v>
      </c>
      <c r="K361" s="39">
        <v>0.70646196149999996</v>
      </c>
      <c r="L361" s="39">
        <v>1.5661612680999999</v>
      </c>
      <c r="M361" s="39">
        <v>7.1387978142000001</v>
      </c>
      <c r="N361" s="39">
        <v>-0.10539889958</v>
      </c>
      <c r="O361" s="39">
        <v>4.5166250239999997E-2</v>
      </c>
      <c r="P361" s="39">
        <v>0.46450901067</v>
      </c>
      <c r="Q361" s="39">
        <v>8.4128578603000007E-2</v>
      </c>
      <c r="R361" s="39">
        <v>-0.10887190178</v>
      </c>
      <c r="S361" s="39">
        <v>-3.2102937354000001E-2</v>
      </c>
      <c r="T361" s="39">
        <v>0.35301598836999998</v>
      </c>
      <c r="U361" s="39">
        <v>0.21046844073000001</v>
      </c>
      <c r="V361" s="39">
        <v>0.52277294039</v>
      </c>
      <c r="W361" s="39">
        <v>0.87445072190999995</v>
      </c>
      <c r="X361" s="39">
        <v>-5.0089445438000001E-2</v>
      </c>
      <c r="Y361" s="4">
        <v>177722.15758</v>
      </c>
    </row>
    <row r="362" spans="1:25" x14ac:dyDescent="0.25">
      <c r="A362" s="13">
        <v>359</v>
      </c>
      <c r="B362" s="13" t="s">
        <v>397</v>
      </c>
      <c r="C362" s="13" t="s">
        <v>3902</v>
      </c>
      <c r="D362" s="13" t="s">
        <v>4017</v>
      </c>
      <c r="E362" s="13" t="str">
        <f t="shared" si="5"/>
        <v>ATKR Com</v>
      </c>
      <c r="F362" s="13" t="s">
        <v>3513</v>
      </c>
      <c r="G362" s="82">
        <v>1.2945557722E-2</v>
      </c>
      <c r="H362" s="39">
        <v>-0.23981900452999999</v>
      </c>
      <c r="I362" s="39">
        <v>-0.12082972448</v>
      </c>
      <c r="J362" s="39">
        <v>-0.42559122238000002</v>
      </c>
      <c r="K362" s="39">
        <v>-0.61441038526000002</v>
      </c>
      <c r="L362" s="39">
        <v>-0.34425039869000001</v>
      </c>
      <c r="M362" s="39">
        <v>0.99827158247000003</v>
      </c>
      <c r="N362" s="39">
        <v>-2.4552845529E-2</v>
      </c>
      <c r="O362" s="39">
        <v>6.4677446242000003E-2</v>
      </c>
      <c r="P362" s="39">
        <v>2.4125524507E-2</v>
      </c>
      <c r="Q362" s="39">
        <v>8.3717357911000004E-2</v>
      </c>
      <c r="R362" s="39">
        <v>9.1708008504000002E-2</v>
      </c>
      <c r="S362" s="39">
        <v>-0.2583744482</v>
      </c>
      <c r="T362" s="39">
        <v>-0.30920077932000001</v>
      </c>
      <c r="U362" s="39">
        <v>-0.47262550829</v>
      </c>
      <c r="V362" s="39">
        <v>0.41068594604000003</v>
      </c>
      <c r="W362" s="39">
        <v>2.0055760411E-2</v>
      </c>
      <c r="X362" s="39">
        <v>1.7046947214999999</v>
      </c>
      <c r="Y362" s="4">
        <v>43487.534551999997</v>
      </c>
    </row>
    <row r="363" spans="1:25" x14ac:dyDescent="0.25">
      <c r="A363" s="13">
        <v>360</v>
      </c>
      <c r="B363" s="13" t="s">
        <v>398</v>
      </c>
      <c r="C363" s="13" t="s">
        <v>3903</v>
      </c>
      <c r="D363" s="13" t="s">
        <v>4017</v>
      </c>
      <c r="E363" s="13" t="str">
        <f t="shared" si="5"/>
        <v>AAME Com</v>
      </c>
      <c r="F363" s="13" t="s">
        <v>3514</v>
      </c>
      <c r="G363" s="82">
        <v>6.5075921902000003E-3</v>
      </c>
      <c r="H363" s="39">
        <v>-8.5470085468999993E-3</v>
      </c>
      <c r="I363" s="39">
        <v>0.37816261611000002</v>
      </c>
      <c r="J363" s="39">
        <v>0.54977568230999996</v>
      </c>
      <c r="K363" s="39">
        <v>0.25185981620999998</v>
      </c>
      <c r="L363" s="39">
        <v>-0.18523022132</v>
      </c>
      <c r="M363" s="39">
        <v>0.30615763195000001</v>
      </c>
      <c r="N363" s="39">
        <v>0.10389610388999999</v>
      </c>
      <c r="O363" s="39">
        <v>-0.10396716826000001</v>
      </c>
      <c r="P363" s="39">
        <v>0.12666666667000001</v>
      </c>
      <c r="Q363" s="39">
        <v>0.26035502959000001</v>
      </c>
      <c r="R363" s="39">
        <v>7.2769953050999994E-2</v>
      </c>
      <c r="S363" s="39">
        <v>1.5317286652E-2</v>
      </c>
      <c r="T363" s="39">
        <v>0.52984999495999996</v>
      </c>
      <c r="U363" s="39">
        <v>-0.36587954099999997</v>
      </c>
      <c r="V363" s="39">
        <v>5.8363611055E-2</v>
      </c>
      <c r="W363" s="39">
        <v>-3.9217724608999999E-2</v>
      </c>
      <c r="X363" s="39">
        <v>0.19553093867999999</v>
      </c>
      <c r="Y363" s="4">
        <v>34.857559017</v>
      </c>
    </row>
    <row r="364" spans="1:25" x14ac:dyDescent="0.25">
      <c r="A364" s="13">
        <v>361</v>
      </c>
      <c r="B364" s="13" t="s">
        <v>399</v>
      </c>
      <c r="C364" s="13" t="s">
        <v>3904</v>
      </c>
      <c r="D364" s="13" t="s">
        <v>4017</v>
      </c>
      <c r="E364" s="13" t="str">
        <f t="shared" si="5"/>
        <v>AUB Com</v>
      </c>
      <c r="F364" s="13" t="s">
        <v>3515</v>
      </c>
      <c r="G364" s="82">
        <v>3.1565656536000001E-4</v>
      </c>
      <c r="H364" s="39">
        <v>-4.4781848662000003E-2</v>
      </c>
      <c r="I364" s="39">
        <v>-0.17037023487</v>
      </c>
      <c r="J364" s="39">
        <v>-9.5851398103999993E-2</v>
      </c>
      <c r="K364" s="39">
        <v>5.2052902270999998E-2</v>
      </c>
      <c r="L364" s="39">
        <v>6.7492903642999993E-2</v>
      </c>
      <c r="M364" s="39">
        <v>0.63167888215000001</v>
      </c>
      <c r="N364" s="39">
        <v>-0.12699747686999999</v>
      </c>
      <c r="O364" s="39">
        <v>-0.11046885034999999</v>
      </c>
      <c r="P364" s="39">
        <v>9.6460600022999998E-2</v>
      </c>
      <c r="Q364" s="39">
        <v>4.1972018654999999E-2</v>
      </c>
      <c r="R364" s="39">
        <v>1.3427109974E-2</v>
      </c>
      <c r="S364" s="39">
        <v>1.0662990404999999E-2</v>
      </c>
      <c r="T364" s="39">
        <v>-0.14430742017000001</v>
      </c>
      <c r="U364" s="39">
        <v>7.4795525421E-2</v>
      </c>
      <c r="V364" s="39">
        <v>8.1366463250000007E-2</v>
      </c>
      <c r="W364" s="39">
        <v>-2.6269107380999999E-2</v>
      </c>
      <c r="X364" s="39">
        <v>0.165062442</v>
      </c>
      <c r="Y364" s="4">
        <v>38211.981267000003</v>
      </c>
    </row>
    <row r="365" spans="1:25" x14ac:dyDescent="0.25">
      <c r="A365" s="13">
        <v>362</v>
      </c>
      <c r="B365" s="13" t="s">
        <v>400</v>
      </c>
      <c r="C365" s="13" t="s">
        <v>3905</v>
      </c>
      <c r="D365" s="13" t="s">
        <v>4017</v>
      </c>
      <c r="E365" s="13" t="str">
        <f t="shared" si="5"/>
        <v>ATLC Com</v>
      </c>
      <c r="F365" s="13" t="s">
        <v>3516</v>
      </c>
      <c r="G365" s="82">
        <v>6.4555174504000003E-3</v>
      </c>
      <c r="H365" s="39">
        <v>-0.13445523942000001</v>
      </c>
      <c r="I365" s="39">
        <v>-0.15095302927000001</v>
      </c>
      <c r="J365" s="39">
        <v>0.64871116985999999</v>
      </c>
      <c r="K365" s="39">
        <v>0.31497100685000001</v>
      </c>
      <c r="L365" s="39">
        <v>0.28317901234999998</v>
      </c>
      <c r="M365" s="39">
        <v>5.2675879397000003</v>
      </c>
      <c r="N365" s="39">
        <v>-6.8814855270000003E-2</v>
      </c>
      <c r="O365" s="39">
        <v>7.1749755619999994E-2</v>
      </c>
      <c r="P365" s="39">
        <v>-0.10525355709000001</v>
      </c>
      <c r="Q365" s="39">
        <v>0.11620795107</v>
      </c>
      <c r="R365" s="39">
        <v>-9.3515981735000003E-2</v>
      </c>
      <c r="S365" s="39">
        <v>5.2387668748000004E-3</v>
      </c>
      <c r="T365" s="39">
        <v>-0.10559340265</v>
      </c>
      <c r="U365" s="39">
        <v>0.44246185673999999</v>
      </c>
      <c r="V365" s="39">
        <v>0.47595419846999998</v>
      </c>
      <c r="W365" s="39">
        <v>-0.63264161525999996</v>
      </c>
      <c r="X365" s="39">
        <v>1.8956557044</v>
      </c>
      <c r="Y365" s="4">
        <v>3713.0059025999999</v>
      </c>
    </row>
    <row r="366" spans="1:25" x14ac:dyDescent="0.25">
      <c r="A366" s="13">
        <v>363</v>
      </c>
      <c r="B366" s="13" t="s">
        <v>4867</v>
      </c>
      <c r="C366" s="13" t="s">
        <v>4883</v>
      </c>
      <c r="D366" s="13" t="s">
        <v>4015</v>
      </c>
      <c r="E366" s="13" t="str">
        <f t="shared" si="5"/>
        <v>AESI Com A</v>
      </c>
      <c r="F366" s="13" t="s">
        <v>4897</v>
      </c>
      <c r="G366" s="82">
        <v>-3.5003977725000003E-2</v>
      </c>
      <c r="H366" s="39">
        <v>-0.14093484418999999</v>
      </c>
      <c r="I366" s="39">
        <v>-0.42391479675999999</v>
      </c>
      <c r="J366" s="39">
        <v>-0.33163058872000001</v>
      </c>
      <c r="K366" s="39">
        <v>-0.36216421856999997</v>
      </c>
      <c r="L366" s="39"/>
      <c r="M366" s="39"/>
      <c r="N366" s="39">
        <v>-7.9463364294E-2</v>
      </c>
      <c r="O366" s="39">
        <v>-0.24159192825</v>
      </c>
      <c r="P366" s="39">
        <v>-8.4712955046000002E-2</v>
      </c>
      <c r="Q366" s="39">
        <v>0.10041152263</v>
      </c>
      <c r="R366" s="39">
        <v>-2.7673896783000002E-2</v>
      </c>
      <c r="S366" s="39">
        <v>-6.6923076922999994E-2</v>
      </c>
      <c r="T366" s="39">
        <v>-0.43612219285999998</v>
      </c>
      <c r="U366" s="39">
        <v>0.34609423539</v>
      </c>
      <c r="V366" s="39"/>
      <c r="W366" s="39"/>
      <c r="X366" s="39"/>
      <c r="Y366" s="4">
        <v>19178.279242000001</v>
      </c>
    </row>
    <row r="367" spans="1:25" x14ac:dyDescent="0.25">
      <c r="A367" s="13">
        <v>364</v>
      </c>
      <c r="B367" s="13" t="s">
        <v>4868</v>
      </c>
      <c r="C367" s="13" t="s">
        <v>4884</v>
      </c>
      <c r="D367" s="13" t="s">
        <v>4016</v>
      </c>
      <c r="E367" s="13" t="str">
        <f t="shared" si="5"/>
        <v>AESI-B Com B</v>
      </c>
      <c r="F367" s="13" t="s">
        <v>4897</v>
      </c>
      <c r="G367" s="82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</row>
    <row r="368" spans="1:25" x14ac:dyDescent="0.25">
      <c r="A368" s="13">
        <v>365</v>
      </c>
      <c r="B368" s="13" t="s">
        <v>5303</v>
      </c>
      <c r="C368" s="13" t="s">
        <v>5397</v>
      </c>
      <c r="D368" s="13" t="s">
        <v>4017</v>
      </c>
      <c r="E368" s="13" t="str">
        <f t="shared" si="5"/>
        <v>ATLX Com</v>
      </c>
      <c r="F368" s="13" t="s">
        <v>5384</v>
      </c>
      <c r="G368" s="82">
        <v>-0.11145038168</v>
      </c>
      <c r="H368" s="39">
        <v>0.50387596898999998</v>
      </c>
      <c r="I368" s="39">
        <v>2.8268551236E-2</v>
      </c>
      <c r="J368" s="39">
        <v>-0.36807817590000003</v>
      </c>
      <c r="K368" s="39">
        <v>-0.78136739294000002</v>
      </c>
      <c r="L368" s="39"/>
      <c r="M368" s="39"/>
      <c r="N368" s="39">
        <v>-1.1472275335E-2</v>
      </c>
      <c r="O368" s="39">
        <v>-0.166344294</v>
      </c>
      <c r="P368" s="39">
        <v>-8.3526682133999997E-2</v>
      </c>
      <c r="Q368" s="39">
        <v>-4.3037974684000002E-2</v>
      </c>
      <c r="R368" s="39">
        <v>0.20634920635000001</v>
      </c>
      <c r="S368" s="39">
        <v>0.27631578948000002</v>
      </c>
      <c r="T368" s="39">
        <v>-8.0568720378999995E-2</v>
      </c>
      <c r="U368" s="39">
        <v>-0.79763427109999996</v>
      </c>
      <c r="V368" s="39">
        <v>3.4685714285999998</v>
      </c>
      <c r="W368" s="39"/>
      <c r="X368" s="39"/>
      <c r="Y368" s="4">
        <v>2528.9818584999998</v>
      </c>
    </row>
    <row r="369" spans="1:25" x14ac:dyDescent="0.25">
      <c r="A369" s="13">
        <v>366</v>
      </c>
      <c r="B369" s="13" t="s">
        <v>401</v>
      </c>
      <c r="C369" s="13" t="s">
        <v>3906</v>
      </c>
      <c r="D369" s="13" t="s">
        <v>4015</v>
      </c>
      <c r="E369" s="13" t="str">
        <f t="shared" si="5"/>
        <v>TEAM Com A</v>
      </c>
      <c r="F369" s="13" t="s">
        <v>4761</v>
      </c>
      <c r="G369" s="82">
        <v>3.2355478833999998E-4</v>
      </c>
      <c r="H369" s="39">
        <v>-0.13126961082999999</v>
      </c>
      <c r="I369" s="39">
        <v>-0.41849529781</v>
      </c>
      <c r="J369" s="39">
        <v>0.32642116553</v>
      </c>
      <c r="K369" s="39">
        <v>-6.7089116877999996E-2</v>
      </c>
      <c r="L369" s="39">
        <v>-0.30935626791999998</v>
      </c>
      <c r="M369" s="39">
        <v>4.2310501771E-2</v>
      </c>
      <c r="N369" s="39">
        <v>-0.25346513755</v>
      </c>
      <c r="O369" s="39">
        <v>7.5868243720999998E-2</v>
      </c>
      <c r="P369" s="39">
        <v>-9.0578599273999999E-2</v>
      </c>
      <c r="Q369" s="39">
        <v>-2.1865819004E-2</v>
      </c>
      <c r="R369" s="39">
        <v>-5.5689595745999999E-2</v>
      </c>
      <c r="S369" s="39">
        <v>-3.2745854625000001E-2</v>
      </c>
      <c r="T369" s="39">
        <v>-0.23781740488</v>
      </c>
      <c r="U369" s="39">
        <v>2.3206928445E-2</v>
      </c>
      <c r="V369" s="39">
        <v>0.84846129935000003</v>
      </c>
      <c r="W369" s="39">
        <v>-0.66251409687999996</v>
      </c>
      <c r="X369" s="39">
        <v>0.63035019454999996</v>
      </c>
      <c r="Y369" s="4">
        <v>401276.83448999998</v>
      </c>
    </row>
    <row r="370" spans="1:25" x14ac:dyDescent="0.25">
      <c r="A370" s="13">
        <v>367</v>
      </c>
      <c r="B370" s="13" t="s">
        <v>402</v>
      </c>
      <c r="C370" s="13" t="s">
        <v>3907</v>
      </c>
      <c r="D370" s="13" t="s">
        <v>4016</v>
      </c>
      <c r="E370" s="13" t="str">
        <f t="shared" si="5"/>
        <v>TEAM-B Com B</v>
      </c>
      <c r="F370" s="13" t="s">
        <v>4761</v>
      </c>
      <c r="G370" s="82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</row>
    <row r="371" spans="1:25" x14ac:dyDescent="0.25">
      <c r="A371" s="13">
        <v>368</v>
      </c>
      <c r="B371" s="13" t="s">
        <v>403</v>
      </c>
      <c r="C371" s="13" t="s">
        <v>3908</v>
      </c>
      <c r="D371" s="13" t="s">
        <v>4017</v>
      </c>
      <c r="E371" s="13" t="str">
        <f t="shared" si="5"/>
        <v>ATO Com</v>
      </c>
      <c r="F371" s="13" t="s">
        <v>3517</v>
      </c>
      <c r="G371" s="82">
        <v>2.4899444560999998E-3</v>
      </c>
      <c r="H371" s="39">
        <v>3.1126871552000002E-2</v>
      </c>
      <c r="I371" s="39">
        <v>0.10964950524</v>
      </c>
      <c r="J371" s="39">
        <v>0.26045985514999997</v>
      </c>
      <c r="K371" s="39">
        <v>0.40908577611000002</v>
      </c>
      <c r="L371" s="39">
        <v>0.48730530327999999</v>
      </c>
      <c r="M371" s="39">
        <v>0.70274540289999998</v>
      </c>
      <c r="N371" s="39">
        <v>1.6104647342000001E-2</v>
      </c>
      <c r="O371" s="39">
        <v>3.9138310260000003E-2</v>
      </c>
      <c r="P371" s="39">
        <v>-3.1685381226000002E-2</v>
      </c>
      <c r="Q371" s="39">
        <v>-3.6850271516999998E-3</v>
      </c>
      <c r="R371" s="39">
        <v>1.1744857567E-2</v>
      </c>
      <c r="S371" s="39">
        <v>7.0548999502000002E-3</v>
      </c>
      <c r="T371" s="39">
        <v>0.14032481648</v>
      </c>
      <c r="U371" s="39">
        <v>0.23351847220999999</v>
      </c>
      <c r="V371" s="39">
        <v>6.1683711576E-2</v>
      </c>
      <c r="W371" s="39">
        <v>9.6306164284999995E-2</v>
      </c>
      <c r="X371" s="39">
        <v>0.12747972930000001</v>
      </c>
      <c r="Y371" s="4">
        <v>108176.62291999999</v>
      </c>
    </row>
    <row r="372" spans="1:25" x14ac:dyDescent="0.25">
      <c r="A372" s="13">
        <v>369</v>
      </c>
      <c r="B372" s="13" t="s">
        <v>4937</v>
      </c>
      <c r="C372" s="13" t="s">
        <v>4954</v>
      </c>
      <c r="D372" s="13" t="s">
        <v>4017</v>
      </c>
      <c r="E372" s="13" t="str">
        <f t="shared" si="5"/>
        <v>ATMU Com</v>
      </c>
      <c r="F372" s="13" t="s">
        <v>4959</v>
      </c>
      <c r="G372" s="82">
        <v>-1.2345679013E-2</v>
      </c>
      <c r="H372" s="39">
        <v>-4.7644256237999996E-3</v>
      </c>
      <c r="I372" s="39">
        <v>-7.2305719729000004E-2</v>
      </c>
      <c r="J372" s="39">
        <v>0.22128333907</v>
      </c>
      <c r="K372" s="39">
        <v>0.69709022294</v>
      </c>
      <c r="L372" s="39"/>
      <c r="M372" s="39"/>
      <c r="N372" s="39">
        <v>-7.5922660094000005E-2</v>
      </c>
      <c r="O372" s="39">
        <v>-5.6084944185999998E-2</v>
      </c>
      <c r="P372" s="39">
        <v>3.8938563598999998E-2</v>
      </c>
      <c r="Q372" s="39">
        <v>1.2503427095E-2</v>
      </c>
      <c r="R372" s="39">
        <v>6.8369028006000004E-2</v>
      </c>
      <c r="S372" s="39">
        <v>-3.3667437676999999E-2</v>
      </c>
      <c r="T372" s="39">
        <v>-3.7736203413999997E-2</v>
      </c>
      <c r="U372" s="39">
        <v>0.67279589715999999</v>
      </c>
      <c r="V372" s="39"/>
      <c r="W372" s="39"/>
      <c r="X372" s="39"/>
      <c r="Y372" s="4">
        <v>23465.207524000001</v>
      </c>
    </row>
    <row r="373" spans="1:25" x14ac:dyDescent="0.25">
      <c r="A373" s="13">
        <v>370</v>
      </c>
      <c r="B373" s="13" t="s">
        <v>404</v>
      </c>
      <c r="C373" s="13" t="s">
        <v>3909</v>
      </c>
      <c r="D373" s="13" t="s">
        <v>4017</v>
      </c>
      <c r="E373" s="13" t="str">
        <f t="shared" si="5"/>
        <v>ATNI Com</v>
      </c>
      <c r="F373" s="13" t="s">
        <v>3518</v>
      </c>
      <c r="G373" s="82">
        <v>4.8661800482999997E-3</v>
      </c>
      <c r="H373" s="39">
        <v>-5.4919908468000003E-2</v>
      </c>
      <c r="I373" s="39">
        <v>5.9530754597000003E-2</v>
      </c>
      <c r="J373" s="39">
        <v>-0.34987139656999999</v>
      </c>
      <c r="K373" s="39">
        <v>-0.53767441258000004</v>
      </c>
      <c r="L373" s="39">
        <v>-0.60606982272999999</v>
      </c>
      <c r="M373" s="39">
        <v>-0.67421840788999998</v>
      </c>
      <c r="N373" s="39">
        <v>0.18877976191000001</v>
      </c>
      <c r="O373" s="39">
        <v>-0.12900049237</v>
      </c>
      <c r="P373" s="39">
        <v>-0.19672131146999999</v>
      </c>
      <c r="Q373" s="39">
        <v>0.14356087262</v>
      </c>
      <c r="R373" s="39">
        <v>5.5384615382999998E-2</v>
      </c>
      <c r="S373" s="39">
        <v>-3.6734693876999999E-2</v>
      </c>
      <c r="T373" s="39">
        <v>-6.0202260556000003E-3</v>
      </c>
      <c r="U373" s="39">
        <v>-0.55086989810999998</v>
      </c>
      <c r="V373" s="39">
        <v>-0.11922834892</v>
      </c>
      <c r="W373" s="39">
        <v>0.15334943655</v>
      </c>
      <c r="X373" s="39">
        <v>-2.8832688692000001E-2</v>
      </c>
      <c r="Y373" s="4">
        <v>752.33704130000001</v>
      </c>
    </row>
    <row r="374" spans="1:25" x14ac:dyDescent="0.25">
      <c r="A374" s="13">
        <v>371</v>
      </c>
      <c r="B374" s="13" t="s">
        <v>405</v>
      </c>
      <c r="C374" s="13" t="s">
        <v>3910</v>
      </c>
      <c r="D374" s="13" t="s">
        <v>4017</v>
      </c>
      <c r="E374" s="13" t="str">
        <f t="shared" si="5"/>
        <v>ATOS Com</v>
      </c>
      <c r="F374" s="13" t="s">
        <v>3519</v>
      </c>
      <c r="G374" s="82">
        <v>-2.1366459628E-2</v>
      </c>
      <c r="H374" s="39">
        <v>-7.2194087857999995E-2</v>
      </c>
      <c r="I374" s="39">
        <v>-2.1366459628E-2</v>
      </c>
      <c r="J374" s="39">
        <v>-0.34892561982999998</v>
      </c>
      <c r="K374" s="39">
        <v>-0.25679245283000002</v>
      </c>
      <c r="L374" s="39">
        <v>-0.2122</v>
      </c>
      <c r="M374" s="39">
        <v>-0.79590673575000004</v>
      </c>
      <c r="N374" s="39">
        <v>-0.12119629097</v>
      </c>
      <c r="O374" s="39">
        <v>0.33437360678</v>
      </c>
      <c r="P374" s="39">
        <v>-0.13453613987999999</v>
      </c>
      <c r="Q374" s="39">
        <v>6.8073607001E-2</v>
      </c>
      <c r="R374" s="39">
        <v>4.8192771083000003E-3</v>
      </c>
      <c r="S374" s="39">
        <v>-5.5395683453E-2</v>
      </c>
      <c r="T374" s="39">
        <v>-0.16555449634</v>
      </c>
      <c r="U374" s="39">
        <v>7.2840909090000003E-2</v>
      </c>
      <c r="V374" s="39">
        <v>0.66508987701</v>
      </c>
      <c r="W374" s="39">
        <v>-0.66968749999999999</v>
      </c>
      <c r="X374" s="39">
        <v>0.68421052632000001</v>
      </c>
      <c r="Y374" s="4">
        <v>1131.8141739</v>
      </c>
    </row>
    <row r="375" spans="1:25" x14ac:dyDescent="0.25">
      <c r="A375" s="13">
        <v>372</v>
      </c>
      <c r="B375" s="13" t="s">
        <v>406</v>
      </c>
      <c r="C375" s="13" t="s">
        <v>3911</v>
      </c>
      <c r="D375" s="13" t="s">
        <v>4015</v>
      </c>
      <c r="E375" s="13" t="str">
        <f t="shared" si="5"/>
        <v>BCEL Com A</v>
      </c>
      <c r="F375" s="13" t="s">
        <v>3520</v>
      </c>
      <c r="G375" s="82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>
        <v>-0.83512365726000004</v>
      </c>
      <c r="W375" s="39">
        <v>-0.73577557756</v>
      </c>
      <c r="X375" s="39">
        <v>-0.81238390093000001</v>
      </c>
      <c r="Y375" s="4">
        <v>0</v>
      </c>
    </row>
    <row r="376" spans="1:25" x14ac:dyDescent="0.25">
      <c r="A376" s="13">
        <v>373</v>
      </c>
      <c r="B376" s="13" t="s">
        <v>407</v>
      </c>
      <c r="C376" s="13" t="s">
        <v>3912</v>
      </c>
      <c r="D376" s="13" t="s">
        <v>4016</v>
      </c>
      <c r="E376" s="13" t="str">
        <f t="shared" si="5"/>
        <v>BCEL-B Com B</v>
      </c>
      <c r="F376" s="13" t="s">
        <v>3520</v>
      </c>
      <c r="G376" s="82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</row>
    <row r="377" spans="1:25" x14ac:dyDescent="0.25">
      <c r="A377" s="13">
        <v>374</v>
      </c>
      <c r="B377" s="13" t="s">
        <v>408</v>
      </c>
      <c r="C377" s="13" t="s">
        <v>3913</v>
      </c>
      <c r="D377" s="13" t="s">
        <v>4017</v>
      </c>
      <c r="E377" s="13" t="str">
        <f t="shared" si="5"/>
        <v>ATRC Com</v>
      </c>
      <c r="F377" s="13" t="s">
        <v>3521</v>
      </c>
      <c r="G377" s="82">
        <v>-2.7171017580000002E-2</v>
      </c>
      <c r="H377" s="39">
        <v>0.14987405542000001</v>
      </c>
      <c r="I377" s="39">
        <v>-0.1083984375</v>
      </c>
      <c r="J377" s="39">
        <v>0.69387755102000004</v>
      </c>
      <c r="K377" s="39">
        <v>-0.36187314345999999</v>
      </c>
      <c r="L377" s="39">
        <v>-0.28307813113000002</v>
      </c>
      <c r="M377" s="39">
        <v>-0.14030131827</v>
      </c>
      <c r="N377" s="39">
        <v>-0.16726897264000001</v>
      </c>
      <c r="O377" s="39">
        <v>-7.2845629263000006E-2</v>
      </c>
      <c r="P377" s="39">
        <v>0.15580073554000001</v>
      </c>
      <c r="Q377" s="39">
        <v>-5.2068267283E-2</v>
      </c>
      <c r="R377" s="39">
        <v>7.1101617332000003E-2</v>
      </c>
      <c r="S377" s="39">
        <v>4.0455840457E-2</v>
      </c>
      <c r="T377" s="39">
        <v>0.19502617801</v>
      </c>
      <c r="U377" s="39">
        <v>-0.14373774166</v>
      </c>
      <c r="V377" s="39">
        <v>-0.19580892293999999</v>
      </c>
      <c r="W377" s="39">
        <v>-0.3617143679</v>
      </c>
      <c r="X377" s="39">
        <v>0.24896712771999999</v>
      </c>
      <c r="Y377" s="4">
        <v>21695.834617</v>
      </c>
    </row>
    <row r="378" spans="1:25" x14ac:dyDescent="0.25">
      <c r="A378" s="13">
        <v>375</v>
      </c>
      <c r="B378" s="13" t="s">
        <v>409</v>
      </c>
      <c r="C378" s="13" t="s">
        <v>3914</v>
      </c>
      <c r="D378" s="13" t="s">
        <v>4017</v>
      </c>
      <c r="E378" s="13" t="str">
        <f t="shared" si="5"/>
        <v>AUBN Com</v>
      </c>
      <c r="F378" s="13" t="s">
        <v>3522</v>
      </c>
      <c r="G378" s="82">
        <v>7.4906367026000001E-3</v>
      </c>
      <c r="H378" s="39">
        <v>0.16299178555999999</v>
      </c>
      <c r="I378" s="39">
        <v>0.30717652257</v>
      </c>
      <c r="J378" s="39">
        <v>0.60265353169000002</v>
      </c>
      <c r="K378" s="39">
        <v>0.35580470217999999</v>
      </c>
      <c r="L378" s="39">
        <v>0.14314719553999999</v>
      </c>
      <c r="M378" s="39">
        <v>-0.27065724759999998</v>
      </c>
      <c r="N378" s="39">
        <v>1.8212344399000002E-2</v>
      </c>
      <c r="O378" s="39">
        <v>-8.8466882816E-2</v>
      </c>
      <c r="P378" s="39">
        <v>6.5040650406000003E-2</v>
      </c>
      <c r="Q378" s="39">
        <v>0.20781085983</v>
      </c>
      <c r="R378" s="39">
        <v>6.4799999999999996E-2</v>
      </c>
      <c r="S378" s="39">
        <v>1.0518407212E-2</v>
      </c>
      <c r="T378" s="39">
        <v>0.17473377571000001</v>
      </c>
      <c r="U378" s="39">
        <v>0.1632183626</v>
      </c>
      <c r="V378" s="39">
        <v>-2.8136183833000001E-2</v>
      </c>
      <c r="W378" s="39">
        <v>-0.25992360993000002</v>
      </c>
      <c r="X378" s="39">
        <v>-0.20347024360999999</v>
      </c>
      <c r="Y378" s="4">
        <v>62.433483543000001</v>
      </c>
    </row>
    <row r="379" spans="1:25" x14ac:dyDescent="0.25">
      <c r="A379" s="13">
        <v>376</v>
      </c>
      <c r="B379" s="13" t="s">
        <v>410</v>
      </c>
      <c r="C379" s="13" t="s">
        <v>3915</v>
      </c>
      <c r="D379" s="13" t="s">
        <v>4017</v>
      </c>
      <c r="E379" s="13" t="str">
        <f t="shared" si="5"/>
        <v>AUUD Com</v>
      </c>
      <c r="F379" s="13" t="s">
        <v>3523</v>
      </c>
      <c r="G379" s="82">
        <v>-0.20765027321999999</v>
      </c>
      <c r="H379" s="39">
        <v>-0.36123348018000001</v>
      </c>
      <c r="I379" s="39">
        <v>-0.63076139546999999</v>
      </c>
      <c r="J379" s="39">
        <v>-0.85295385286000003</v>
      </c>
      <c r="K379" s="39">
        <v>-0.98283388826999996</v>
      </c>
      <c r="L379" s="39">
        <v>-0.99411764706000005</v>
      </c>
      <c r="M379" s="39"/>
      <c r="N379" s="39">
        <v>-0.24857685009</v>
      </c>
      <c r="O379" s="39">
        <v>-0.17676767676999999</v>
      </c>
      <c r="P379" s="39">
        <v>0.23006134969</v>
      </c>
      <c r="Q379" s="39">
        <v>0.40897755610999997</v>
      </c>
      <c r="R379" s="39">
        <v>-0.26106194690000001</v>
      </c>
      <c r="S379" s="39">
        <v>-0.30538922155999998</v>
      </c>
      <c r="T379" s="39">
        <v>-0.66544766563000002</v>
      </c>
      <c r="U379" s="39">
        <v>-0.91841600000000001</v>
      </c>
      <c r="V379" s="39">
        <v>-0.73958333333000004</v>
      </c>
      <c r="W379" s="39">
        <v>-0.4606741573</v>
      </c>
      <c r="X379" s="39"/>
      <c r="Y379" s="4">
        <v>2886.8529526000002</v>
      </c>
    </row>
    <row r="380" spans="1:25" x14ac:dyDescent="0.25">
      <c r="A380" s="13">
        <v>377</v>
      </c>
      <c r="B380" s="13" t="s">
        <v>4491</v>
      </c>
      <c r="C380" s="13" t="s">
        <v>4529</v>
      </c>
      <c r="D380" s="13" t="s">
        <v>4017</v>
      </c>
      <c r="E380" s="13" t="str">
        <f t="shared" si="5"/>
        <v>AURA Com</v>
      </c>
      <c r="F380" s="13" t="s">
        <v>4578</v>
      </c>
      <c r="G380" s="82">
        <v>3.1674208145E-2</v>
      </c>
      <c r="H380" s="39">
        <v>4.2682926828999997E-2</v>
      </c>
      <c r="I380" s="39">
        <v>-0.14606741573000001</v>
      </c>
      <c r="J380" s="39">
        <v>-0.22536806341999999</v>
      </c>
      <c r="K380" s="39">
        <v>-0.39037433155000001</v>
      </c>
      <c r="L380" s="39">
        <v>-0.55613238157</v>
      </c>
      <c r="M380" s="39"/>
      <c r="N380" s="39">
        <v>-0.217623498</v>
      </c>
      <c r="O380" s="39">
        <v>-5.1194539246000002E-3</v>
      </c>
      <c r="P380" s="39">
        <v>5.1457975986999999E-3</v>
      </c>
      <c r="Q380" s="39">
        <v>6.8259385665000005E-2</v>
      </c>
      <c r="R380" s="39">
        <v>0.10063897763</v>
      </c>
      <c r="S380" s="39">
        <v>-7.2568940495000003E-3</v>
      </c>
      <c r="T380" s="39">
        <v>-0.16788321168000001</v>
      </c>
      <c r="U380" s="39">
        <v>-7.2234762980000006E-2</v>
      </c>
      <c r="V380" s="39">
        <v>-0.15619047619000001</v>
      </c>
      <c r="W380" s="39">
        <v>-0.38162544170000001</v>
      </c>
      <c r="X380" s="39"/>
      <c r="Y380" s="4">
        <v>1105.2310869999999</v>
      </c>
    </row>
    <row r="381" spans="1:25" x14ac:dyDescent="0.25">
      <c r="A381" s="13">
        <v>378</v>
      </c>
      <c r="B381" s="13" t="s">
        <v>5304</v>
      </c>
      <c r="C381" s="13" t="s">
        <v>5398</v>
      </c>
      <c r="D381" s="13" t="s">
        <v>4017</v>
      </c>
      <c r="E381" s="13" t="str">
        <f t="shared" si="5"/>
        <v>AGH Com</v>
      </c>
      <c r="F381" s="13" t="s">
        <v>5385</v>
      </c>
      <c r="G381" s="82">
        <v>-6.1538461539E-2</v>
      </c>
      <c r="H381" s="39">
        <v>4.2850459192999999</v>
      </c>
      <c r="I381" s="39"/>
      <c r="J381" s="39"/>
      <c r="K381" s="39"/>
      <c r="L381" s="39"/>
      <c r="M381" s="39"/>
      <c r="N381" s="39">
        <v>-0.87334558823999997</v>
      </c>
      <c r="O381" s="39">
        <v>-0.15602322205999999</v>
      </c>
      <c r="P381" s="39">
        <v>6.0189165942999999E-3</v>
      </c>
      <c r="Q381" s="39">
        <v>-1.1964102564E-2</v>
      </c>
      <c r="R381" s="39">
        <v>3.2906500161999999</v>
      </c>
      <c r="S381" s="39">
        <v>0.22983870968</v>
      </c>
      <c r="T381" s="39"/>
      <c r="U381" s="39"/>
      <c r="V381" s="39"/>
      <c r="W381" s="39"/>
      <c r="X381" s="39"/>
      <c r="Y381" s="4">
        <v>3923.3335231000001</v>
      </c>
    </row>
    <row r="382" spans="1:25" x14ac:dyDescent="0.25">
      <c r="A382" s="13">
        <v>379</v>
      </c>
      <c r="B382" s="13" t="s">
        <v>411</v>
      </c>
      <c r="C382" s="13" t="s">
        <v>3916</v>
      </c>
      <c r="D382" s="13" t="s">
        <v>4017</v>
      </c>
      <c r="E382" s="13" t="str">
        <f t="shared" si="5"/>
        <v>ADSK Com</v>
      </c>
      <c r="F382" s="13" t="s">
        <v>3524</v>
      </c>
      <c r="G382" s="82">
        <v>1.9986631016000001E-2</v>
      </c>
      <c r="H382" s="39">
        <v>-3.6253394808000002E-2</v>
      </c>
      <c r="I382" s="39">
        <v>-8.189795255E-3</v>
      </c>
      <c r="J382" s="39">
        <v>0.30290739871</v>
      </c>
      <c r="K382" s="39">
        <v>0.51401498238999999</v>
      </c>
      <c r="L382" s="39">
        <v>0.37654488047000001</v>
      </c>
      <c r="M382" s="39">
        <v>0.25294576508</v>
      </c>
      <c r="N382" s="39">
        <v>-4.5257284563000003E-2</v>
      </c>
      <c r="O382" s="39">
        <v>4.7555385791999999E-2</v>
      </c>
      <c r="P382" s="39">
        <v>7.9744758432000004E-2</v>
      </c>
      <c r="Q382" s="39">
        <v>4.5420775360999997E-2</v>
      </c>
      <c r="R382" s="39">
        <v>-2.0867655135E-2</v>
      </c>
      <c r="S382" s="39">
        <v>6.8292039196000002E-3</v>
      </c>
      <c r="T382" s="39">
        <v>3.2513448591999998E-2</v>
      </c>
      <c r="U382" s="39">
        <v>0.21393954329000001</v>
      </c>
      <c r="V382" s="39">
        <v>0.30293787124999999</v>
      </c>
      <c r="W382" s="39">
        <v>-0.33543155873000002</v>
      </c>
      <c r="X382" s="39">
        <v>-7.909215956E-2</v>
      </c>
      <c r="Y382" s="4">
        <v>497072.57407999999</v>
      </c>
    </row>
    <row r="383" spans="1:25" x14ac:dyDescent="0.25">
      <c r="A383" s="13">
        <v>380</v>
      </c>
      <c r="B383" s="13" t="s">
        <v>412</v>
      </c>
      <c r="C383" s="13" t="s">
        <v>3917</v>
      </c>
      <c r="D383" s="13" t="s">
        <v>4017</v>
      </c>
      <c r="E383" s="13" t="str">
        <f t="shared" si="5"/>
        <v>ALV Com</v>
      </c>
      <c r="F383" s="13" t="s">
        <v>5112</v>
      </c>
      <c r="G383" s="82">
        <v>1.3440142412E-2</v>
      </c>
      <c r="H383" s="39">
        <v>-3.2953966366000002E-2</v>
      </c>
      <c r="I383" s="39">
        <v>0.22874967115</v>
      </c>
      <c r="J383" s="39">
        <v>0.22146533743999999</v>
      </c>
      <c r="K383" s="39">
        <v>0.19911694846</v>
      </c>
      <c r="L383" s="39">
        <v>0.57372850612000004</v>
      </c>
      <c r="M383" s="39">
        <v>0.87973301382000002</v>
      </c>
      <c r="N383" s="39">
        <v>-8.4837444718999996E-2</v>
      </c>
      <c r="O383" s="39">
        <v>5.4041831542999998E-2</v>
      </c>
      <c r="P383" s="39">
        <v>0.11048636447</v>
      </c>
      <c r="Q383" s="39">
        <v>8.8309667381000004E-2</v>
      </c>
      <c r="R383" s="39">
        <v>-3.1277926718999999E-3</v>
      </c>
      <c r="S383" s="39">
        <v>2.0708202599000001E-2</v>
      </c>
      <c r="T383" s="39">
        <v>0.23123887508999999</v>
      </c>
      <c r="U383" s="39">
        <v>-0.12721261779000001</v>
      </c>
      <c r="V383" s="39">
        <v>0.47992133436000001</v>
      </c>
      <c r="W383" s="39">
        <v>-0.23472063695000001</v>
      </c>
      <c r="X383" s="39">
        <v>0.14503995110000001</v>
      </c>
      <c r="Y383" s="4">
        <v>92994.898793999993</v>
      </c>
    </row>
    <row r="384" spans="1:25" x14ac:dyDescent="0.25">
      <c r="A384" s="13">
        <v>381</v>
      </c>
      <c r="B384" s="13" t="s">
        <v>413</v>
      </c>
      <c r="C384" s="13" t="s">
        <v>3918</v>
      </c>
      <c r="D384" s="13" t="s">
        <v>4017</v>
      </c>
      <c r="E384" s="13" t="str">
        <f t="shared" si="5"/>
        <v>ADP Com</v>
      </c>
      <c r="F384" s="13" t="s">
        <v>4650</v>
      </c>
      <c r="G384" s="82">
        <v>7.3470478237000003E-3</v>
      </c>
      <c r="H384" s="39">
        <v>-2.4450194049999999E-2</v>
      </c>
      <c r="I384" s="39">
        <v>-1.3617817894E-2</v>
      </c>
      <c r="J384" s="39">
        <v>0.18661091200999999</v>
      </c>
      <c r="K384" s="39">
        <v>0.28136999484000003</v>
      </c>
      <c r="L384" s="39">
        <v>0.30039967442999999</v>
      </c>
      <c r="M384" s="39">
        <v>1.4520928364000001</v>
      </c>
      <c r="N384" s="39">
        <v>-2.545203565E-2</v>
      </c>
      <c r="O384" s="39">
        <v>-1.6135895002000002E-2</v>
      </c>
      <c r="P384" s="39">
        <v>8.2934131736999997E-2</v>
      </c>
      <c r="Q384" s="39">
        <v>-4.7888215056000001E-2</v>
      </c>
      <c r="R384" s="39">
        <v>3.5667963693E-3</v>
      </c>
      <c r="S384" s="39">
        <v>-2.5395799677000001E-2</v>
      </c>
      <c r="T384" s="39">
        <v>4.1104440286E-2</v>
      </c>
      <c r="U384" s="39">
        <v>0.28410030213999998</v>
      </c>
      <c r="V384" s="39">
        <v>-2.4911481760000001E-3</v>
      </c>
      <c r="W384" s="39">
        <v>-1.2869245632000001E-2</v>
      </c>
      <c r="X384" s="39">
        <v>0.42601515637999998</v>
      </c>
      <c r="Y384" s="4">
        <v>452566.81540999998</v>
      </c>
    </row>
    <row r="385" spans="1:25" x14ac:dyDescent="0.25">
      <c r="A385" s="13">
        <v>382</v>
      </c>
      <c r="B385" s="13" t="s">
        <v>414</v>
      </c>
      <c r="C385" s="13" t="s">
        <v>3919</v>
      </c>
      <c r="D385" s="13" t="s">
        <v>4017</v>
      </c>
      <c r="E385" s="13" t="str">
        <f t="shared" si="5"/>
        <v>AN Com</v>
      </c>
      <c r="F385" s="13" t="s">
        <v>3525</v>
      </c>
      <c r="G385" s="82">
        <v>5.1150895160000002E-5</v>
      </c>
      <c r="H385" s="39">
        <v>-7.9952941176000006E-2</v>
      </c>
      <c r="I385" s="39">
        <v>9.3964582592999998E-3</v>
      </c>
      <c r="J385" s="39">
        <v>0.17310692427999999</v>
      </c>
      <c r="K385" s="39">
        <v>0.25326923077000002</v>
      </c>
      <c r="L385" s="39">
        <v>0.61779064956999996</v>
      </c>
      <c r="M385" s="39">
        <v>2.6756909193</v>
      </c>
      <c r="N385" s="39">
        <v>-0.11213467127</v>
      </c>
      <c r="O385" s="39">
        <v>7.5531126481999999E-2</v>
      </c>
      <c r="P385" s="39">
        <v>5.5699109964000001E-2</v>
      </c>
      <c r="Q385" s="39">
        <v>8.0500407938999999E-2</v>
      </c>
      <c r="R385" s="39">
        <v>-3.0254215958E-2</v>
      </c>
      <c r="S385" s="39">
        <v>1.4898255814E-2</v>
      </c>
      <c r="T385" s="39">
        <v>0.15114225152999999</v>
      </c>
      <c r="U385" s="39">
        <v>0.13090957517999999</v>
      </c>
      <c r="V385" s="39">
        <v>0.39962721342000002</v>
      </c>
      <c r="W385" s="39">
        <v>-8.1728712023E-2</v>
      </c>
      <c r="X385" s="39">
        <v>0.67430864021000003</v>
      </c>
      <c r="Y385" s="4">
        <v>107830.85288999999</v>
      </c>
    </row>
    <row r="386" spans="1:25" x14ac:dyDescent="0.25">
      <c r="A386" s="13">
        <v>383</v>
      </c>
      <c r="B386" s="13" t="s">
        <v>5012</v>
      </c>
      <c r="C386" s="13" t="s">
        <v>5091</v>
      </c>
      <c r="D386" s="13" t="s">
        <v>4017</v>
      </c>
      <c r="E386" s="13" t="str">
        <f t="shared" si="5"/>
        <v>AMIX Com</v>
      </c>
      <c r="F386" s="13" t="s">
        <v>5113</v>
      </c>
      <c r="G386" s="82">
        <v>-3.8167938930999998E-2</v>
      </c>
      <c r="H386" s="39">
        <v>-0.11267605633</v>
      </c>
      <c r="I386" s="39">
        <v>-0.53676470588000003</v>
      </c>
      <c r="J386" s="39">
        <v>-0.91164095371999998</v>
      </c>
      <c r="K386" s="39"/>
      <c r="L386" s="39"/>
      <c r="M386" s="39"/>
      <c r="N386" s="39">
        <v>-0.36363636364000002</v>
      </c>
      <c r="O386" s="39">
        <v>0.33714285713999997</v>
      </c>
      <c r="P386" s="39">
        <v>-0.30555555556000003</v>
      </c>
      <c r="Q386" s="39">
        <v>-3.3846153847000002E-2</v>
      </c>
      <c r="R386" s="39">
        <v>-8.2802547769999998E-2</v>
      </c>
      <c r="S386" s="39">
        <v>-0.125</v>
      </c>
      <c r="T386" s="39">
        <v>-0.66489361702000005</v>
      </c>
      <c r="U386" s="39"/>
      <c r="V386" s="39"/>
      <c r="W386" s="39"/>
      <c r="X386" s="39"/>
      <c r="Y386" s="4">
        <v>2137.9609543000001</v>
      </c>
    </row>
    <row r="387" spans="1:25" x14ac:dyDescent="0.25">
      <c r="A387" s="13">
        <v>384</v>
      </c>
      <c r="B387" s="13" t="s">
        <v>415</v>
      </c>
      <c r="C387" s="13" t="s">
        <v>3920</v>
      </c>
      <c r="D387" s="13" t="s">
        <v>4017</v>
      </c>
      <c r="E387" s="13" t="str">
        <f t="shared" si="5"/>
        <v>AZO Com</v>
      </c>
      <c r="F387" s="13" t="s">
        <v>5278</v>
      </c>
      <c r="G387" s="82">
        <v>1.5344344031999999E-2</v>
      </c>
      <c r="H387" s="39">
        <v>8.0530395886E-2</v>
      </c>
      <c r="I387" s="39">
        <v>0.17483824628</v>
      </c>
      <c r="J387" s="39">
        <v>0.30555617886000003</v>
      </c>
      <c r="K387" s="39">
        <v>0.66169588614999997</v>
      </c>
      <c r="L387" s="39">
        <v>0.85532915145999999</v>
      </c>
      <c r="M387" s="39">
        <v>2.4562998039999999</v>
      </c>
      <c r="N387" s="39">
        <v>9.1545686956999994E-2</v>
      </c>
      <c r="O387" s="39">
        <v>-1.3161000633999999E-2</v>
      </c>
      <c r="P387" s="39">
        <v>-7.8562696016999996E-3</v>
      </c>
      <c r="Q387" s="39">
        <v>-5.5745451426999996E-3</v>
      </c>
      <c r="R387" s="39">
        <v>1.5125679174E-2</v>
      </c>
      <c r="S387" s="39">
        <v>8.0782723611000001E-2</v>
      </c>
      <c r="T387" s="39">
        <v>0.27195502811</v>
      </c>
      <c r="U387" s="39">
        <v>0.23839248765000001</v>
      </c>
      <c r="V387" s="39">
        <v>4.8427122108000001E-2</v>
      </c>
      <c r="W387" s="39">
        <v>0.17639370536999999</v>
      </c>
      <c r="X387" s="39">
        <v>0.76844884599999996</v>
      </c>
      <c r="Y387" s="4">
        <v>443848.92365000001</v>
      </c>
    </row>
    <row r="388" spans="1:25" x14ac:dyDescent="0.25">
      <c r="A388" s="13">
        <v>385</v>
      </c>
      <c r="B388" s="13" t="s">
        <v>4543</v>
      </c>
      <c r="C388" s="13" t="s">
        <v>4576</v>
      </c>
      <c r="D388" s="13" t="s">
        <v>4017</v>
      </c>
      <c r="E388" s="13" t="str">
        <f t="shared" ref="E388:E451" si="6">CONCATENATE(C388," ",D388)</f>
        <v>AVTX Com</v>
      </c>
      <c r="F388" s="13" t="s">
        <v>4571</v>
      </c>
      <c r="G388" s="82">
        <v>1.3414634146E-2</v>
      </c>
      <c r="H388" s="39">
        <v>0.67540322581000001</v>
      </c>
      <c r="I388" s="39">
        <v>1.4652014651E-2</v>
      </c>
      <c r="J388" s="39">
        <v>-0.23339483394999999</v>
      </c>
      <c r="K388" s="39">
        <v>-0.80214285714</v>
      </c>
      <c r="L388" s="39">
        <v>-0.99128930818000005</v>
      </c>
      <c r="M388" s="39">
        <v>-0.99899811921000004</v>
      </c>
      <c r="N388" s="39">
        <v>9.5759233925000006E-2</v>
      </c>
      <c r="O388" s="39">
        <v>-0.37827715356000002</v>
      </c>
      <c r="P388" s="39">
        <v>-0.19678714859999999</v>
      </c>
      <c r="Q388" s="39">
        <v>0.2475</v>
      </c>
      <c r="R388" s="39">
        <v>0.58116232464999995</v>
      </c>
      <c r="S388" s="39">
        <v>5.3231939164E-2</v>
      </c>
      <c r="T388" s="39">
        <v>0.11843876177</v>
      </c>
      <c r="U388" s="39">
        <v>-0.18351648352</v>
      </c>
      <c r="V388" s="39">
        <v>-0.99247700112000004</v>
      </c>
      <c r="W388" s="39">
        <v>-0.75293627451</v>
      </c>
      <c r="X388" s="39">
        <v>-0.35606060606000001</v>
      </c>
      <c r="Y388" s="4">
        <v>1576.6408260999999</v>
      </c>
    </row>
    <row r="389" spans="1:25" x14ac:dyDescent="0.25">
      <c r="A389" s="13">
        <v>386</v>
      </c>
      <c r="B389" s="13" t="s">
        <v>416</v>
      </c>
      <c r="C389" s="13" t="s">
        <v>3921</v>
      </c>
      <c r="D389" s="13" t="s">
        <v>4015</v>
      </c>
      <c r="E389" s="13" t="str">
        <f t="shared" si="6"/>
        <v>AWX Com A</v>
      </c>
      <c r="F389" s="13" t="s">
        <v>3526</v>
      </c>
      <c r="G389" s="82">
        <v>-5.4230769229000001E-3</v>
      </c>
      <c r="H389" s="39">
        <v>7.2987551866000006E-2</v>
      </c>
      <c r="I389" s="39">
        <v>-0.23038690476000001</v>
      </c>
      <c r="J389" s="39">
        <v>0.17285014513999999</v>
      </c>
      <c r="K389" s="39">
        <v>-5.4230769229000001E-3</v>
      </c>
      <c r="L389" s="39">
        <v>-0.12932659933000001</v>
      </c>
      <c r="M389" s="39">
        <v>0.44463687150999998</v>
      </c>
      <c r="N389" s="39">
        <v>-0.13149847095</v>
      </c>
      <c r="O389" s="39">
        <v>-3.5211267605999998E-2</v>
      </c>
      <c r="P389" s="39">
        <v>-0.10583941605</v>
      </c>
      <c r="Q389" s="39">
        <v>1.6326530613E-2</v>
      </c>
      <c r="R389" s="39">
        <v>4.0160642569000003E-2</v>
      </c>
      <c r="S389" s="39">
        <v>-1.5830115835000001E-3</v>
      </c>
      <c r="T389" s="39">
        <v>-0.33180878552999998</v>
      </c>
      <c r="U389" s="39">
        <v>0.61924686192</v>
      </c>
      <c r="V389" s="39">
        <v>-0.13087748645</v>
      </c>
      <c r="W389" s="39">
        <v>-0.23825484764999999</v>
      </c>
      <c r="X389" s="39">
        <v>0.38846153845999998</v>
      </c>
      <c r="Y389" s="4">
        <v>9.4970879218000004</v>
      </c>
    </row>
    <row r="390" spans="1:25" x14ac:dyDescent="0.25">
      <c r="A390" s="13">
        <v>387</v>
      </c>
      <c r="B390" s="13" t="s">
        <v>417</v>
      </c>
      <c r="C390" s="13" t="s">
        <v>3922</v>
      </c>
      <c r="D390" s="13" t="s">
        <v>4016</v>
      </c>
      <c r="E390" s="13" t="str">
        <f t="shared" si="6"/>
        <v>AWX-B Com B</v>
      </c>
      <c r="F390" s="13" t="s">
        <v>3526</v>
      </c>
      <c r="G390" s="82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</row>
    <row r="391" spans="1:25" x14ac:dyDescent="0.25">
      <c r="A391" s="13">
        <v>388</v>
      </c>
      <c r="B391" s="13" t="s">
        <v>418</v>
      </c>
      <c r="C391" s="13" t="s">
        <v>3923</v>
      </c>
      <c r="D391" s="13" t="s">
        <v>4017</v>
      </c>
      <c r="E391" s="13" t="str">
        <f t="shared" si="6"/>
        <v>AVB Com</v>
      </c>
      <c r="F391" s="13" t="s">
        <v>3527</v>
      </c>
      <c r="G391" s="82">
        <v>1.0198057006999999E-3</v>
      </c>
      <c r="H391" s="39">
        <v>-7.9330601767999998E-2</v>
      </c>
      <c r="I391" s="39">
        <v>-0.14480683073</v>
      </c>
      <c r="J391" s="39">
        <v>-7.9188860395999996E-2</v>
      </c>
      <c r="K391" s="39">
        <v>7.0032905581999996E-2</v>
      </c>
      <c r="L391" s="39">
        <v>2.2506872664999999E-3</v>
      </c>
      <c r="M391" s="39">
        <v>0.45104978140000002</v>
      </c>
      <c r="N391" s="39">
        <v>-4.3270628954000002E-2</v>
      </c>
      <c r="O391" s="39">
        <v>-2.1619606747999998E-2</v>
      </c>
      <c r="P391" s="39">
        <v>-1.5287170205000001E-2</v>
      </c>
      <c r="Q391" s="39">
        <v>-7.3148247093E-3</v>
      </c>
      <c r="R391" s="39">
        <v>-8.4619164619000001E-2</v>
      </c>
      <c r="S391" s="39">
        <v>1.1810178220000001E-3</v>
      </c>
      <c r="T391" s="39">
        <v>-0.13776996372</v>
      </c>
      <c r="U391" s="39">
        <v>0.20300493173</v>
      </c>
      <c r="V391" s="39">
        <v>0.20335634227999999</v>
      </c>
      <c r="W391" s="39">
        <v>-0.33924728236000001</v>
      </c>
      <c r="X391" s="39">
        <v>0.62168056820999995</v>
      </c>
      <c r="Y391" s="4">
        <v>165720.46812999999</v>
      </c>
    </row>
    <row r="392" spans="1:25" x14ac:dyDescent="0.25">
      <c r="A392" s="13">
        <v>389</v>
      </c>
      <c r="B392" s="13" t="s">
        <v>419</v>
      </c>
      <c r="C392" s="13" t="s">
        <v>3924</v>
      </c>
      <c r="D392" s="13" t="s">
        <v>4017</v>
      </c>
      <c r="E392" s="13" t="str">
        <f t="shared" si="6"/>
        <v>AVNS Com</v>
      </c>
      <c r="F392" s="13" t="s">
        <v>3528</v>
      </c>
      <c r="G392" s="82">
        <v>4.4489383214999997E-2</v>
      </c>
      <c r="H392" s="39">
        <v>-0.16356275304000001</v>
      </c>
      <c r="I392" s="39">
        <v>-0.39199529135</v>
      </c>
      <c r="J392" s="39">
        <v>-0.54969485615000002</v>
      </c>
      <c r="K392" s="39">
        <v>-0.57314049587000004</v>
      </c>
      <c r="L392" s="39">
        <v>-0.64144394307999997</v>
      </c>
      <c r="M392" s="39">
        <v>-0.66537091026999995</v>
      </c>
      <c r="N392" s="39">
        <v>-4.7840531562000001E-2</v>
      </c>
      <c r="O392" s="39">
        <v>-0.1242149337</v>
      </c>
      <c r="P392" s="39">
        <v>1.5936254984999999E-3</v>
      </c>
      <c r="Q392" s="39">
        <v>-2.6252983293E-2</v>
      </c>
      <c r="R392" s="39">
        <v>-8.7418300655000003E-2</v>
      </c>
      <c r="S392" s="39">
        <v>-7.5201432407999994E-2</v>
      </c>
      <c r="T392" s="39">
        <v>-0.35113065326999998</v>
      </c>
      <c r="U392" s="39">
        <v>-0.29023629068000001</v>
      </c>
      <c r="V392" s="39">
        <v>-0.17110125646999999</v>
      </c>
      <c r="W392" s="39">
        <v>-0.21949812518</v>
      </c>
      <c r="X392" s="39">
        <v>-0.24433304272</v>
      </c>
      <c r="Y392" s="4">
        <v>6165.6369969999996</v>
      </c>
    </row>
    <row r="393" spans="1:25" x14ac:dyDescent="0.25">
      <c r="A393" s="13">
        <v>390</v>
      </c>
      <c r="B393" s="13" t="s">
        <v>5305</v>
      </c>
      <c r="C393" s="13" t="s">
        <v>5399</v>
      </c>
      <c r="D393" s="13"/>
      <c r="E393" s="13" t="str">
        <f t="shared" si="6"/>
        <v xml:space="preserve">AVIG </v>
      </c>
      <c r="F393" s="13" t="s">
        <v>5386</v>
      </c>
      <c r="G393" s="82">
        <v>-7.2011521297000005E-5</v>
      </c>
      <c r="H393" s="39">
        <v>1.1739992909E-2</v>
      </c>
      <c r="I393" s="39">
        <v>3.2900205772E-2</v>
      </c>
      <c r="J393" s="39">
        <v>3.6484919705E-2</v>
      </c>
      <c r="K393" s="39">
        <v>0.11049454134</v>
      </c>
      <c r="L393" s="39">
        <v>7.6612469449000006E-2</v>
      </c>
      <c r="M393" s="39"/>
      <c r="N393" s="39">
        <v>-3.8507821881999999E-3</v>
      </c>
      <c r="O393" s="39">
        <v>2.5117343557000001E-3</v>
      </c>
      <c r="P393" s="39">
        <v>-1.9402669741000001E-3</v>
      </c>
      <c r="Q393" s="39">
        <v>1.2652068127E-2</v>
      </c>
      <c r="R393" s="39">
        <v>-1.1936483441999999E-3</v>
      </c>
      <c r="S393" s="39">
        <v>9.7858837962000005E-3</v>
      </c>
      <c r="T393" s="39">
        <v>4.6294081846999999E-2</v>
      </c>
      <c r="U393" s="39">
        <v>1.5469344653999999E-2</v>
      </c>
      <c r="V393" s="39">
        <v>6.4108293430999996E-2</v>
      </c>
      <c r="W393" s="39">
        <v>-0.1417064971</v>
      </c>
      <c r="X393" s="39">
        <v>-2.1492480248999999E-2</v>
      </c>
      <c r="Y393" s="4">
        <v>5932.6629475</v>
      </c>
    </row>
    <row r="394" spans="1:25" x14ac:dyDescent="0.25">
      <c r="A394" s="13">
        <v>391</v>
      </c>
      <c r="B394" s="13" t="s">
        <v>420</v>
      </c>
      <c r="C394" s="13" t="s">
        <v>3925</v>
      </c>
      <c r="D394" s="13" t="s">
        <v>4017</v>
      </c>
      <c r="E394" s="13" t="str">
        <f t="shared" si="6"/>
        <v>AVTR Com</v>
      </c>
      <c r="F394" s="13" t="s">
        <v>3529</v>
      </c>
      <c r="G394" s="82">
        <v>-3.9518900343999998E-2</v>
      </c>
      <c r="H394" s="39">
        <v>-0.19452449567999999</v>
      </c>
      <c r="I394" s="39">
        <v>-0.48479262673000001</v>
      </c>
      <c r="J394" s="39">
        <v>-0.55546719682000001</v>
      </c>
      <c r="K394" s="39">
        <v>-0.45990338164</v>
      </c>
      <c r="L394" s="39">
        <v>-0.60840630473000001</v>
      </c>
      <c r="M394" s="39">
        <v>-0.49594229034999998</v>
      </c>
      <c r="N394" s="39">
        <v>-2.9341317366999999E-2</v>
      </c>
      <c r="O394" s="39">
        <v>-0.19864281308000001</v>
      </c>
      <c r="P394" s="39">
        <v>-6.1585835255999997E-3</v>
      </c>
      <c r="Q394" s="39">
        <v>4.2602633617000001E-2</v>
      </c>
      <c r="R394" s="39">
        <v>-1.4858841013000001E-3</v>
      </c>
      <c r="S394" s="39">
        <v>-0.16815476191000001</v>
      </c>
      <c r="T394" s="39">
        <v>-0.46938775510000003</v>
      </c>
      <c r="U394" s="39">
        <v>-7.709154621E-2</v>
      </c>
      <c r="V394" s="39">
        <v>8.2503556187000004E-2</v>
      </c>
      <c r="W394" s="39">
        <v>-0.49952539154999998</v>
      </c>
      <c r="X394" s="39">
        <v>0.49698046181</v>
      </c>
      <c r="Y394" s="4">
        <v>189405.22902999999</v>
      </c>
    </row>
    <row r="395" spans="1:25" x14ac:dyDescent="0.25">
      <c r="A395" s="13">
        <v>392</v>
      </c>
      <c r="B395" s="13" t="s">
        <v>421</v>
      </c>
      <c r="C395" s="13" t="s">
        <v>3926</v>
      </c>
      <c r="D395" s="13" t="s">
        <v>4017</v>
      </c>
      <c r="E395" s="13" t="str">
        <f t="shared" si="6"/>
        <v>AVAH Com</v>
      </c>
      <c r="F395" s="13" t="s">
        <v>3530</v>
      </c>
      <c r="G395" s="82">
        <v>2.9100529100000001E-2</v>
      </c>
      <c r="H395" s="39">
        <v>-0.16344086022000001</v>
      </c>
      <c r="I395" s="39">
        <v>-0.19628099173999999</v>
      </c>
      <c r="J395" s="39">
        <v>4.8517520215999997E-2</v>
      </c>
      <c r="K395" s="39">
        <v>1.2485549133</v>
      </c>
      <c r="L395" s="39">
        <v>0.74439461883000002</v>
      </c>
      <c r="M395" s="39"/>
      <c r="N395" s="39">
        <v>0.27230046947999997</v>
      </c>
      <c r="O395" s="39">
        <v>-0.14944649446</v>
      </c>
      <c r="P395" s="39">
        <v>0.15618221258000001</v>
      </c>
      <c r="Q395" s="39">
        <v>-1.8761726078000002E-2</v>
      </c>
      <c r="R395" s="39">
        <v>-0.24091778203</v>
      </c>
      <c r="S395" s="39">
        <v>-2.0151133501999999E-2</v>
      </c>
      <c r="T395" s="39">
        <v>-0.14879649890999999</v>
      </c>
      <c r="U395" s="39">
        <v>0.70522388059999996</v>
      </c>
      <c r="V395" s="39">
        <v>2.4358974358999999</v>
      </c>
      <c r="W395" s="39">
        <v>-0.89459459459000001</v>
      </c>
      <c r="X395" s="39"/>
      <c r="Y395" s="4">
        <v>1593.3594274</v>
      </c>
    </row>
    <row r="396" spans="1:25" x14ac:dyDescent="0.25">
      <c r="A396" s="13">
        <v>393</v>
      </c>
      <c r="B396" s="13" t="s">
        <v>422</v>
      </c>
      <c r="C396" s="13" t="s">
        <v>3927</v>
      </c>
      <c r="D396" s="13" t="s">
        <v>4017</v>
      </c>
      <c r="E396" s="13" t="str">
        <f t="shared" si="6"/>
        <v>ATXI Com</v>
      </c>
      <c r="F396" s="13" t="s">
        <v>3531</v>
      </c>
      <c r="G396" s="82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>
        <v>-0.83436853002</v>
      </c>
      <c r="V396" s="39">
        <v>-0.86120689655000005</v>
      </c>
      <c r="W396" s="39">
        <v>-0.91483113068999999</v>
      </c>
      <c r="X396" s="39">
        <v>-0.84739495797999997</v>
      </c>
      <c r="Y396" s="4">
        <v>0</v>
      </c>
    </row>
    <row r="397" spans="1:25" x14ac:dyDescent="0.25">
      <c r="A397" s="13">
        <v>394</v>
      </c>
      <c r="B397" s="13" t="s">
        <v>423</v>
      </c>
      <c r="C397" s="13" t="s">
        <v>3928</v>
      </c>
      <c r="D397" s="13" t="s">
        <v>4017</v>
      </c>
      <c r="E397" s="13" t="str">
        <f t="shared" si="6"/>
        <v>AVY Com</v>
      </c>
      <c r="F397" s="13" t="s">
        <v>3532</v>
      </c>
      <c r="G397" s="82">
        <v>-3.2705000876000001E-3</v>
      </c>
      <c r="H397" s="39">
        <v>-8.5243396637999999E-2</v>
      </c>
      <c r="I397" s="39">
        <v>-6.8012994787E-2</v>
      </c>
      <c r="J397" s="39">
        <v>-0.16965310415000001</v>
      </c>
      <c r="K397" s="39">
        <v>-6.2247326292999998E-2</v>
      </c>
      <c r="L397" s="39">
        <v>-8.6977510467000002E-2</v>
      </c>
      <c r="M397" s="39">
        <v>0.58913157348</v>
      </c>
      <c r="N397" s="39">
        <v>-4.8582721758999997E-2</v>
      </c>
      <c r="O397" s="39">
        <v>-3.8545822328000003E-2</v>
      </c>
      <c r="P397" s="39">
        <v>3.8688562911999999E-2</v>
      </c>
      <c r="Q397" s="39">
        <v>-7.5228837858999998E-3</v>
      </c>
      <c r="R397" s="39">
        <v>-4.3882145095999997E-2</v>
      </c>
      <c r="S397" s="39">
        <v>-8.9408118220000001E-4</v>
      </c>
      <c r="T397" s="39">
        <v>-9.5156313219000005E-2</v>
      </c>
      <c r="U397" s="39">
        <v>-5.9475306902000001E-2</v>
      </c>
      <c r="V397" s="39">
        <v>0.13658883508</v>
      </c>
      <c r="W397" s="39">
        <v>-0.15061431276000001</v>
      </c>
      <c r="X397" s="39">
        <v>0.41412741567</v>
      </c>
      <c r="Y397" s="4">
        <v>105393.65768</v>
      </c>
    </row>
    <row r="398" spans="1:25" x14ac:dyDescent="0.25">
      <c r="A398" s="13">
        <v>395</v>
      </c>
      <c r="B398" s="13" t="s">
        <v>424</v>
      </c>
      <c r="C398" s="13" t="s">
        <v>3929</v>
      </c>
      <c r="D398" s="13" t="s">
        <v>4017</v>
      </c>
      <c r="E398" s="13" t="str">
        <f t="shared" si="6"/>
        <v>AVNW Com</v>
      </c>
      <c r="F398" s="13" t="s">
        <v>3533</v>
      </c>
      <c r="G398" s="82">
        <v>9.3632958815000004E-3</v>
      </c>
      <c r="H398" s="39">
        <v>-0.13134568896000001</v>
      </c>
      <c r="I398" s="39">
        <v>-0.1225071225</v>
      </c>
      <c r="J398" s="39">
        <v>-0.19702048417000001</v>
      </c>
      <c r="K398" s="39">
        <v>-0.28490878938999997</v>
      </c>
      <c r="L398" s="39">
        <v>-0.31987381703000001</v>
      </c>
      <c r="M398" s="39">
        <v>1.0621712099</v>
      </c>
      <c r="N398" s="39">
        <v>-8.4089823219000007E-2</v>
      </c>
      <c r="O398" s="39">
        <v>-8.3985393845000006E-2</v>
      </c>
      <c r="P398" s="39">
        <v>0.2215261959</v>
      </c>
      <c r="Q398" s="39">
        <v>0.12121212121</v>
      </c>
      <c r="R398" s="39">
        <v>-0.10187110186999999</v>
      </c>
      <c r="S398" s="39">
        <v>-1.8518518518E-3</v>
      </c>
      <c r="T398" s="39">
        <v>0.19050248482000001</v>
      </c>
      <c r="U398" s="39">
        <v>-0.44549908145</v>
      </c>
      <c r="V398" s="39">
        <v>4.713049054E-2</v>
      </c>
      <c r="W398" s="39">
        <v>-2.7743142145E-2</v>
      </c>
      <c r="X398" s="39">
        <v>0.87877013176999996</v>
      </c>
      <c r="Y398" s="4">
        <v>2045.3037638999999</v>
      </c>
    </row>
    <row r="399" spans="1:25" x14ac:dyDescent="0.25">
      <c r="A399" s="13">
        <v>396</v>
      </c>
      <c r="B399" s="13" t="s">
        <v>425</v>
      </c>
      <c r="C399" s="13" t="s">
        <v>3930</v>
      </c>
      <c r="D399" s="13" t="s">
        <v>4017</v>
      </c>
      <c r="E399" s="13" t="str">
        <f t="shared" si="6"/>
        <v>CDMO Com</v>
      </c>
      <c r="F399" s="13" t="s">
        <v>3534</v>
      </c>
      <c r="G399" s="82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>
        <v>0.9</v>
      </c>
      <c r="V399" s="39">
        <v>-0.52795933187999999</v>
      </c>
      <c r="W399" s="39">
        <v>-0.52810143933999998</v>
      </c>
      <c r="X399" s="39">
        <v>1.5285961872</v>
      </c>
      <c r="Y399" s="4">
        <v>0</v>
      </c>
    </row>
    <row r="400" spans="1:25" x14ac:dyDescent="0.25">
      <c r="A400" s="13">
        <v>397</v>
      </c>
      <c r="B400" s="13" t="s">
        <v>426</v>
      </c>
      <c r="C400" s="13" t="s">
        <v>3931</v>
      </c>
      <c r="D400" s="13" t="s">
        <v>4017</v>
      </c>
      <c r="E400" s="13" t="str">
        <f t="shared" si="6"/>
        <v>RNA Com</v>
      </c>
      <c r="F400" s="13" t="s">
        <v>3535</v>
      </c>
      <c r="G400" s="82">
        <v>0.26136957657999998</v>
      </c>
      <c r="H400" s="39">
        <v>0.65443949263000001</v>
      </c>
      <c r="I400" s="39">
        <v>0.37453716889999999</v>
      </c>
      <c r="J400" s="39">
        <v>0.10157498288</v>
      </c>
      <c r="K400" s="39">
        <v>4.2004310345000002</v>
      </c>
      <c r="L400" s="39">
        <v>1.5413375461000001</v>
      </c>
      <c r="M400" s="39">
        <v>0.70530035335999997</v>
      </c>
      <c r="N400" s="39">
        <v>-3.6553524805000001E-2</v>
      </c>
      <c r="O400" s="39">
        <v>0.10602981029</v>
      </c>
      <c r="P400" s="39">
        <v>-5.1148545176000003E-2</v>
      </c>
      <c r="Q400" s="39">
        <v>-8.3279535183999998E-2</v>
      </c>
      <c r="R400" s="39">
        <v>0.29260563379999999</v>
      </c>
      <c r="S400" s="39">
        <v>0.31462816670999999</v>
      </c>
      <c r="T400" s="39">
        <v>0.65955983494000003</v>
      </c>
      <c r="U400" s="39">
        <v>2.2132596685000001</v>
      </c>
      <c r="V400" s="39">
        <v>-0.59215863001000002</v>
      </c>
      <c r="W400" s="39">
        <v>-6.6470340766000002E-2</v>
      </c>
      <c r="X400" s="39">
        <v>-6.8573667711E-2</v>
      </c>
      <c r="Y400" s="4">
        <v>127611.35969</v>
      </c>
    </row>
    <row r="401" spans="1:25" x14ac:dyDescent="0.25">
      <c r="A401" s="13">
        <v>398</v>
      </c>
      <c r="B401" s="13" t="s">
        <v>4492</v>
      </c>
      <c r="C401" s="13" t="s">
        <v>4530</v>
      </c>
      <c r="D401" s="13" t="s">
        <v>4017</v>
      </c>
      <c r="E401" s="13" t="str">
        <f t="shared" si="6"/>
        <v>AVDX Com</v>
      </c>
      <c r="F401" s="13" t="s">
        <v>4537</v>
      </c>
      <c r="G401" s="82">
        <v>-1.0121457498E-3</v>
      </c>
      <c r="H401" s="39">
        <v>2.0304568516000001E-3</v>
      </c>
      <c r="I401" s="39">
        <v>-7.6707202993999996E-2</v>
      </c>
      <c r="J401" s="39">
        <v>0.26053639846999999</v>
      </c>
      <c r="K401" s="39">
        <v>-0.06</v>
      </c>
      <c r="L401" s="39">
        <v>0.23684210525999999</v>
      </c>
      <c r="M401" s="39"/>
      <c r="N401" s="39">
        <v>0.11578947368</v>
      </c>
      <c r="O401" s="39">
        <v>-4.1273584905000001E-2</v>
      </c>
      <c r="P401" s="39">
        <v>0.20418204181999999</v>
      </c>
      <c r="Q401" s="39">
        <v>0</v>
      </c>
      <c r="R401" s="39">
        <v>7.1501532183999997E-3</v>
      </c>
      <c r="S401" s="39">
        <v>1.0141987822000001E-3</v>
      </c>
      <c r="T401" s="39">
        <v>-4.5454545455000002E-2</v>
      </c>
      <c r="U401" s="39">
        <v>-0.16545601291000001</v>
      </c>
      <c r="V401" s="39">
        <v>0.24647887324000001</v>
      </c>
      <c r="W401" s="39">
        <v>-0.33997343956999998</v>
      </c>
      <c r="X401" s="39"/>
      <c r="Y401" s="4">
        <v>13261.227273</v>
      </c>
    </row>
    <row r="402" spans="1:25" x14ac:dyDescent="0.25">
      <c r="A402" s="13">
        <v>399</v>
      </c>
      <c r="B402" s="13" t="s">
        <v>427</v>
      </c>
      <c r="C402" s="13" t="s">
        <v>3932</v>
      </c>
      <c r="D402" s="13" t="s">
        <v>4017</v>
      </c>
      <c r="E402" s="13" t="str">
        <f t="shared" si="6"/>
        <v>AVNT Com</v>
      </c>
      <c r="F402" s="13" t="s">
        <v>3536</v>
      </c>
      <c r="G402" s="82">
        <v>-2.4868344059999999E-2</v>
      </c>
      <c r="H402" s="39">
        <v>-3.1948881789000003E-2</v>
      </c>
      <c r="I402" s="39">
        <v>-0.20647359227000001</v>
      </c>
      <c r="J402" s="39">
        <v>-0.23775984451000001</v>
      </c>
      <c r="K402" s="39">
        <v>-0.11015883613999999</v>
      </c>
      <c r="L402" s="39">
        <v>-0.17833967492</v>
      </c>
      <c r="M402" s="39">
        <v>0.49547859083000001</v>
      </c>
      <c r="N402" s="39">
        <v>-0.12535727053000001</v>
      </c>
      <c r="O402" s="39">
        <v>-0.10360602798</v>
      </c>
      <c r="P402" s="39">
        <v>8.4659261484999998E-2</v>
      </c>
      <c r="Q402" s="39">
        <v>-9.8606800908999995E-2</v>
      </c>
      <c r="R402" s="39">
        <v>-2.2903125967000001E-2</v>
      </c>
      <c r="S402" s="39">
        <v>5.5749128920000002E-2</v>
      </c>
      <c r="T402" s="39">
        <v>-0.17229330646999999</v>
      </c>
      <c r="U402" s="39">
        <v>-9.1207174592000006E-5</v>
      </c>
      <c r="V402" s="39">
        <v>0.26377041117</v>
      </c>
      <c r="W402" s="39">
        <v>-0.38225114651999997</v>
      </c>
      <c r="X402" s="39">
        <v>0.41328951041</v>
      </c>
      <c r="Y402" s="4">
        <v>28193.792514000001</v>
      </c>
    </row>
    <row r="403" spans="1:25" x14ac:dyDescent="0.25">
      <c r="A403" s="13">
        <v>400</v>
      </c>
      <c r="B403" s="13" t="s">
        <v>428</v>
      </c>
      <c r="C403" s="13" t="s">
        <v>3933</v>
      </c>
      <c r="D403" s="13" t="s">
        <v>4017</v>
      </c>
      <c r="E403" s="13" t="str">
        <f t="shared" si="6"/>
        <v>AVGR Com</v>
      </c>
      <c r="F403" s="13" t="s">
        <v>4934</v>
      </c>
      <c r="G403" s="82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>
        <v>-0.69815498155</v>
      </c>
      <c r="V403" s="39">
        <v>-0.83348694316000005</v>
      </c>
      <c r="W403" s="39">
        <v>-0.87944444444000003</v>
      </c>
      <c r="X403" s="39">
        <v>2.2494887525999999E-2</v>
      </c>
      <c r="Y403" s="4">
        <v>0</v>
      </c>
    </row>
    <row r="404" spans="1:25" x14ac:dyDescent="0.25">
      <c r="A404" s="13">
        <v>401</v>
      </c>
      <c r="B404" s="13" t="s">
        <v>429</v>
      </c>
      <c r="C404" s="13" t="s">
        <v>3934</v>
      </c>
      <c r="D404" s="13" t="s">
        <v>4017</v>
      </c>
      <c r="E404" s="13" t="str">
        <f t="shared" si="6"/>
        <v>CAR Com</v>
      </c>
      <c r="F404" s="13" t="s">
        <v>3537</v>
      </c>
      <c r="G404" s="82">
        <v>-1.6142202123999999E-2</v>
      </c>
      <c r="H404" s="39">
        <v>-0.13606530251999999</v>
      </c>
      <c r="I404" s="39">
        <v>0.72473023563000005</v>
      </c>
      <c r="J404" s="39">
        <v>0.81569491132000005</v>
      </c>
      <c r="K404" s="39">
        <v>-0.26804477577000002</v>
      </c>
      <c r="L404" s="39">
        <v>-0.10452667043</v>
      </c>
      <c r="M404" s="39">
        <v>4.8092175724999997</v>
      </c>
      <c r="N404" s="39">
        <v>-3.9362106062000003E-2</v>
      </c>
      <c r="O404" s="39">
        <v>0.22042160738</v>
      </c>
      <c r="P404" s="39">
        <v>0.31480082047000002</v>
      </c>
      <c r="Q404" s="39">
        <v>0.38804499547999999</v>
      </c>
      <c r="R404" s="39">
        <v>7.0393374735000002E-3</v>
      </c>
      <c r="S404" s="39">
        <v>-7.9887218046000005E-2</v>
      </c>
      <c r="T404" s="39">
        <v>0.94318322788999998</v>
      </c>
      <c r="U404" s="39">
        <v>-0.54524427394999997</v>
      </c>
      <c r="V404" s="39">
        <v>0.13809801311</v>
      </c>
      <c r="W404" s="39">
        <v>-0.20948063847000001</v>
      </c>
      <c r="X404" s="39">
        <v>4.5595174263000002</v>
      </c>
      <c r="Y404" s="4">
        <v>226469.56283000001</v>
      </c>
    </row>
    <row r="405" spans="1:25" x14ac:dyDescent="0.25">
      <c r="A405" s="13">
        <v>402</v>
      </c>
      <c r="B405" s="13" t="s">
        <v>430</v>
      </c>
      <c r="C405" s="13" t="s">
        <v>3935</v>
      </c>
      <c r="D405" s="13" t="s">
        <v>4017</v>
      </c>
      <c r="E405" s="13" t="str">
        <f t="shared" si="6"/>
        <v>AVA Com</v>
      </c>
      <c r="F405" s="13" t="s">
        <v>3538</v>
      </c>
      <c r="G405" s="82">
        <v>-4.1307189543E-2</v>
      </c>
      <c r="H405" s="39">
        <v>-4.4056308655000001E-2</v>
      </c>
      <c r="I405" s="39">
        <v>2.3972765021E-2</v>
      </c>
      <c r="J405" s="39">
        <v>9.7266592165000006E-3</v>
      </c>
      <c r="K405" s="39">
        <v>9.7367557987999995E-2</v>
      </c>
      <c r="L405" s="39">
        <v>9.5466913954000004E-3</v>
      </c>
      <c r="M405" s="39">
        <v>0.25023851609999997</v>
      </c>
      <c r="N405" s="39">
        <v>4.7535651739999997E-2</v>
      </c>
      <c r="O405" s="39">
        <v>-9.5533795101999993E-3</v>
      </c>
      <c r="P405" s="39">
        <v>-5.9634310071E-2</v>
      </c>
      <c r="Q405" s="39">
        <v>-1.4541677486E-2</v>
      </c>
      <c r="R405" s="39">
        <v>-1.7127799736999998E-2</v>
      </c>
      <c r="S405" s="39">
        <v>-1.6890080429E-2</v>
      </c>
      <c r="T405" s="39">
        <v>2.6768213464000001E-2</v>
      </c>
      <c r="U405" s="39">
        <v>7.8375076345999994E-2</v>
      </c>
      <c r="V405" s="39">
        <v>-0.15314755091000001</v>
      </c>
      <c r="W405" s="39">
        <v>8.7944919173E-2</v>
      </c>
      <c r="X405" s="39">
        <v>0.10270404708</v>
      </c>
      <c r="Y405" s="4">
        <v>26430.08556</v>
      </c>
    </row>
    <row r="406" spans="1:25" x14ac:dyDescent="0.25">
      <c r="A406" s="13">
        <v>403</v>
      </c>
      <c r="B406" s="13" t="s">
        <v>431</v>
      </c>
      <c r="C406" s="13" t="s">
        <v>3936</v>
      </c>
      <c r="D406" s="13" t="s">
        <v>4017</v>
      </c>
      <c r="E406" s="13" t="str">
        <f t="shared" si="6"/>
        <v>AVT Com</v>
      </c>
      <c r="F406" s="13" t="s">
        <v>4651</v>
      </c>
      <c r="G406" s="82">
        <v>-4.6829832337999998E-2</v>
      </c>
      <c r="H406" s="39">
        <v>-0.12102363603999999</v>
      </c>
      <c r="I406" s="39">
        <v>-7.0800645243999996E-3</v>
      </c>
      <c r="J406" s="39">
        <v>1.053250147E-2</v>
      </c>
      <c r="K406" s="39">
        <v>0.14240799270999999</v>
      </c>
      <c r="L406" s="39">
        <v>0.14710994294999999</v>
      </c>
      <c r="M406" s="39">
        <v>0.94108265535000002</v>
      </c>
      <c r="N406" s="39">
        <v>-4.1968624862000002E-2</v>
      </c>
      <c r="O406" s="39">
        <v>-2.2873778332000001E-2</v>
      </c>
      <c r="P406" s="39">
        <v>6.4268993403000005E-2</v>
      </c>
      <c r="Q406" s="39">
        <v>6.8300253507999995E-2</v>
      </c>
      <c r="R406" s="39">
        <v>-2.6375282596E-3</v>
      </c>
      <c r="S406" s="39">
        <v>-6.5734794106E-2</v>
      </c>
      <c r="T406" s="39">
        <v>-4.1999267148000001E-2</v>
      </c>
      <c r="U406" s="39">
        <v>6.4305742861000006E-2</v>
      </c>
      <c r="V406" s="39">
        <v>0.24413418214999999</v>
      </c>
      <c r="W406" s="39">
        <v>3.3910508021999998E-2</v>
      </c>
      <c r="X406" s="39">
        <v>0.20161112987999999</v>
      </c>
      <c r="Y406" s="4">
        <v>42276.496186999997</v>
      </c>
    </row>
    <row r="407" spans="1:25" x14ac:dyDescent="0.25">
      <c r="A407" s="13">
        <v>404</v>
      </c>
      <c r="B407" s="13" t="s">
        <v>432</v>
      </c>
      <c r="C407" s="13" t="s">
        <v>3937</v>
      </c>
      <c r="D407" s="13" t="s">
        <v>4017</v>
      </c>
      <c r="E407" s="13" t="str">
        <f t="shared" si="6"/>
        <v>AWRE Com</v>
      </c>
      <c r="F407" s="13" t="s">
        <v>5139</v>
      </c>
      <c r="G407" s="82">
        <v>-3.0837004405E-2</v>
      </c>
      <c r="H407" s="39">
        <v>0.20218579235</v>
      </c>
      <c r="I407" s="39">
        <v>0.31736526945999999</v>
      </c>
      <c r="J407" s="39">
        <v>5.7692307690999999E-2</v>
      </c>
      <c r="K407" s="39">
        <v>0.31736526945999999</v>
      </c>
      <c r="L407" s="39">
        <v>8.3743842365999993E-2</v>
      </c>
      <c r="M407" s="39">
        <v>-0.24137931034999999</v>
      </c>
      <c r="N407" s="39">
        <v>-1.2499999999E-2</v>
      </c>
      <c r="O407" s="39">
        <v>5.0632911391999998E-2</v>
      </c>
      <c r="P407" s="39">
        <v>1.2048192770999999E-2</v>
      </c>
      <c r="Q407" s="39">
        <v>0.125</v>
      </c>
      <c r="R407" s="39">
        <v>0.12169312169</v>
      </c>
      <c r="S407" s="39">
        <v>3.7735849056999997E-2</v>
      </c>
      <c r="T407" s="39">
        <v>0.12820512820999999</v>
      </c>
      <c r="U407" s="39">
        <v>0.17469879518</v>
      </c>
      <c r="V407" s="39">
        <v>-2.9239766080999999E-2</v>
      </c>
      <c r="W407" s="39">
        <v>-0.45714285714000003</v>
      </c>
      <c r="X407" s="39">
        <v>-9.9999999999E-2</v>
      </c>
      <c r="Y407" s="4">
        <v>124.508883</v>
      </c>
    </row>
    <row r="408" spans="1:25" x14ac:dyDescent="0.25">
      <c r="A408" s="13">
        <v>405</v>
      </c>
      <c r="B408" s="13" t="s">
        <v>433</v>
      </c>
      <c r="C408" s="13" t="s">
        <v>3938</v>
      </c>
      <c r="D408" s="13" t="s">
        <v>4017</v>
      </c>
      <c r="E408" s="13" t="str">
        <f t="shared" si="6"/>
        <v>AXTA Com</v>
      </c>
      <c r="F408" s="13" t="s">
        <v>3539</v>
      </c>
      <c r="G408" s="82">
        <v>-7.3221757319999999E-3</v>
      </c>
      <c r="H408" s="39">
        <v>-7.7745383867000001E-2</v>
      </c>
      <c r="I408" s="39">
        <v>-0.25177398159999997</v>
      </c>
      <c r="J408" s="39">
        <v>-0.16363102232999999</v>
      </c>
      <c r="K408" s="39">
        <v>-1.6580310881E-2</v>
      </c>
      <c r="L408" s="39">
        <v>0.11910377358</v>
      </c>
      <c r="M408" s="39">
        <v>0.24431818182000001</v>
      </c>
      <c r="N408" s="39">
        <v>-8.3954708645000001E-2</v>
      </c>
      <c r="O408" s="39">
        <v>-2.0198974977E-2</v>
      </c>
      <c r="P408" s="39">
        <v>-5.2307692308000003E-2</v>
      </c>
      <c r="Q408" s="39">
        <v>-3.6038961038999999E-2</v>
      </c>
      <c r="R408" s="39">
        <v>-4.6143482654E-2</v>
      </c>
      <c r="S408" s="39">
        <v>5.2966101683999999E-3</v>
      </c>
      <c r="T408" s="39">
        <v>-0.16803039157999999</v>
      </c>
      <c r="U408" s="39">
        <v>7.3594347959000002E-3</v>
      </c>
      <c r="V408" s="39">
        <v>0.3337259521</v>
      </c>
      <c r="W408" s="39">
        <v>-0.23097826087000001</v>
      </c>
      <c r="X408" s="39">
        <v>0.16007005254000001</v>
      </c>
      <c r="Y408" s="4">
        <v>90777.266300999996</v>
      </c>
    </row>
    <row r="409" spans="1:25" x14ac:dyDescent="0.25">
      <c r="A409" s="13">
        <v>406</v>
      </c>
      <c r="B409" s="13" t="s">
        <v>434</v>
      </c>
      <c r="C409" s="13" t="s">
        <v>3939</v>
      </c>
      <c r="D409" s="13" t="s">
        <v>4017</v>
      </c>
      <c r="E409" s="13" t="str">
        <f t="shared" si="6"/>
        <v>ACLS Com</v>
      </c>
      <c r="F409" s="13" t="s">
        <v>3540</v>
      </c>
      <c r="G409" s="82">
        <v>-2.9355210871000001E-2</v>
      </c>
      <c r="H409" s="39">
        <v>3.6692223438999999E-2</v>
      </c>
      <c r="I409" s="39">
        <v>0.15673693859000001</v>
      </c>
      <c r="J409" s="39">
        <v>-0.29352491135999997</v>
      </c>
      <c r="K409" s="39">
        <v>-0.56913622396999997</v>
      </c>
      <c r="L409" s="39">
        <v>-3.1465848044000003E-2</v>
      </c>
      <c r="M409" s="39">
        <v>1.9537741368999999</v>
      </c>
      <c r="N409" s="39">
        <v>-9.3447709436000004E-2</v>
      </c>
      <c r="O409" s="39">
        <v>-1.3891685121999999E-2</v>
      </c>
      <c r="P409" s="39">
        <v>0.15026541446</v>
      </c>
      <c r="Q409" s="39">
        <v>0.23695420659999999</v>
      </c>
      <c r="R409" s="39">
        <v>-2.8698522026000001E-2</v>
      </c>
      <c r="S409" s="39">
        <v>0.11862904417</v>
      </c>
      <c r="T409" s="39">
        <v>8.3726921423999998E-2</v>
      </c>
      <c r="U409" s="39">
        <v>-0.46125375895999998</v>
      </c>
      <c r="V409" s="39">
        <v>0.63419858871000001</v>
      </c>
      <c r="W409" s="39">
        <v>6.4377682401999994E-2</v>
      </c>
      <c r="X409" s="39">
        <v>1.5604395604000001</v>
      </c>
      <c r="Y409" s="4">
        <v>38627.414793999997</v>
      </c>
    </row>
    <row r="410" spans="1:25" x14ac:dyDescent="0.25">
      <c r="A410" s="13">
        <v>407</v>
      </c>
      <c r="B410" s="13" t="s">
        <v>435</v>
      </c>
      <c r="C410" s="13" t="s">
        <v>3940</v>
      </c>
      <c r="D410" s="13" t="s">
        <v>4017</v>
      </c>
      <c r="E410" s="13" t="str">
        <f t="shared" si="6"/>
        <v>AXGN Com</v>
      </c>
      <c r="F410" s="13" t="s">
        <v>3541</v>
      </c>
      <c r="G410" s="82">
        <v>2.1865889212000001E-3</v>
      </c>
      <c r="H410" s="39">
        <v>0.25800548948000002</v>
      </c>
      <c r="I410" s="39">
        <v>-0.24986361157</v>
      </c>
      <c r="J410" s="39">
        <v>0.75606641123999996</v>
      </c>
      <c r="K410" s="39">
        <v>0.63301662707999995</v>
      </c>
      <c r="L410" s="39">
        <v>0.30208333332999998</v>
      </c>
      <c r="M410" s="39">
        <v>0.14202657806999999</v>
      </c>
      <c r="N410" s="39">
        <v>-7.5462268866000007E-2</v>
      </c>
      <c r="O410" s="39">
        <v>-0.12054054054</v>
      </c>
      <c r="P410" s="39">
        <v>-0.33066994467999999</v>
      </c>
      <c r="Q410" s="39">
        <v>-3.6730945812E-3</v>
      </c>
      <c r="R410" s="39">
        <v>0.2064516129</v>
      </c>
      <c r="S410" s="39">
        <v>5.0420168066999997E-2</v>
      </c>
      <c r="T410" s="39">
        <v>-0.16565533981</v>
      </c>
      <c r="U410" s="39">
        <v>1.4128843337999999</v>
      </c>
      <c r="V410" s="39">
        <v>-0.31563126252000001</v>
      </c>
      <c r="W410" s="39">
        <v>6.5101387407E-2</v>
      </c>
      <c r="X410" s="39">
        <v>-0.47653631284999998</v>
      </c>
      <c r="Y410" s="4">
        <v>21897.217635000001</v>
      </c>
    </row>
    <row r="411" spans="1:25" x14ac:dyDescent="0.25">
      <c r="A411" s="13">
        <v>408</v>
      </c>
      <c r="B411" s="13" t="s">
        <v>436</v>
      </c>
      <c r="C411" s="13" t="s">
        <v>3941</v>
      </c>
      <c r="D411" s="13" t="s">
        <v>4017</v>
      </c>
      <c r="E411" s="13" t="str">
        <f t="shared" si="6"/>
        <v>AXON Com</v>
      </c>
      <c r="F411" s="13" t="s">
        <v>3542</v>
      </c>
      <c r="G411" s="82">
        <v>-4.0017529291E-3</v>
      </c>
      <c r="H411" s="39">
        <v>8.5696686278000006E-2</v>
      </c>
      <c r="I411" s="39">
        <v>0.27494833186000001</v>
      </c>
      <c r="J411" s="39">
        <v>1.9276271186</v>
      </c>
      <c r="K411" s="39">
        <v>3.7752405174999999</v>
      </c>
      <c r="L411" s="39">
        <v>6.4266918909999999</v>
      </c>
      <c r="M411" s="39">
        <v>8.4212937711000002</v>
      </c>
      <c r="N411" s="39">
        <v>-4.7308165385000003E-3</v>
      </c>
      <c r="O411" s="39">
        <v>0.16608042589999999</v>
      </c>
      <c r="P411" s="39">
        <v>0.22347953693</v>
      </c>
      <c r="Q411" s="39">
        <v>0.10339037262</v>
      </c>
      <c r="R411" s="39">
        <v>-8.7506341038999999E-2</v>
      </c>
      <c r="S411" s="39">
        <v>0.14316536288000001</v>
      </c>
      <c r="T411" s="39">
        <v>0.45317337461000001</v>
      </c>
      <c r="U411" s="39">
        <v>1.3006232337999999</v>
      </c>
      <c r="V411" s="39">
        <v>0.55686132707000002</v>
      </c>
      <c r="W411" s="39">
        <v>5.6878980890999999E-2</v>
      </c>
      <c r="X411" s="39">
        <v>0.28131886069000001</v>
      </c>
      <c r="Y411" s="4">
        <v>539826.56819000002</v>
      </c>
    </row>
    <row r="412" spans="1:25" x14ac:dyDescent="0.25">
      <c r="A412" s="13">
        <v>409</v>
      </c>
      <c r="B412" s="13" t="s">
        <v>437</v>
      </c>
      <c r="C412" s="13" t="s">
        <v>3942</v>
      </c>
      <c r="D412" s="13" t="s">
        <v>4017</v>
      </c>
      <c r="E412" s="13" t="str">
        <f t="shared" si="6"/>
        <v>AX Com</v>
      </c>
      <c r="F412" s="13" t="s">
        <v>3543</v>
      </c>
      <c r="G412" s="82">
        <v>-9.6623981380999993E-3</v>
      </c>
      <c r="H412" s="39">
        <v>1.4428809920000001E-2</v>
      </c>
      <c r="I412" s="39">
        <v>0.16374829000999999</v>
      </c>
      <c r="J412" s="39">
        <v>0.30917205294</v>
      </c>
      <c r="K412" s="39">
        <v>0.85864103124000002</v>
      </c>
      <c r="L412" s="39">
        <v>1.0040047113999999</v>
      </c>
      <c r="M412" s="39">
        <v>2.6339171293999999</v>
      </c>
      <c r="N412" s="39">
        <v>-3.4131736527000002E-2</v>
      </c>
      <c r="O412" s="39">
        <v>-1.6119032859000001E-2</v>
      </c>
      <c r="P412" s="39">
        <v>9.5463137997E-2</v>
      </c>
      <c r="Q412" s="39">
        <v>9.3471383376E-2</v>
      </c>
      <c r="R412" s="39">
        <v>0.13558653339999999</v>
      </c>
      <c r="S412" s="39">
        <v>-1.4823393167E-2</v>
      </c>
      <c r="T412" s="39">
        <v>0.21789549034</v>
      </c>
      <c r="U412" s="39">
        <v>0.27930402929999998</v>
      </c>
      <c r="V412" s="39">
        <v>0.42857142857000002</v>
      </c>
      <c r="W412" s="39">
        <v>-0.31640135933000002</v>
      </c>
      <c r="X412" s="39">
        <v>0.48974154009999998</v>
      </c>
      <c r="Y412" s="4">
        <v>30666.892868999999</v>
      </c>
    </row>
    <row r="413" spans="1:25" x14ac:dyDescent="0.25">
      <c r="A413" s="13">
        <v>410</v>
      </c>
      <c r="B413" s="13" t="s">
        <v>438</v>
      </c>
      <c r="C413" s="13" t="s">
        <v>3943</v>
      </c>
      <c r="D413" s="13" t="s">
        <v>4017</v>
      </c>
      <c r="E413" s="13" t="str">
        <f t="shared" si="6"/>
        <v>AXSM Com</v>
      </c>
      <c r="F413" s="13" t="s">
        <v>3544</v>
      </c>
      <c r="G413" s="82">
        <v>-3.1856356790999998E-3</v>
      </c>
      <c r="H413" s="39">
        <v>-2.0675265553000002E-2</v>
      </c>
      <c r="I413" s="39">
        <v>-5.6986301369999999E-2</v>
      </c>
      <c r="J413" s="39">
        <v>0.20743685687999999</v>
      </c>
      <c r="K413" s="39">
        <v>0.40184632093</v>
      </c>
      <c r="L413" s="39">
        <v>1.3770718232000001</v>
      </c>
      <c r="M413" s="39">
        <v>0.32316760636000003</v>
      </c>
      <c r="N413" s="39">
        <v>-8.5541790810999996E-2</v>
      </c>
      <c r="O413" s="39">
        <v>-3.7211695103999999E-2</v>
      </c>
      <c r="P413" s="39">
        <v>-6.3496304212000004E-2</v>
      </c>
      <c r="Q413" s="39">
        <v>-7.3221757319999999E-3</v>
      </c>
      <c r="R413" s="39">
        <v>-2.8834179519000001E-2</v>
      </c>
      <c r="S413" s="39">
        <v>1.8544091536999999E-2</v>
      </c>
      <c r="T413" s="39">
        <v>0.22042311782999999</v>
      </c>
      <c r="U413" s="39">
        <v>6.3073250408999998E-2</v>
      </c>
      <c r="V413" s="39">
        <v>3.1894204588999997E-2</v>
      </c>
      <c r="W413" s="39">
        <v>1.041556379</v>
      </c>
      <c r="X413" s="39">
        <v>-0.53627102001000004</v>
      </c>
      <c r="Y413" s="4">
        <v>74191.587473000007</v>
      </c>
    </row>
    <row r="414" spans="1:25" x14ac:dyDescent="0.25">
      <c r="A414" s="13">
        <v>411</v>
      </c>
      <c r="B414" s="13" t="s">
        <v>439</v>
      </c>
      <c r="C414" s="13" t="s">
        <v>3944</v>
      </c>
      <c r="D414" s="13" t="s">
        <v>4017</v>
      </c>
      <c r="E414" s="13" t="str">
        <f t="shared" si="6"/>
        <v>AYRO Com</v>
      </c>
      <c r="F414" s="13" t="s">
        <v>3545</v>
      </c>
      <c r="G414" s="82">
        <v>-3.8461538461999997E-2</v>
      </c>
      <c r="H414" s="39">
        <v>-0.12587412586999999</v>
      </c>
      <c r="I414" s="39">
        <v>-0.39154984424</v>
      </c>
      <c r="J414" s="39">
        <v>-0.47531900603999999</v>
      </c>
      <c r="K414" s="39">
        <v>-0.93220199250000002</v>
      </c>
      <c r="L414" s="39">
        <v>-0.95231628418000003</v>
      </c>
      <c r="M414" s="39">
        <v>-0.98861815267999997</v>
      </c>
      <c r="N414" s="39">
        <v>-9.7001763668999999E-2</v>
      </c>
      <c r="O414" s="39">
        <v>-7.0312499998999994E-2</v>
      </c>
      <c r="P414" s="39">
        <v>-0.17857142857</v>
      </c>
      <c r="Q414" s="39">
        <v>0.17806905371000001</v>
      </c>
      <c r="R414" s="39">
        <v>4.8846675712E-2</v>
      </c>
      <c r="S414" s="39">
        <v>-0.191461837</v>
      </c>
      <c r="T414" s="39">
        <v>-0.42840942346999999</v>
      </c>
      <c r="U414" s="39">
        <v>-0.61170454544999997</v>
      </c>
      <c r="V414" s="39">
        <v>-0.42513718316999999</v>
      </c>
      <c r="W414" s="39">
        <v>-0.76229813665000001</v>
      </c>
      <c r="X414" s="39">
        <v>-0.73519736842000005</v>
      </c>
      <c r="Y414" s="4">
        <v>402.52944167999999</v>
      </c>
    </row>
    <row r="415" spans="1:25" x14ac:dyDescent="0.25">
      <c r="A415" s="13">
        <v>412</v>
      </c>
      <c r="B415" s="13" t="s">
        <v>440</v>
      </c>
      <c r="C415" s="13" t="s">
        <v>3945</v>
      </c>
      <c r="D415" s="13" t="s">
        <v>4017</v>
      </c>
      <c r="E415" s="13" t="str">
        <f t="shared" si="6"/>
        <v>AYTU Com</v>
      </c>
      <c r="F415" s="13" t="s">
        <v>3546</v>
      </c>
      <c r="G415" s="82">
        <v>-2.0161290322000001E-2</v>
      </c>
      <c r="H415" s="39">
        <v>1.8867924529000001E-2</v>
      </c>
      <c r="I415" s="39">
        <v>0.45945945946</v>
      </c>
      <c r="J415" s="39">
        <v>-8.1632653064000003E-3</v>
      </c>
      <c r="K415" s="39">
        <v>0.42941176470999998</v>
      </c>
      <c r="L415" s="39">
        <v>-0.78303571428999996</v>
      </c>
      <c r="M415" s="39">
        <v>-0.99125899280999996</v>
      </c>
      <c r="N415" s="39">
        <v>-6.9767441861000007E-2</v>
      </c>
      <c r="O415" s="39">
        <v>0.125</v>
      </c>
      <c r="P415" s="39">
        <v>0.31851851852000002</v>
      </c>
      <c r="Q415" s="39">
        <v>0.22471910111999999</v>
      </c>
      <c r="R415" s="39">
        <v>0.11926605504</v>
      </c>
      <c r="S415" s="39">
        <v>-4.0983606550000001E-3</v>
      </c>
      <c r="T415" s="39">
        <v>0.42941176470999998</v>
      </c>
      <c r="U415" s="39">
        <v>-0.40140845069999997</v>
      </c>
      <c r="V415" s="39">
        <v>-0.24867724867999999</v>
      </c>
      <c r="W415" s="39">
        <v>-0.86</v>
      </c>
      <c r="X415" s="39">
        <v>-0.77424749163999995</v>
      </c>
      <c r="Y415" s="4">
        <v>390.34669173999998</v>
      </c>
    </row>
    <row r="416" spans="1:25" x14ac:dyDescent="0.25">
      <c r="A416" s="13">
        <v>413</v>
      </c>
      <c r="B416" s="13" t="s">
        <v>4582</v>
      </c>
      <c r="C416" s="13" t="s">
        <v>4597</v>
      </c>
      <c r="D416" s="13" t="s">
        <v>4017</v>
      </c>
      <c r="E416" s="13" t="str">
        <f t="shared" si="6"/>
        <v>AZTA Com</v>
      </c>
      <c r="F416" s="13" t="s">
        <v>4614</v>
      </c>
      <c r="G416" s="82">
        <v>5.5762081784000002E-2</v>
      </c>
      <c r="H416" s="39">
        <v>-0.14535058681999999</v>
      </c>
      <c r="I416" s="39">
        <v>-0.47446336046999998</v>
      </c>
      <c r="J416" s="39">
        <v>-0.51319849159999997</v>
      </c>
      <c r="K416" s="39">
        <v>-0.40260832983</v>
      </c>
      <c r="L416" s="39">
        <v>-0.59440159954000005</v>
      </c>
      <c r="M416" s="39">
        <v>-0.49522569145000001</v>
      </c>
      <c r="N416" s="39">
        <v>-0.20586886749</v>
      </c>
      <c r="O416" s="39">
        <v>-0.2396073903</v>
      </c>
      <c r="P416" s="39">
        <v>1.4426727411E-2</v>
      </c>
      <c r="Q416" s="39">
        <v>0.15194610778000001</v>
      </c>
      <c r="R416" s="39">
        <v>6.2378167642E-2</v>
      </c>
      <c r="S416" s="39">
        <v>-0.13149847095</v>
      </c>
      <c r="T416" s="39">
        <v>-0.432</v>
      </c>
      <c r="U416" s="39">
        <v>-0.23242247466999999</v>
      </c>
      <c r="V416" s="39">
        <v>0.11885949845</v>
      </c>
      <c r="W416" s="39">
        <v>-0.43536029482999999</v>
      </c>
      <c r="X416" s="39">
        <v>0.52618460268</v>
      </c>
      <c r="Y416" s="4">
        <v>21900.058217000002</v>
      </c>
    </row>
    <row r="417" spans="1:25" x14ac:dyDescent="0.25">
      <c r="A417" s="13">
        <v>414</v>
      </c>
      <c r="B417" s="13" t="s">
        <v>4938</v>
      </c>
      <c r="C417" s="13" t="s">
        <v>4955</v>
      </c>
      <c r="D417" s="13" t="s">
        <v>4017</v>
      </c>
      <c r="E417" s="13" t="str">
        <f t="shared" si="6"/>
        <v>AZTR Com</v>
      </c>
      <c r="F417" s="13" t="s">
        <v>4960</v>
      </c>
      <c r="G417" s="82">
        <v>-2.4932249322999998E-2</v>
      </c>
      <c r="H417" s="39">
        <v>-0.28269537480000001</v>
      </c>
      <c r="I417" s="39">
        <v>-0.53429976702000004</v>
      </c>
      <c r="J417" s="39">
        <v>-0.68427518427</v>
      </c>
      <c r="K417" s="39">
        <v>-0.99757219973</v>
      </c>
      <c r="L417" s="39"/>
      <c r="M417" s="39"/>
      <c r="N417" s="39">
        <v>-0.15126050420000001</v>
      </c>
      <c r="O417" s="39">
        <v>6.6666666666000005E-2</v>
      </c>
      <c r="P417" s="39">
        <v>-0.15222772276999999</v>
      </c>
      <c r="Q417" s="39">
        <v>-4.5985401459999999E-2</v>
      </c>
      <c r="R417" s="39">
        <v>-0.31905126242999998</v>
      </c>
      <c r="S417" s="39">
        <v>1.0674157303E-2</v>
      </c>
      <c r="T417" s="39">
        <v>-0.57720329024999995</v>
      </c>
      <c r="U417" s="39">
        <v>-0.98458333333000003</v>
      </c>
      <c r="V417" s="39"/>
      <c r="W417" s="39"/>
      <c r="X417" s="39"/>
      <c r="Y417" s="4">
        <v>189.63694404</v>
      </c>
    </row>
    <row r="418" spans="1:25" x14ac:dyDescent="0.25">
      <c r="A418" s="13">
        <v>415</v>
      </c>
      <c r="B418" s="13" t="s">
        <v>443</v>
      </c>
      <c r="C418" s="13" t="s">
        <v>3946</v>
      </c>
      <c r="D418" s="13" t="s">
        <v>4017</v>
      </c>
      <c r="E418" s="13" t="str">
        <f t="shared" si="6"/>
        <v>BGS Com</v>
      </c>
      <c r="F418" s="13" t="s">
        <v>3547</v>
      </c>
      <c r="G418" s="82">
        <v>0.02</v>
      </c>
      <c r="H418" s="39">
        <v>-9.5343680708999998E-2</v>
      </c>
      <c r="I418" s="39">
        <v>-0.27789645892999998</v>
      </c>
      <c r="J418" s="39">
        <v>-0.46795415886000002</v>
      </c>
      <c r="K418" s="39">
        <v>-0.65300049248000003</v>
      </c>
      <c r="L418" s="39">
        <v>-0.77218322505000003</v>
      </c>
      <c r="M418" s="39">
        <v>-0.79294854174999996</v>
      </c>
      <c r="N418" s="39">
        <v>5.8785379551000001E-2</v>
      </c>
      <c r="O418" s="39">
        <v>2.9112081502000002E-3</v>
      </c>
      <c r="P418" s="39">
        <v>-0.38896952103999999</v>
      </c>
      <c r="Q418" s="39">
        <v>5.0203596878000002E-2</v>
      </c>
      <c r="R418" s="39">
        <v>-3.0732860521000001E-2</v>
      </c>
      <c r="S418" s="39">
        <v>-4.8780487796000003E-3</v>
      </c>
      <c r="T418" s="39">
        <v>-0.36278816694999999</v>
      </c>
      <c r="U418" s="39">
        <v>-0.28296635471999998</v>
      </c>
      <c r="V418" s="39">
        <v>3.3402529771E-3</v>
      </c>
      <c r="W418" s="39">
        <v>-0.60702115872999995</v>
      </c>
      <c r="X418" s="39">
        <v>0.17688519468</v>
      </c>
      <c r="Y418" s="4">
        <v>12358.514926</v>
      </c>
    </row>
    <row r="419" spans="1:25" x14ac:dyDescent="0.25">
      <c r="A419" s="13">
        <v>416</v>
      </c>
      <c r="B419" s="13" t="s">
        <v>444</v>
      </c>
      <c r="C419" s="13" t="s">
        <v>3947</v>
      </c>
      <c r="D419" s="13" t="s">
        <v>4017</v>
      </c>
      <c r="E419" s="13" t="str">
        <f t="shared" si="6"/>
        <v>RILY Com</v>
      </c>
      <c r="F419" s="13" t="s">
        <v>3548</v>
      </c>
      <c r="G419" s="82">
        <v>-7.2992700731000004E-2</v>
      </c>
      <c r="H419" s="39">
        <v>0.54878048781</v>
      </c>
      <c r="I419" s="39">
        <v>7.1729957806E-2</v>
      </c>
      <c r="J419" s="39">
        <v>-0.71070615033999995</v>
      </c>
      <c r="K419" s="39">
        <v>-0.89557049250999998</v>
      </c>
      <c r="L419" s="39">
        <v>-0.88881754664000001</v>
      </c>
      <c r="M419" s="39">
        <v>-0.70706361926000005</v>
      </c>
      <c r="N419" s="39">
        <v>-0.39389193422000002</v>
      </c>
      <c r="O419" s="39">
        <v>-0.24289405685000001</v>
      </c>
      <c r="P419" s="39">
        <v>4.0955631398999999E-2</v>
      </c>
      <c r="Q419" s="39">
        <v>-2.6229508196E-2</v>
      </c>
      <c r="R419" s="39">
        <v>0.80808080808000005</v>
      </c>
      <c r="S419" s="39">
        <v>-5.4003724395000001E-2</v>
      </c>
      <c r="T419" s="39">
        <v>0.10675381263</v>
      </c>
      <c r="U419" s="39">
        <v>-0.77280126335999999</v>
      </c>
      <c r="V419" s="39">
        <v>-0.30795304608000001</v>
      </c>
      <c r="W419" s="39">
        <v>-0.58434133588000003</v>
      </c>
      <c r="X419" s="39">
        <v>1.4092047598999999</v>
      </c>
      <c r="Y419" s="4">
        <v>7686.3176434999996</v>
      </c>
    </row>
    <row r="420" spans="1:25" x14ac:dyDescent="0.25">
      <c r="A420" s="13">
        <v>417</v>
      </c>
      <c r="B420" s="13" t="s">
        <v>445</v>
      </c>
      <c r="C420" s="13" t="s">
        <v>3948</v>
      </c>
      <c r="D420" s="13" t="s">
        <v>4017</v>
      </c>
      <c r="E420" s="13" t="str">
        <f t="shared" si="6"/>
        <v>BW Com</v>
      </c>
      <c r="F420" s="13" t="s">
        <v>3549</v>
      </c>
      <c r="G420" s="82">
        <v>0</v>
      </c>
      <c r="H420" s="39">
        <v>0.17475728155</v>
      </c>
      <c r="I420" s="39">
        <v>-0.17123287671000001</v>
      </c>
      <c r="J420" s="39">
        <v>2.5423728812000002E-2</v>
      </c>
      <c r="K420" s="39">
        <v>-0.77083333333000004</v>
      </c>
      <c r="L420" s="39">
        <v>-0.85439229843999998</v>
      </c>
      <c r="M420" s="39">
        <v>-0.52362204724999994</v>
      </c>
      <c r="N420" s="39">
        <v>-0.37740740741000001</v>
      </c>
      <c r="O420" s="39">
        <v>-0.32926829268000002</v>
      </c>
      <c r="P420" s="39">
        <v>0.54811529933000003</v>
      </c>
      <c r="Q420" s="39">
        <v>0.37797192781</v>
      </c>
      <c r="R420" s="39">
        <v>8.8348404533E-3</v>
      </c>
      <c r="S420" s="39">
        <v>0.24665155574</v>
      </c>
      <c r="T420" s="39">
        <v>-0.26219512195</v>
      </c>
      <c r="U420" s="39">
        <v>0.12328767123000001</v>
      </c>
      <c r="V420" s="39">
        <v>-0.74696707106000004</v>
      </c>
      <c r="W420" s="39">
        <v>-0.36031042129000002</v>
      </c>
      <c r="X420" s="39">
        <v>1.5698005697999999</v>
      </c>
      <c r="Y420" s="4">
        <v>1108.5645433</v>
      </c>
    </row>
    <row r="421" spans="1:25" x14ac:dyDescent="0.25">
      <c r="A421" s="13">
        <v>418</v>
      </c>
      <c r="B421" s="13" t="s">
        <v>4544</v>
      </c>
      <c r="C421" s="13" t="s">
        <v>4577</v>
      </c>
      <c r="D421" s="13" t="s">
        <v>4015</v>
      </c>
      <c r="E421" s="13" t="str">
        <f t="shared" si="6"/>
        <v>BLZE Com A</v>
      </c>
      <c r="F421" s="13" t="s">
        <v>4572</v>
      </c>
      <c r="G421" s="82">
        <v>0</v>
      </c>
      <c r="H421" s="39">
        <v>-4.6345811052000002E-2</v>
      </c>
      <c r="I421" s="39">
        <v>-0.15079365079000001</v>
      </c>
      <c r="J421" s="39">
        <v>5.7312252963999999E-2</v>
      </c>
      <c r="K421" s="39">
        <v>4.4921875E-2</v>
      </c>
      <c r="L421" s="39">
        <v>-0.18939393938999999</v>
      </c>
      <c r="M421" s="39"/>
      <c r="N421" s="39">
        <v>-0.26146788990999997</v>
      </c>
      <c r="O421" s="39">
        <v>-8.9026915114000002E-2</v>
      </c>
      <c r="P421" s="39">
        <v>0.29545454544999999</v>
      </c>
      <c r="Q421" s="39">
        <v>-3.5087719298000003E-2</v>
      </c>
      <c r="R421" s="39">
        <v>-9.2727272727999993E-2</v>
      </c>
      <c r="S421" s="39">
        <v>7.2144288577000004E-2</v>
      </c>
      <c r="T421" s="39">
        <v>-0.11129568106</v>
      </c>
      <c r="U421" s="39">
        <v>-0.20685111989999999</v>
      </c>
      <c r="V421" s="39">
        <v>0.23414634145999999</v>
      </c>
      <c r="W421" s="39">
        <v>-0.63587921846999995</v>
      </c>
      <c r="X421" s="39"/>
      <c r="Y421" s="4">
        <v>1617.99927</v>
      </c>
    </row>
    <row r="422" spans="1:25" x14ac:dyDescent="0.25">
      <c r="A422" s="13">
        <v>419</v>
      </c>
      <c r="B422" s="13" t="s">
        <v>446</v>
      </c>
      <c r="C422" s="13" t="s">
        <v>3949</v>
      </c>
      <c r="D422" s="13" t="s">
        <v>4017</v>
      </c>
      <c r="E422" s="13" t="str">
        <f t="shared" si="6"/>
        <v>BMI Com</v>
      </c>
      <c r="F422" s="13" t="s">
        <v>5114</v>
      </c>
      <c r="G422" s="82">
        <v>2.1277750636999999E-2</v>
      </c>
      <c r="H422" s="39">
        <v>-0.22450746023000001</v>
      </c>
      <c r="I422" s="39">
        <v>-0.12735446194</v>
      </c>
      <c r="J422" s="39">
        <v>-1.3647550957999999E-3</v>
      </c>
      <c r="K422" s="39">
        <v>0.15147900790999999</v>
      </c>
      <c r="L422" s="39">
        <v>0.99449775146999997</v>
      </c>
      <c r="M422" s="39">
        <v>1.9716833756000001</v>
      </c>
      <c r="N422" s="39">
        <v>-9.5469024865999993E-2</v>
      </c>
      <c r="O422" s="39">
        <v>0.16068331143</v>
      </c>
      <c r="P422" s="39">
        <v>0.12565362148000001</v>
      </c>
      <c r="Q422" s="39">
        <v>-1.3173797438E-2</v>
      </c>
      <c r="R422" s="39">
        <v>-0.22939375382999999</v>
      </c>
      <c r="S422" s="39">
        <v>-3.2316168681E-3</v>
      </c>
      <c r="T422" s="39">
        <v>-0.11176269035</v>
      </c>
      <c r="U422" s="39">
        <v>0.38280848149000002</v>
      </c>
      <c r="V422" s="39">
        <v>0.42583398466</v>
      </c>
      <c r="W422" s="39">
        <v>3.2302782090000003E-2</v>
      </c>
      <c r="X422" s="39">
        <v>0.14113790380999999</v>
      </c>
      <c r="Y422" s="4">
        <v>95731.02059</v>
      </c>
    </row>
    <row r="423" spans="1:25" x14ac:dyDescent="0.25">
      <c r="A423" s="13">
        <v>420</v>
      </c>
      <c r="B423" s="13" t="s">
        <v>447</v>
      </c>
      <c r="C423" s="13" t="s">
        <v>3950</v>
      </c>
      <c r="D423" s="13" t="s">
        <v>4015</v>
      </c>
      <c r="E423" s="13" t="str">
        <f t="shared" si="6"/>
        <v>BKR Com A</v>
      </c>
      <c r="F423" s="13" t="s">
        <v>3550</v>
      </c>
      <c r="G423" s="82">
        <v>-8.9000456419000007E-3</v>
      </c>
      <c r="H423" s="39">
        <v>0.10140071535</v>
      </c>
      <c r="I423" s="39">
        <v>-6.0266777229999999E-2</v>
      </c>
      <c r="J423" s="39">
        <v>0.29771937362000001</v>
      </c>
      <c r="K423" s="39">
        <v>0.28953309913000003</v>
      </c>
      <c r="L423" s="39">
        <v>0.95610210414999997</v>
      </c>
      <c r="M423" s="39">
        <v>1.9949305420000001</v>
      </c>
      <c r="N423" s="39">
        <v>-1.4352993945E-2</v>
      </c>
      <c r="O423" s="39">
        <v>-0.19453924915000001</v>
      </c>
      <c r="P423" s="39">
        <v>5.3201635508E-2</v>
      </c>
      <c r="Q423" s="39">
        <v>3.4817813766000003E-2</v>
      </c>
      <c r="R423" s="39">
        <v>0.17501304121</v>
      </c>
      <c r="S423" s="39">
        <v>-3.0865164114000001E-2</v>
      </c>
      <c r="T423" s="39">
        <v>7.6271740751999995E-2</v>
      </c>
      <c r="U423" s="39">
        <v>0.23113658827</v>
      </c>
      <c r="V423" s="39">
        <v>0.18578947845999999</v>
      </c>
      <c r="W423" s="39">
        <v>0.25963213922</v>
      </c>
      <c r="X423" s="39">
        <v>0.19028031432</v>
      </c>
      <c r="Y423" s="4">
        <v>361831.00776000001</v>
      </c>
    </row>
    <row r="424" spans="1:25" x14ac:dyDescent="0.25">
      <c r="A424" s="13">
        <v>421</v>
      </c>
      <c r="B424" s="13" t="s">
        <v>448</v>
      </c>
      <c r="C424" s="13" t="s">
        <v>3951</v>
      </c>
      <c r="D424" s="13" t="s">
        <v>4017</v>
      </c>
      <c r="E424" s="13" t="str">
        <f t="shared" si="6"/>
        <v>BCPC Com</v>
      </c>
      <c r="F424" s="13" t="s">
        <v>3551</v>
      </c>
      <c r="G424" s="82">
        <v>2.2887098838000001E-2</v>
      </c>
      <c r="H424" s="39">
        <v>-3.0420555084999999E-2</v>
      </c>
      <c r="I424" s="39">
        <v>-2.6467903865E-2</v>
      </c>
      <c r="J424" s="39">
        <v>-2.6174367333E-2</v>
      </c>
      <c r="K424" s="39">
        <v>0.20656839296999999</v>
      </c>
      <c r="L424" s="39">
        <v>0.27902381087</v>
      </c>
      <c r="M424" s="39">
        <v>0.61406671464999996</v>
      </c>
      <c r="N424" s="39">
        <v>-4.6141469861999997E-2</v>
      </c>
      <c r="O424" s="39">
        <v>-5.6927710843000003E-2</v>
      </c>
      <c r="P424" s="39">
        <v>6.4835515807999997E-2</v>
      </c>
      <c r="Q424" s="39">
        <v>-4.4991001799999999E-2</v>
      </c>
      <c r="R424" s="39">
        <v>-4.2273869346999997E-2</v>
      </c>
      <c r="S424" s="39">
        <v>4.9386764609000003E-2</v>
      </c>
      <c r="T424" s="39">
        <v>-1.8374796773999998E-2</v>
      </c>
      <c r="U424" s="39">
        <v>0.10149720915</v>
      </c>
      <c r="V424" s="39">
        <v>0.22802228614</v>
      </c>
      <c r="W424" s="39">
        <v>-0.27149933074999999</v>
      </c>
      <c r="X424" s="39">
        <v>0.46901302613000001</v>
      </c>
      <c r="Y424" s="4">
        <v>28835.488428000001</v>
      </c>
    </row>
    <row r="425" spans="1:25" x14ac:dyDescent="0.25">
      <c r="A425" s="13">
        <v>422</v>
      </c>
      <c r="B425" s="13" t="s">
        <v>4652</v>
      </c>
      <c r="C425" s="13" t="s">
        <v>4659</v>
      </c>
      <c r="D425" s="13" t="s">
        <v>4017</v>
      </c>
      <c r="E425" s="13" t="str">
        <f t="shared" si="6"/>
        <v>BALL Com</v>
      </c>
      <c r="F425" s="13" t="s">
        <v>3552</v>
      </c>
      <c r="G425" s="82">
        <v>-3.2228360958000003E-2</v>
      </c>
      <c r="H425" s="39">
        <v>-0.10522731142</v>
      </c>
      <c r="I425" s="39">
        <v>3.2726136862000002E-2</v>
      </c>
      <c r="J425" s="39">
        <v>-0.15820232537000001</v>
      </c>
      <c r="K425" s="39">
        <v>-6.5976720106000003E-2</v>
      </c>
      <c r="L425" s="39">
        <v>-2.7677932562000001E-2</v>
      </c>
      <c r="M425" s="39">
        <v>-0.25188083410000001</v>
      </c>
      <c r="N425" s="39">
        <v>-8.0015240992000001E-3</v>
      </c>
      <c r="O425" s="39">
        <v>-2.4966391402000002E-3</v>
      </c>
      <c r="P425" s="39">
        <v>3.1574894107999997E-2</v>
      </c>
      <c r="Q425" s="39">
        <v>5.0768077932E-2</v>
      </c>
      <c r="R425" s="39">
        <v>2.0859333213999999E-2</v>
      </c>
      <c r="S425" s="39">
        <v>-8.2256374433000004E-2</v>
      </c>
      <c r="T425" s="39">
        <v>-3.9581552024000002E-2</v>
      </c>
      <c r="U425" s="39">
        <v>-2.9557599843E-2</v>
      </c>
      <c r="V425" s="39">
        <v>0.14148214473000001</v>
      </c>
      <c r="W425" s="39">
        <v>-0.46231569952000001</v>
      </c>
      <c r="X425" s="39">
        <v>4.1211137510000002E-2</v>
      </c>
      <c r="Y425" s="4">
        <v>131299.68977</v>
      </c>
    </row>
    <row r="426" spans="1:25" x14ac:dyDescent="0.25">
      <c r="A426" s="13">
        <v>423</v>
      </c>
      <c r="B426" s="13" t="s">
        <v>449</v>
      </c>
      <c r="C426" s="13" t="s">
        <v>3952</v>
      </c>
      <c r="D426" s="13" t="s">
        <v>4017</v>
      </c>
      <c r="E426" s="13" t="str">
        <f t="shared" si="6"/>
        <v>BANC Com</v>
      </c>
      <c r="F426" s="13" t="s">
        <v>3553</v>
      </c>
      <c r="G426" s="82">
        <v>-1.1675824175E-2</v>
      </c>
      <c r="H426" s="39">
        <v>-2.5067750677000001E-2</v>
      </c>
      <c r="I426" s="39">
        <v>-0.11591352243</v>
      </c>
      <c r="J426" s="39">
        <v>0.16782827366</v>
      </c>
      <c r="K426" s="39">
        <v>8.52826218E-2</v>
      </c>
      <c r="L426" s="39">
        <v>-9.7867191135999995E-2</v>
      </c>
      <c r="M426" s="39">
        <v>0.44401077364000002</v>
      </c>
      <c r="N426" s="39">
        <v>-3.8565465262999997E-2</v>
      </c>
      <c r="O426" s="39">
        <v>-5.0035236082000001E-2</v>
      </c>
      <c r="P426" s="39">
        <v>1.7804154304000001E-2</v>
      </c>
      <c r="Q426" s="39">
        <v>3.1615642670999998E-2</v>
      </c>
      <c r="R426" s="39">
        <v>3.3451957295000001E-2</v>
      </c>
      <c r="S426" s="39">
        <v>-8.9531680442000005E-3</v>
      </c>
      <c r="T426" s="39">
        <v>-5.5296985165999998E-2</v>
      </c>
      <c r="U426" s="39">
        <v>0.18317949333</v>
      </c>
      <c r="V426" s="39">
        <v>-0.13039198521000001</v>
      </c>
      <c r="W426" s="39">
        <v>-0.17667707257000001</v>
      </c>
      <c r="X426" s="39">
        <v>0.35075434840000003</v>
      </c>
      <c r="Y426" s="4">
        <v>38689.409673000002</v>
      </c>
    </row>
    <row r="427" spans="1:25" x14ac:dyDescent="0.25">
      <c r="A427" s="13">
        <v>424</v>
      </c>
      <c r="B427" s="13" t="s">
        <v>450</v>
      </c>
      <c r="C427" s="13" t="s">
        <v>3953</v>
      </c>
      <c r="D427" s="13" t="s">
        <v>4016</v>
      </c>
      <c r="E427" s="13" t="str">
        <f t="shared" si="6"/>
        <v>BANC-B Com B</v>
      </c>
      <c r="F427" s="13" t="s">
        <v>3553</v>
      </c>
      <c r="G427" s="82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</row>
    <row r="428" spans="1:25" x14ac:dyDescent="0.25">
      <c r="A428" s="13">
        <v>425</v>
      </c>
      <c r="B428" s="13" t="s">
        <v>451</v>
      </c>
      <c r="C428" s="13" t="s">
        <v>3954</v>
      </c>
      <c r="D428" s="13" t="s">
        <v>4017</v>
      </c>
      <c r="E428" s="13" t="str">
        <f t="shared" si="6"/>
        <v>BANF Com</v>
      </c>
      <c r="F428" s="13" t="s">
        <v>3554</v>
      </c>
      <c r="G428" s="82">
        <v>-3.5030549907000001E-3</v>
      </c>
      <c r="H428" s="39">
        <v>-6.8747620861000003E-2</v>
      </c>
      <c r="I428" s="39">
        <v>-3.3950487031999999E-3</v>
      </c>
      <c r="J428" s="39">
        <v>0.27474423726000002</v>
      </c>
      <c r="K428" s="39">
        <v>0.25603573522</v>
      </c>
      <c r="L428" s="39">
        <v>0.17911219434</v>
      </c>
      <c r="M428" s="39">
        <v>2.1303099915999999</v>
      </c>
      <c r="N428" s="39">
        <v>-7.9507372655000005E-2</v>
      </c>
      <c r="O428" s="39">
        <v>7.2358241557999997E-2</v>
      </c>
      <c r="P428" s="39">
        <v>4.9949074860999997E-2</v>
      </c>
      <c r="Q428" s="39">
        <v>3.0036395856000001E-3</v>
      </c>
      <c r="R428" s="39">
        <v>7.2803753446E-3</v>
      </c>
      <c r="S428" s="39">
        <v>-1.7667844522999999E-2</v>
      </c>
      <c r="T428" s="39">
        <v>4.7719439751999999E-2</v>
      </c>
      <c r="U428" s="39">
        <v>0.22618564275</v>
      </c>
      <c r="V428" s="39">
        <v>0.12443780922</v>
      </c>
      <c r="W428" s="39">
        <v>0.27104363073999999</v>
      </c>
      <c r="X428" s="39">
        <v>0.22793373309000001</v>
      </c>
      <c r="Y428" s="4">
        <v>19960.680454000001</v>
      </c>
    </row>
    <row r="429" spans="1:25" x14ac:dyDescent="0.25">
      <c r="A429" s="13">
        <v>426</v>
      </c>
      <c r="B429" s="13" t="s">
        <v>452</v>
      </c>
      <c r="C429" s="13" t="s">
        <v>3955</v>
      </c>
      <c r="D429" s="13" t="s">
        <v>4015</v>
      </c>
      <c r="E429" s="13" t="str">
        <f t="shared" si="6"/>
        <v>BAND Com A</v>
      </c>
      <c r="F429" s="13" t="s">
        <v>3555</v>
      </c>
      <c r="G429" s="82">
        <v>2.2338049144000002E-2</v>
      </c>
      <c r="H429" s="39">
        <v>-0.14454828659999999</v>
      </c>
      <c r="I429" s="39">
        <v>-0.23722222222</v>
      </c>
      <c r="J429" s="39">
        <v>-0.13101265823</v>
      </c>
      <c r="K429" s="39">
        <v>-6.2798634812000001E-2</v>
      </c>
      <c r="L429" s="39">
        <v>-0.14401496258999999</v>
      </c>
      <c r="M429" s="39">
        <v>-0.90983714211</v>
      </c>
      <c r="N429" s="39">
        <v>-0.17971195992</v>
      </c>
      <c r="O429" s="39">
        <v>-5.1908396948E-2</v>
      </c>
      <c r="P429" s="39">
        <v>0.12882447664999999</v>
      </c>
      <c r="Q429" s="39">
        <v>0.13409415121000001</v>
      </c>
      <c r="R429" s="39">
        <v>-0.12515723270000001</v>
      </c>
      <c r="S429" s="39">
        <v>-1.2940330698E-2</v>
      </c>
      <c r="T429" s="39">
        <v>-0.19330199765</v>
      </c>
      <c r="U429" s="39">
        <v>0.17622667587999999</v>
      </c>
      <c r="V429" s="39">
        <v>-0.36949891068000001</v>
      </c>
      <c r="W429" s="39">
        <v>-0.68018394649000002</v>
      </c>
      <c r="X429" s="39">
        <v>-0.53302531397999997</v>
      </c>
      <c r="Y429" s="4">
        <v>4833.9063410999997</v>
      </c>
    </row>
    <row r="430" spans="1:25" x14ac:dyDescent="0.25">
      <c r="A430" s="13">
        <v>427</v>
      </c>
      <c r="B430" s="13" t="s">
        <v>453</v>
      </c>
      <c r="C430" s="13" t="s">
        <v>3956</v>
      </c>
      <c r="D430" s="13" t="s">
        <v>4016</v>
      </c>
      <c r="E430" s="13" t="str">
        <f t="shared" si="6"/>
        <v>BAND-B Com B</v>
      </c>
      <c r="F430" s="13" t="s">
        <v>3555</v>
      </c>
      <c r="G430" s="82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</row>
    <row r="431" spans="1:25" x14ac:dyDescent="0.25">
      <c r="A431" s="13">
        <v>428</v>
      </c>
      <c r="B431" s="13" t="s">
        <v>454</v>
      </c>
      <c r="C431" s="13" t="s">
        <v>3957</v>
      </c>
      <c r="D431" s="13" t="s">
        <v>4017</v>
      </c>
      <c r="E431" s="13" t="str">
        <f t="shared" si="6"/>
        <v>BAC Com</v>
      </c>
      <c r="F431" s="13" t="s">
        <v>3556</v>
      </c>
      <c r="G431" s="82">
        <v>-3.0728709398000001E-3</v>
      </c>
      <c r="H431" s="39">
        <v>-7.1735131820999998E-2</v>
      </c>
      <c r="I431" s="39">
        <v>-3.6950542207000003E-2</v>
      </c>
      <c r="J431" s="39">
        <v>0.26037761649000002</v>
      </c>
      <c r="K431" s="39">
        <v>0.53093474448</v>
      </c>
      <c r="L431" s="39">
        <v>0.4493609241</v>
      </c>
      <c r="M431" s="39">
        <v>1.017076031</v>
      </c>
      <c r="N431" s="39">
        <v>-8.9081460732999995E-2</v>
      </c>
      <c r="O431" s="39">
        <v>-4.4332614425999999E-2</v>
      </c>
      <c r="P431" s="39">
        <v>0.10656970911999999</v>
      </c>
      <c r="Q431" s="39">
        <v>7.8605430793999995E-2</v>
      </c>
      <c r="R431" s="39">
        <v>-1.0566356713E-3</v>
      </c>
      <c r="S431" s="39">
        <v>-3.9136873282000002E-2</v>
      </c>
      <c r="T431" s="39">
        <v>4.6097408761999997E-2</v>
      </c>
      <c r="U431" s="39">
        <v>0.33853318202999999</v>
      </c>
      <c r="V431" s="39">
        <v>4.8259663475999998E-2</v>
      </c>
      <c r="W431" s="39">
        <v>-0.23822942206</v>
      </c>
      <c r="X431" s="39">
        <v>0.49609005406000001</v>
      </c>
      <c r="Y431" s="4">
        <v>1897794.2464999999</v>
      </c>
    </row>
    <row r="432" spans="1:25" x14ac:dyDescent="0.25">
      <c r="A432" s="13">
        <v>429</v>
      </c>
      <c r="B432" s="13" t="s">
        <v>455</v>
      </c>
      <c r="C432" s="13" t="s">
        <v>3958</v>
      </c>
      <c r="D432" s="13" t="s">
        <v>4017</v>
      </c>
      <c r="E432" s="13" t="str">
        <f t="shared" si="6"/>
        <v>BOH Com</v>
      </c>
      <c r="F432" s="13" t="s">
        <v>3557</v>
      </c>
      <c r="G432" s="82">
        <v>-8.3927157565999999E-3</v>
      </c>
      <c r="H432" s="39">
        <v>-0.1196400956</v>
      </c>
      <c r="I432" s="39">
        <v>-0.1570693665</v>
      </c>
      <c r="J432" s="39">
        <v>1.1381199131999999E-2</v>
      </c>
      <c r="K432" s="39">
        <v>0.25413386637000002</v>
      </c>
      <c r="L432" s="39">
        <v>-0.10225149762000001</v>
      </c>
      <c r="M432" s="39">
        <v>0.36443550896999999</v>
      </c>
      <c r="N432" s="39">
        <v>-4.5001384658E-2</v>
      </c>
      <c r="O432" s="39">
        <v>-4.1467304623000002E-2</v>
      </c>
      <c r="P432" s="39">
        <v>1.6600864407999998E-2</v>
      </c>
      <c r="Q432" s="39">
        <v>1.5336039694000001E-2</v>
      </c>
      <c r="R432" s="39">
        <v>-8.3666518583999996E-2</v>
      </c>
      <c r="S432" s="39">
        <v>1.1958629605E-2</v>
      </c>
      <c r="T432" s="39">
        <v>-0.10299591063999999</v>
      </c>
      <c r="U432" s="39">
        <v>3.6431692606000002E-2</v>
      </c>
      <c r="V432" s="39">
        <v>-1.5059919008E-2</v>
      </c>
      <c r="W432" s="39">
        <v>-4.1051145746000002E-2</v>
      </c>
      <c r="X432" s="39">
        <v>0.12815893337000001</v>
      </c>
      <c r="Y432" s="4">
        <v>29252.507893000002</v>
      </c>
    </row>
    <row r="433" spans="1:25" x14ac:dyDescent="0.25">
      <c r="A433" s="13">
        <v>430</v>
      </c>
      <c r="B433" s="13" t="s">
        <v>456</v>
      </c>
      <c r="C433" s="13" t="s">
        <v>3959</v>
      </c>
      <c r="D433" s="13" t="s">
        <v>4017</v>
      </c>
      <c r="E433" s="13" t="str">
        <f t="shared" si="6"/>
        <v>BMRC Com</v>
      </c>
      <c r="F433" s="13" t="s">
        <v>3558</v>
      </c>
      <c r="G433" s="82">
        <v>2.6917900395E-3</v>
      </c>
      <c r="H433" s="39">
        <v>-0.13035019454999999</v>
      </c>
      <c r="I433" s="39">
        <v>-0.11369511282</v>
      </c>
      <c r="J433" s="39">
        <v>0.29405695803999998</v>
      </c>
      <c r="K433" s="39">
        <v>0.13701071509000001</v>
      </c>
      <c r="L433" s="39">
        <v>-0.19105507946</v>
      </c>
      <c r="M433" s="39">
        <v>-0.1582158327</v>
      </c>
      <c r="N433" s="39">
        <v>-9.4749794913999999E-2</v>
      </c>
      <c r="O433" s="39">
        <v>-7.0231082917999996E-2</v>
      </c>
      <c r="P433" s="39">
        <v>5.0974986723E-2</v>
      </c>
      <c r="Q433" s="39">
        <v>7.1797278273000004E-2</v>
      </c>
      <c r="R433" s="39">
        <v>-8.3187390546000002E-3</v>
      </c>
      <c r="S433" s="39">
        <v>-1.3245033111999999E-2</v>
      </c>
      <c r="T433" s="39">
        <v>-3.9179789424000001E-2</v>
      </c>
      <c r="U433" s="39">
        <v>0.13880014791</v>
      </c>
      <c r="V433" s="39">
        <v>-0.29456940398999998</v>
      </c>
      <c r="W433" s="39">
        <v>-9.1193762678000001E-2</v>
      </c>
      <c r="X433" s="39">
        <v>0.11271889734</v>
      </c>
      <c r="Y433" s="4">
        <v>2356.3443864999999</v>
      </c>
    </row>
    <row r="434" spans="1:25" x14ac:dyDescent="0.25">
      <c r="A434" s="13">
        <v>431</v>
      </c>
      <c r="B434" s="13" t="s">
        <v>457</v>
      </c>
      <c r="C434" s="13" t="s">
        <v>3960</v>
      </c>
      <c r="D434" s="13" t="s">
        <v>4017</v>
      </c>
      <c r="E434" s="13" t="str">
        <f t="shared" si="6"/>
        <v>BOTJ Com</v>
      </c>
      <c r="F434" s="13" t="s">
        <v>4432</v>
      </c>
      <c r="G434" s="82">
        <v>-6.4655172409000001E-3</v>
      </c>
      <c r="H434" s="39">
        <v>-2.8839221340999999E-3</v>
      </c>
      <c r="I434" s="39">
        <v>2.9760666700999999E-2</v>
      </c>
      <c r="J434" s="39">
        <v>7.2229586045000002E-2</v>
      </c>
      <c r="K434" s="39">
        <v>0.34354498290000002</v>
      </c>
      <c r="L434" s="39">
        <v>0.13106940391999999</v>
      </c>
      <c r="M434" s="39">
        <v>0.52756141907999998</v>
      </c>
      <c r="N434" s="39">
        <v>0.13435881753000001</v>
      </c>
      <c r="O434" s="39">
        <v>-8.5250338295000005E-2</v>
      </c>
      <c r="P434" s="39">
        <v>5.7692307690999999E-2</v>
      </c>
      <c r="Q434" s="39">
        <v>-9.8100481081999993E-3</v>
      </c>
      <c r="R434" s="39">
        <v>-2.5604551919999999E-2</v>
      </c>
      <c r="S434" s="39">
        <v>9.4890510954000005E-3</v>
      </c>
      <c r="T434" s="39">
        <v>-0.11558677459</v>
      </c>
      <c r="U434" s="39">
        <v>0.34147830816000002</v>
      </c>
      <c r="V434" s="39">
        <v>5.7732235040000003E-2</v>
      </c>
      <c r="W434" s="39">
        <v>-0.21216165410000001</v>
      </c>
      <c r="X434" s="39">
        <v>0.29829213898000001</v>
      </c>
      <c r="Y434" s="4">
        <v>39.506848677999997</v>
      </c>
    </row>
    <row r="435" spans="1:25" x14ac:dyDescent="0.25">
      <c r="A435" s="13">
        <v>432</v>
      </c>
      <c r="B435" s="13" t="s">
        <v>458</v>
      </c>
      <c r="C435" s="13" t="s">
        <v>3961</v>
      </c>
      <c r="D435" s="13" t="s">
        <v>4017</v>
      </c>
      <c r="E435" s="13" t="str">
        <f t="shared" si="6"/>
        <v>OZK Com</v>
      </c>
      <c r="F435" s="13" t="s">
        <v>3559</v>
      </c>
      <c r="G435" s="82">
        <v>-1.5198192647E-2</v>
      </c>
      <c r="H435" s="39">
        <v>-5.1725689298999997E-2</v>
      </c>
      <c r="I435" s="39">
        <v>-7.7405700263999996E-2</v>
      </c>
      <c r="J435" s="39">
        <v>0.21738671527</v>
      </c>
      <c r="K435" s="39">
        <v>0.19709964940999999</v>
      </c>
      <c r="L435" s="39">
        <v>0.32265775087999998</v>
      </c>
      <c r="M435" s="39">
        <v>1.3113681534999999</v>
      </c>
      <c r="N435" s="39">
        <v>-9.4980212455999996E-2</v>
      </c>
      <c r="O435" s="39">
        <v>-8.3323472999999992E-3</v>
      </c>
      <c r="P435" s="39">
        <v>4.0610328639E-2</v>
      </c>
      <c r="Q435" s="39">
        <v>6.1583577712000001E-2</v>
      </c>
      <c r="R435" s="39">
        <v>5.6599854286E-2</v>
      </c>
      <c r="S435" s="39">
        <v>-2.738336714E-2</v>
      </c>
      <c r="T435" s="39">
        <v>0.10949623794</v>
      </c>
      <c r="U435" s="39">
        <v>-7.3563557998999995E-2</v>
      </c>
      <c r="V435" s="39">
        <v>0.29115098249999999</v>
      </c>
      <c r="W435" s="39">
        <v>-0.11238974808</v>
      </c>
      <c r="X435" s="39">
        <v>0.53146649852000005</v>
      </c>
      <c r="Y435" s="4">
        <v>60943.279336</v>
      </c>
    </row>
    <row r="436" spans="1:25" x14ac:dyDescent="0.25">
      <c r="A436" s="13">
        <v>433</v>
      </c>
      <c r="B436" s="13" t="s">
        <v>459</v>
      </c>
      <c r="C436" s="13" t="s">
        <v>3962</v>
      </c>
      <c r="D436" s="13" t="s">
        <v>4017</v>
      </c>
      <c r="E436" s="13" t="str">
        <f t="shared" si="6"/>
        <v>BSVN Com</v>
      </c>
      <c r="F436" s="13" t="s">
        <v>3560</v>
      </c>
      <c r="G436" s="82">
        <v>6.8508791992000001E-4</v>
      </c>
      <c r="H436" s="39">
        <v>-1.5059563947000001E-2</v>
      </c>
      <c r="I436" s="39">
        <v>3.4703685563999997E-2</v>
      </c>
      <c r="J436" s="39">
        <v>0.19947201905</v>
      </c>
      <c r="K436" s="39">
        <v>0.65701119383999995</v>
      </c>
      <c r="L436" s="39">
        <v>0.94862915892999999</v>
      </c>
      <c r="M436" s="39">
        <v>3.7903673042000001</v>
      </c>
      <c r="N436" s="39">
        <v>-5.4397635105000001E-2</v>
      </c>
      <c r="O436" s="39">
        <v>-6.0402684562E-2</v>
      </c>
      <c r="P436" s="39">
        <v>6.0989010987999998E-2</v>
      </c>
      <c r="Q436" s="39">
        <v>8.9976347578999999E-2</v>
      </c>
      <c r="R436" s="39">
        <v>5.8809466889000003E-2</v>
      </c>
      <c r="S436" s="39">
        <v>-1.0611876269E-2</v>
      </c>
      <c r="T436" s="39">
        <v>-4.9119287678000001E-2</v>
      </c>
      <c r="U436" s="39">
        <v>0.75296516816000003</v>
      </c>
      <c r="V436" s="39">
        <v>0.10028102429999999</v>
      </c>
      <c r="W436" s="39">
        <v>0.13718808951</v>
      </c>
      <c r="X436" s="39">
        <v>0.65721153916999997</v>
      </c>
      <c r="Y436" s="4">
        <v>1322.4252787</v>
      </c>
    </row>
    <row r="437" spans="1:25" x14ac:dyDescent="0.25">
      <c r="A437" s="13">
        <v>434</v>
      </c>
      <c r="B437" s="13" t="s">
        <v>460</v>
      </c>
      <c r="C437" s="13" t="s">
        <v>3963</v>
      </c>
      <c r="D437" s="13" t="s">
        <v>4017</v>
      </c>
      <c r="E437" s="13" t="str">
        <f t="shared" si="6"/>
        <v>BFIN Com</v>
      </c>
      <c r="F437" s="13" t="s">
        <v>3561</v>
      </c>
      <c r="G437" s="82">
        <v>1.8298261675000001E-3</v>
      </c>
      <c r="H437" s="39">
        <v>-7.6728499157000002E-2</v>
      </c>
      <c r="I437" s="39">
        <v>-0.17669172931999999</v>
      </c>
      <c r="J437" s="39">
        <v>-2.3380817727999999E-2</v>
      </c>
      <c r="K437" s="39">
        <v>0.35126726150999998</v>
      </c>
      <c r="L437" s="39">
        <v>0.22545797280999999</v>
      </c>
      <c r="M437" s="39">
        <v>0.73169041812000002</v>
      </c>
      <c r="N437" s="39">
        <v>-4.5317220544000003E-2</v>
      </c>
      <c r="O437" s="39">
        <v>-2.7689873417999999E-2</v>
      </c>
      <c r="P437" s="39">
        <v>-2.0341741252999999E-2</v>
      </c>
      <c r="Q437" s="39">
        <v>-3.9036544849000002E-2</v>
      </c>
      <c r="R437" s="39">
        <v>-3.8893690580000001E-2</v>
      </c>
      <c r="S437" s="39">
        <v>-1.5287769783E-2</v>
      </c>
      <c r="T437" s="39">
        <v>-0.13745569122000001</v>
      </c>
      <c r="U437" s="39">
        <v>0.28322610256000003</v>
      </c>
      <c r="V437" s="39">
        <v>2.0346488302000001E-2</v>
      </c>
      <c r="W437" s="39">
        <v>2.6555101602E-2</v>
      </c>
      <c r="X437" s="39">
        <v>0.26225683450999998</v>
      </c>
      <c r="Y437" s="4">
        <v>498.78271000000001</v>
      </c>
    </row>
    <row r="438" spans="1:25" x14ac:dyDescent="0.25">
      <c r="A438" s="13">
        <v>435</v>
      </c>
      <c r="B438" s="13" t="s">
        <v>461</v>
      </c>
      <c r="C438" s="13" t="s">
        <v>3964</v>
      </c>
      <c r="D438" s="13" t="s">
        <v>4017</v>
      </c>
      <c r="E438" s="13" t="str">
        <f t="shared" si="6"/>
        <v>BKU Com</v>
      </c>
      <c r="F438" s="13" t="s">
        <v>3562</v>
      </c>
      <c r="G438" s="82">
        <v>-4.189944133E-3</v>
      </c>
      <c r="H438" s="39">
        <v>-5.5079251416000001E-2</v>
      </c>
      <c r="I438" s="39">
        <v>-0.11881654198</v>
      </c>
      <c r="J438" s="39">
        <v>7.6961066632000003E-2</v>
      </c>
      <c r="K438" s="39">
        <v>0.30403243948000003</v>
      </c>
      <c r="L438" s="39">
        <v>3.4124445759999997E-2</v>
      </c>
      <c r="M438" s="39">
        <v>1.0162626302</v>
      </c>
      <c r="N438" s="39">
        <v>-8.3555082490999993E-2</v>
      </c>
      <c r="O438" s="39">
        <v>-4.0255060293000001E-2</v>
      </c>
      <c r="P438" s="39">
        <v>3.8826047079000003E-2</v>
      </c>
      <c r="Q438" s="39">
        <v>4.7380812244000002E-2</v>
      </c>
      <c r="R438" s="39">
        <v>3.3199374846000003E-2</v>
      </c>
      <c r="S438" s="39">
        <v>-2.2484233616E-2</v>
      </c>
      <c r="T438" s="39">
        <v>-4.1195920852000002E-2</v>
      </c>
      <c r="U438" s="39">
        <v>0.22186849873</v>
      </c>
      <c r="V438" s="39">
        <v>-3.1274423036E-3</v>
      </c>
      <c r="W438" s="39">
        <v>-0.17663306164000001</v>
      </c>
      <c r="X438" s="39">
        <v>0.24380708459</v>
      </c>
      <c r="Y438" s="4">
        <v>30762.789715999999</v>
      </c>
    </row>
    <row r="439" spans="1:25" x14ac:dyDescent="0.25">
      <c r="A439" s="13">
        <v>436</v>
      </c>
      <c r="B439" s="13" t="s">
        <v>462</v>
      </c>
      <c r="C439" s="13" t="s">
        <v>3965</v>
      </c>
      <c r="D439" s="13" t="s">
        <v>4017</v>
      </c>
      <c r="E439" s="13" t="str">
        <f t="shared" si="6"/>
        <v>BWFG Com</v>
      </c>
      <c r="F439" s="13" t="s">
        <v>3563</v>
      </c>
      <c r="G439" s="82">
        <v>7.5757575904999996E-4</v>
      </c>
      <c r="H439" s="39">
        <v>4.6751188590999998E-2</v>
      </c>
      <c r="I439" s="39">
        <v>0.22824919645</v>
      </c>
      <c r="J439" s="39">
        <v>0.57037607522</v>
      </c>
      <c r="K439" s="39">
        <v>0.51250933944999999</v>
      </c>
      <c r="L439" s="39">
        <v>0.33377614239999998</v>
      </c>
      <c r="M439" s="39">
        <v>1.9887414572</v>
      </c>
      <c r="N439" s="39">
        <v>-4.7649100663000002E-2</v>
      </c>
      <c r="O439" s="39">
        <v>0.12359178262999999</v>
      </c>
      <c r="P439" s="39">
        <v>2.9542976278999999E-2</v>
      </c>
      <c r="Q439" s="39">
        <v>3.8029386344E-2</v>
      </c>
      <c r="R439" s="39">
        <v>0.10741049125</v>
      </c>
      <c r="S439" s="39">
        <v>-6.7669172939999996E-3</v>
      </c>
      <c r="T439" s="39">
        <v>0.28778872411</v>
      </c>
      <c r="U439" s="39">
        <v>6.3980363597000003E-2</v>
      </c>
      <c r="V439" s="39">
        <v>5.7634274867999997E-2</v>
      </c>
      <c r="W439" s="39">
        <v>-8.1972508437000005E-2</v>
      </c>
      <c r="X439" s="39">
        <v>0.71958462155000003</v>
      </c>
      <c r="Y439" s="4">
        <v>1179.6557029999999</v>
      </c>
    </row>
    <row r="440" spans="1:25" x14ac:dyDescent="0.25">
      <c r="A440" s="13">
        <v>437</v>
      </c>
      <c r="B440" s="13" t="s">
        <v>463</v>
      </c>
      <c r="C440" s="13" t="s">
        <v>3966</v>
      </c>
      <c r="D440" s="13" t="s">
        <v>4017</v>
      </c>
      <c r="E440" s="13" t="str">
        <f t="shared" si="6"/>
        <v>BANR Com</v>
      </c>
      <c r="F440" s="13" t="s">
        <v>3564</v>
      </c>
      <c r="G440" s="82">
        <v>-1.2664239346999999E-3</v>
      </c>
      <c r="H440" s="39">
        <v>-7.4110767229999999E-2</v>
      </c>
      <c r="I440" s="39">
        <v>-0.1018935612</v>
      </c>
      <c r="J440" s="39">
        <v>0.23151014651999999</v>
      </c>
      <c r="K440" s="39">
        <v>0.40905744995999999</v>
      </c>
      <c r="L440" s="39">
        <v>0.15037221384999999</v>
      </c>
      <c r="M440" s="39">
        <v>1.0893519330999999</v>
      </c>
      <c r="N440" s="39">
        <v>-7.5529138879999999E-2</v>
      </c>
      <c r="O440" s="39">
        <v>-3.3716143885000001E-2</v>
      </c>
      <c r="P440" s="39">
        <v>8.3415112857999994E-3</v>
      </c>
      <c r="Q440" s="39">
        <v>4.0551500406000002E-2</v>
      </c>
      <c r="R440" s="39">
        <v>-3.2346063913000003E-2</v>
      </c>
      <c r="S440" s="39">
        <v>2.4257972038000002E-2</v>
      </c>
      <c r="T440" s="39">
        <v>-3.3611918515999997E-2</v>
      </c>
      <c r="U440" s="39">
        <v>0.29475719254999999</v>
      </c>
      <c r="V440" s="39">
        <v>-0.11908272306000001</v>
      </c>
      <c r="W440" s="39">
        <v>7.2002803749000005E-2</v>
      </c>
      <c r="X440" s="39">
        <v>0.34286330193999998</v>
      </c>
      <c r="Y440" s="4">
        <v>16360.751967</v>
      </c>
    </row>
    <row r="441" spans="1:25" x14ac:dyDescent="0.25">
      <c r="A441" s="13">
        <v>438</v>
      </c>
      <c r="B441" s="13" t="s">
        <v>464</v>
      </c>
      <c r="C441" s="13" t="s">
        <v>3967</v>
      </c>
      <c r="D441" s="13" t="s">
        <v>4017</v>
      </c>
      <c r="E441" s="13" t="str">
        <f t="shared" si="6"/>
        <v>BHB Com</v>
      </c>
      <c r="F441" s="13" t="s">
        <v>3565</v>
      </c>
      <c r="G441" s="82">
        <v>-1.5480895915000001E-2</v>
      </c>
      <c r="H441" s="39">
        <v>-7.2603164752999994E-2</v>
      </c>
      <c r="I441" s="39">
        <v>-8.4084216246999993E-2</v>
      </c>
      <c r="J441" s="39">
        <v>8.4064871035999994E-2</v>
      </c>
      <c r="K441" s="39">
        <v>0.19529020341</v>
      </c>
      <c r="L441" s="39">
        <v>0.19951051261</v>
      </c>
      <c r="M441" s="39">
        <v>0.75419819147</v>
      </c>
      <c r="N441" s="39">
        <v>-8.1569115816000001E-2</v>
      </c>
      <c r="O441" s="39">
        <v>4.7457627134000003E-3</v>
      </c>
      <c r="P441" s="39">
        <v>-8.7461954589999995E-3</v>
      </c>
      <c r="Q441" s="39">
        <v>3.0261348005000001E-2</v>
      </c>
      <c r="R441" s="39">
        <v>-3.0707610146E-2</v>
      </c>
      <c r="S441" s="39">
        <v>2.9269972452000002E-2</v>
      </c>
      <c r="T441" s="39">
        <v>-3.5147767984999999E-3</v>
      </c>
      <c r="U441" s="39">
        <v>8.6300099396000002E-2</v>
      </c>
      <c r="V441" s="39">
        <v>-4.4520783663000003E-2</v>
      </c>
      <c r="W441" s="39">
        <v>0.14758435758999999</v>
      </c>
      <c r="X441" s="39">
        <v>0.32326509707000001</v>
      </c>
      <c r="Y441" s="4">
        <v>1422.4366096000001</v>
      </c>
    </row>
    <row r="442" spans="1:25" x14ac:dyDescent="0.25">
      <c r="A442" s="13">
        <v>439</v>
      </c>
      <c r="B442" s="13" t="s">
        <v>465</v>
      </c>
      <c r="C442" s="13" t="s">
        <v>3968</v>
      </c>
      <c r="D442" s="13" t="s">
        <v>4017</v>
      </c>
      <c r="E442" s="13" t="str">
        <f t="shared" si="6"/>
        <v>BNED Com</v>
      </c>
      <c r="F442" s="13" t="s">
        <v>3566</v>
      </c>
      <c r="G442" s="82">
        <v>-1.1792452829000001E-2</v>
      </c>
      <c r="H442" s="39">
        <v>-0.26232394366</v>
      </c>
      <c r="I442" s="39">
        <v>-0.24504504504999999</v>
      </c>
      <c r="J442" s="39">
        <v>-0.20190476190000001</v>
      </c>
      <c r="K442" s="39">
        <v>-0.94890243902000004</v>
      </c>
      <c r="L442" s="39">
        <v>-0.96764478763999995</v>
      </c>
      <c r="M442" s="39">
        <v>-0.96138248847999996</v>
      </c>
      <c r="N442" s="39">
        <v>7.5819672130999993E-2</v>
      </c>
      <c r="O442" s="39">
        <v>2.8571428574999998E-3</v>
      </c>
      <c r="P442" s="39">
        <v>0.14245014245000001</v>
      </c>
      <c r="Q442" s="39">
        <v>-2.1612635078999999E-2</v>
      </c>
      <c r="R442" s="39">
        <v>-0.24978759557999999</v>
      </c>
      <c r="S442" s="39">
        <v>-5.0962627406000001E-2</v>
      </c>
      <c r="T442" s="39">
        <v>-0.16533864542000001</v>
      </c>
      <c r="U442" s="39">
        <v>-0.93261744966000004</v>
      </c>
      <c r="V442" s="39">
        <v>-0.14857142857</v>
      </c>
      <c r="W442" s="39">
        <v>-0.74302496329000001</v>
      </c>
      <c r="X442" s="39">
        <v>0.46451612903</v>
      </c>
      <c r="Y442" s="4">
        <v>5311.9720174000004</v>
      </c>
    </row>
    <row r="443" spans="1:25" x14ac:dyDescent="0.25">
      <c r="A443" s="13">
        <v>440</v>
      </c>
      <c r="B443" s="13" t="s">
        <v>466</v>
      </c>
      <c r="C443" s="13" t="s">
        <v>3969</v>
      </c>
      <c r="D443" s="13" t="s">
        <v>4017</v>
      </c>
      <c r="E443" s="13" t="str">
        <f t="shared" si="6"/>
        <v>BRN Com</v>
      </c>
      <c r="F443" s="13" t="s">
        <v>4615</v>
      </c>
      <c r="G443" s="82">
        <v>-1.7391304348E-2</v>
      </c>
      <c r="H443" s="39">
        <v>-1.7391304348E-2</v>
      </c>
      <c r="I443" s="39">
        <v>-0.37222222222000001</v>
      </c>
      <c r="J443" s="39">
        <v>-0.50438596490999998</v>
      </c>
      <c r="K443" s="39">
        <v>-0.55524992227000003</v>
      </c>
      <c r="L443" s="39">
        <v>-0.56488357964000002</v>
      </c>
      <c r="M443" s="39">
        <v>0.20395962729</v>
      </c>
      <c r="N443" s="39">
        <v>0.10890546923</v>
      </c>
      <c r="O443" s="39">
        <v>-0.18518518518999999</v>
      </c>
      <c r="P443" s="39">
        <v>-6.0606060606000003E-2</v>
      </c>
      <c r="Q443" s="39">
        <v>-8.8709677419999994E-2</v>
      </c>
      <c r="R443" s="39">
        <v>2.6548672568E-2</v>
      </c>
      <c r="S443" s="39">
        <v>-2.5862068966000001E-2</v>
      </c>
      <c r="T443" s="39">
        <v>-0.25165562914</v>
      </c>
      <c r="U443" s="39">
        <v>-0.37860082304999998</v>
      </c>
      <c r="V443" s="39">
        <v>-0.16374741841000001</v>
      </c>
      <c r="W443" s="39">
        <v>2.6630361583000001E-2</v>
      </c>
      <c r="X443" s="39">
        <v>1.2913385826999999</v>
      </c>
      <c r="Y443" s="4">
        <v>41.917093434999998</v>
      </c>
    </row>
    <row r="444" spans="1:25" x14ac:dyDescent="0.25">
      <c r="A444" s="13">
        <v>441</v>
      </c>
      <c r="B444" s="13" t="s">
        <v>467</v>
      </c>
      <c r="C444" s="13" t="s">
        <v>3970</v>
      </c>
      <c r="D444" s="13" t="s">
        <v>4017</v>
      </c>
      <c r="E444" s="13" t="str">
        <f t="shared" si="6"/>
        <v>BBSI Com</v>
      </c>
      <c r="F444" s="13" t="s">
        <v>5115</v>
      </c>
      <c r="G444" s="82">
        <v>-1.7989655935E-3</v>
      </c>
      <c r="H444" s="39">
        <v>2.8260365996E-2</v>
      </c>
      <c r="I444" s="39">
        <v>2.9951442455000001E-2</v>
      </c>
      <c r="J444" s="39">
        <v>0.28303761911000003</v>
      </c>
      <c r="K444" s="39">
        <v>0.94087528916999996</v>
      </c>
      <c r="L444" s="39">
        <v>1.2079214416999999</v>
      </c>
      <c r="M444" s="39">
        <v>2.2802963806999998</v>
      </c>
      <c r="N444" s="39">
        <v>2.4430327411999998E-2</v>
      </c>
      <c r="O444" s="39">
        <v>-1.4337788577999999E-2</v>
      </c>
      <c r="P444" s="39">
        <v>2.0833572004999999E-2</v>
      </c>
      <c r="Q444" s="39">
        <v>8.8324258922999992E-3</v>
      </c>
      <c r="R444" s="39">
        <v>0.10266250899</v>
      </c>
      <c r="S444" s="39">
        <v>-3.4370241460999998E-2</v>
      </c>
      <c r="T444" s="39">
        <v>2.5920785338000001E-2</v>
      </c>
      <c r="U444" s="39">
        <v>0.51419307833000005</v>
      </c>
      <c r="V444" s="39">
        <v>0.25776576696999998</v>
      </c>
      <c r="W444" s="39">
        <v>0.37088589765000002</v>
      </c>
      <c r="X444" s="39">
        <v>2.9104857753E-2</v>
      </c>
      <c r="Y444" s="4">
        <v>7094.9906812999998</v>
      </c>
    </row>
    <row r="445" spans="1:25" x14ac:dyDescent="0.25">
      <c r="A445" s="13">
        <v>442</v>
      </c>
      <c r="B445" s="13" t="s">
        <v>468</v>
      </c>
      <c r="C445" s="13" t="s">
        <v>3971</v>
      </c>
      <c r="D445" s="13" t="s">
        <v>4017</v>
      </c>
      <c r="E445" s="13" t="str">
        <f t="shared" si="6"/>
        <v>BSET Com</v>
      </c>
      <c r="F445" s="13" t="s">
        <v>4687</v>
      </c>
      <c r="G445" s="82">
        <v>2.795425667E-2</v>
      </c>
      <c r="H445" s="39">
        <v>4.9689440984000003E-3</v>
      </c>
      <c r="I445" s="39">
        <v>0.18845740990000001</v>
      </c>
      <c r="J445" s="39">
        <v>0.32188481485999998</v>
      </c>
      <c r="K445" s="39">
        <v>2.6564342822999999E-2</v>
      </c>
      <c r="L445" s="39">
        <v>-0.10471611718</v>
      </c>
      <c r="M445" s="39">
        <v>1.4335341748999999</v>
      </c>
      <c r="N445" s="39">
        <v>-3.4810126582999999E-2</v>
      </c>
      <c r="O445" s="39">
        <v>0.15737704918000001</v>
      </c>
      <c r="P445" s="39">
        <v>-4.4636748822E-2</v>
      </c>
      <c r="Q445" s="39">
        <v>-8.8182363528000005E-2</v>
      </c>
      <c r="R445" s="39">
        <v>4.0789473685000001E-2</v>
      </c>
      <c r="S445" s="39">
        <v>2.2756005055E-2</v>
      </c>
      <c r="T445" s="39">
        <v>0.19962873768</v>
      </c>
      <c r="U445" s="39">
        <v>-0.12118910737999999</v>
      </c>
      <c r="V445" s="39">
        <v>-3.8304729632999998E-3</v>
      </c>
      <c r="W445" s="39">
        <v>0.15607379825000001</v>
      </c>
      <c r="X445" s="39">
        <v>-0.1452966235</v>
      </c>
      <c r="Y445" s="4">
        <v>986.02986218000001</v>
      </c>
    </row>
    <row r="446" spans="1:25" x14ac:dyDescent="0.25">
      <c r="A446" s="13">
        <v>443</v>
      </c>
      <c r="B446" s="13" t="s">
        <v>4382</v>
      </c>
      <c r="C446" s="13" t="s">
        <v>4422</v>
      </c>
      <c r="D446" s="13" t="s">
        <v>4017</v>
      </c>
      <c r="E446" s="13" t="str">
        <f t="shared" si="6"/>
        <v>BBWI Com</v>
      </c>
      <c r="F446" s="13" t="s">
        <v>4462</v>
      </c>
      <c r="G446" s="82">
        <v>6.2219149677000003E-3</v>
      </c>
      <c r="H446" s="39">
        <v>-0.1216053108</v>
      </c>
      <c r="I446" s="39">
        <v>-0.21353373951999999</v>
      </c>
      <c r="J446" s="39">
        <v>-5.7325258945999998E-2</v>
      </c>
      <c r="K446" s="39">
        <v>-0.19839499379</v>
      </c>
      <c r="L446" s="39">
        <v>-0.16699963281999999</v>
      </c>
      <c r="M446" s="39">
        <v>0.47735418618999997</v>
      </c>
      <c r="N446" s="39">
        <v>-0.16312448247</v>
      </c>
      <c r="O446" s="39">
        <v>6.2664907654999998E-3</v>
      </c>
      <c r="P446" s="39">
        <v>-7.8334972141000006E-2</v>
      </c>
      <c r="Q446" s="39">
        <v>7.3508382038000003E-2</v>
      </c>
      <c r="R446" s="39">
        <v>-3.3377837116000002E-2</v>
      </c>
      <c r="S446" s="39">
        <v>5.1795580112E-3</v>
      </c>
      <c r="T446" s="39">
        <v>-0.23970194886000001</v>
      </c>
      <c r="U446" s="39">
        <v>-8.2597574758000003E-2</v>
      </c>
      <c r="V446" s="39">
        <v>4.6831173030999998E-2</v>
      </c>
      <c r="W446" s="39">
        <v>-0.38396078649999998</v>
      </c>
      <c r="X446" s="39">
        <v>1.2308122944</v>
      </c>
      <c r="Y446" s="4">
        <v>153197.06221</v>
      </c>
    </row>
    <row r="447" spans="1:25" x14ac:dyDescent="0.25">
      <c r="A447" s="13">
        <v>444</v>
      </c>
      <c r="B447" s="13" t="s">
        <v>469</v>
      </c>
      <c r="C447" s="13" t="s">
        <v>3972</v>
      </c>
      <c r="D447" s="13" t="s">
        <v>4017</v>
      </c>
      <c r="E447" s="13" t="str">
        <f t="shared" si="6"/>
        <v>BATL Com</v>
      </c>
      <c r="F447" s="13" t="s">
        <v>3567</v>
      </c>
      <c r="G447" s="82">
        <v>-3.7878787878000003E-2</v>
      </c>
      <c r="H447" s="39">
        <v>-9.9290780140999998E-2</v>
      </c>
      <c r="I447" s="39">
        <v>-0.26162790697999999</v>
      </c>
      <c r="J447" s="39">
        <v>-0.59682539683000002</v>
      </c>
      <c r="K447" s="39">
        <v>-0.84606060606</v>
      </c>
      <c r="L447" s="39">
        <v>-0.88119738072999998</v>
      </c>
      <c r="M447" s="39">
        <v>-0.85714446407</v>
      </c>
      <c r="N447" s="39">
        <v>-0.14473684211000001</v>
      </c>
      <c r="O447" s="39">
        <v>-7.6923076912999997E-3</v>
      </c>
      <c r="P447" s="39">
        <v>5.2713178295000003E-2</v>
      </c>
      <c r="Q447" s="39">
        <v>-5.0073637701999997E-2</v>
      </c>
      <c r="R447" s="39">
        <v>0</v>
      </c>
      <c r="S447" s="39">
        <v>-1.5503875969E-2</v>
      </c>
      <c r="T447" s="39">
        <v>-0.26162790697999999</v>
      </c>
      <c r="U447" s="39">
        <v>-0.82101977107000002</v>
      </c>
      <c r="V447" s="39">
        <v>-1.0298661174000001E-2</v>
      </c>
      <c r="W447" s="39">
        <v>-9.1836734691E-3</v>
      </c>
      <c r="X447" s="39">
        <v>0.18072289156999999</v>
      </c>
      <c r="Y447" s="4">
        <v>100.43374347</v>
      </c>
    </row>
    <row r="448" spans="1:25" x14ac:dyDescent="0.25">
      <c r="A448" s="13">
        <v>445</v>
      </c>
      <c r="B448" s="13" t="s">
        <v>470</v>
      </c>
      <c r="C448" s="13" t="s">
        <v>3973</v>
      </c>
      <c r="D448" s="13" t="s">
        <v>4017</v>
      </c>
      <c r="E448" s="13" t="str">
        <f t="shared" si="6"/>
        <v>BAX Com</v>
      </c>
      <c r="F448" s="13" t="s">
        <v>3568</v>
      </c>
      <c r="G448" s="82">
        <v>-1.4886164622999999E-2</v>
      </c>
      <c r="H448" s="39">
        <v>-0.27442760399999999</v>
      </c>
      <c r="I448" s="39">
        <v>-0.26207721253999999</v>
      </c>
      <c r="J448" s="39">
        <v>-0.37629946399000003</v>
      </c>
      <c r="K448" s="39">
        <v>-0.46316044851999999</v>
      </c>
      <c r="L448" s="39">
        <v>-0.58761727021999999</v>
      </c>
      <c r="M448" s="39">
        <v>-0.69109936523000004</v>
      </c>
      <c r="N448" s="39">
        <v>-8.1135902647000002E-3</v>
      </c>
      <c r="O448" s="39">
        <v>-8.9395267309000007E-2</v>
      </c>
      <c r="P448" s="39">
        <v>-1.6046424409000001E-2</v>
      </c>
      <c r="Q448" s="39">
        <v>-7.2131147543999996E-3</v>
      </c>
      <c r="R448" s="39">
        <v>-0.28137384411999999</v>
      </c>
      <c r="S448" s="39">
        <v>3.4007352940999998E-2</v>
      </c>
      <c r="T448" s="39">
        <v>-0.22032232231000001</v>
      </c>
      <c r="U448" s="39">
        <v>-0.2293720934</v>
      </c>
      <c r="V448" s="39">
        <v>-0.21905868714999999</v>
      </c>
      <c r="W448" s="39">
        <v>-0.39581332479999998</v>
      </c>
      <c r="X448" s="39">
        <v>8.4779595247000003E-2</v>
      </c>
      <c r="Y448" s="4">
        <v>227771.07483</v>
      </c>
    </row>
    <row r="449" spans="1:25" x14ac:dyDescent="0.25">
      <c r="A449" s="13">
        <v>446</v>
      </c>
      <c r="B449" s="13" t="s">
        <v>471</v>
      </c>
      <c r="C449" s="13" t="s">
        <v>3974</v>
      </c>
      <c r="D449" s="13" t="s">
        <v>4017</v>
      </c>
      <c r="E449" s="13" t="str">
        <f t="shared" si="6"/>
        <v>BCML Com</v>
      </c>
      <c r="F449" s="13" t="s">
        <v>3569</v>
      </c>
      <c r="G449" s="82">
        <v>-5.5147058828999996E-3</v>
      </c>
      <c r="H449" s="39">
        <v>-6.3689858082999998E-2</v>
      </c>
      <c r="I449" s="39">
        <v>-5.7683814792E-2</v>
      </c>
      <c r="J449" s="39">
        <v>0.31066898306000001</v>
      </c>
      <c r="K449" s="39">
        <v>0.4011405596</v>
      </c>
      <c r="L449" s="39">
        <v>0.50670046297000004</v>
      </c>
      <c r="M449" s="39">
        <v>1.7643323141</v>
      </c>
      <c r="N449" s="39">
        <v>-7.9222424728999999E-2</v>
      </c>
      <c r="O449" s="39">
        <v>3.3373063170000002E-2</v>
      </c>
      <c r="P449" s="39">
        <v>1.4609765473999999E-2</v>
      </c>
      <c r="Q449" s="39">
        <v>5.7708576350999997E-2</v>
      </c>
      <c r="R449" s="39">
        <v>-2.5261638396999998E-2</v>
      </c>
      <c r="S449" s="39">
        <v>1.4809329877E-3</v>
      </c>
      <c r="T449" s="39">
        <v>2.1310649317E-2</v>
      </c>
      <c r="U449" s="39">
        <v>0.16593418367000001</v>
      </c>
      <c r="V449" s="39">
        <v>0.26917614422000002</v>
      </c>
      <c r="W449" s="39">
        <v>2.179765807E-2</v>
      </c>
      <c r="X449" s="39">
        <v>0.23665128543</v>
      </c>
      <c r="Y449" s="4">
        <v>624.72420522000004</v>
      </c>
    </row>
    <row r="450" spans="1:25" x14ac:dyDescent="0.25">
      <c r="A450" s="13">
        <v>447</v>
      </c>
      <c r="B450" s="13" t="s">
        <v>472</v>
      </c>
      <c r="C450" s="13" t="s">
        <v>3975</v>
      </c>
      <c r="D450" s="13" t="s">
        <v>4017</v>
      </c>
      <c r="E450" s="13" t="str">
        <f t="shared" si="6"/>
        <v>BCBP Com</v>
      </c>
      <c r="F450" s="13" t="s">
        <v>3570</v>
      </c>
      <c r="G450" s="82">
        <v>-4.7904191624000003E-3</v>
      </c>
      <c r="H450" s="39">
        <v>-9.9674972914000001E-2</v>
      </c>
      <c r="I450" s="39">
        <v>-0.22290036630999999</v>
      </c>
      <c r="J450" s="39">
        <v>-0.22097410072000001</v>
      </c>
      <c r="K450" s="39">
        <v>-0.25560799134000001</v>
      </c>
      <c r="L450" s="39">
        <v>-0.50443466689000005</v>
      </c>
      <c r="M450" s="39">
        <v>0.27730096953</v>
      </c>
      <c r="N450" s="39">
        <v>-2.6653504442999999E-2</v>
      </c>
      <c r="O450" s="39">
        <v>-0.1663286004</v>
      </c>
      <c r="P450" s="39">
        <v>4.4200646279999997E-3</v>
      </c>
      <c r="Q450" s="39">
        <v>3.9506172838000002E-2</v>
      </c>
      <c r="R450" s="39">
        <v>-7.1258907365000001E-3</v>
      </c>
      <c r="S450" s="39">
        <v>-5.9808612441000003E-3</v>
      </c>
      <c r="T450" s="39">
        <v>-0.27409443001</v>
      </c>
      <c r="U450" s="39">
        <v>-2.5166271923E-2</v>
      </c>
      <c r="V450" s="39">
        <v>-0.24775735238999999</v>
      </c>
      <c r="W450" s="39">
        <v>0.20674027052999999</v>
      </c>
      <c r="X450" s="39">
        <v>0.45506226015000001</v>
      </c>
      <c r="Y450" s="4">
        <v>653.03044478000004</v>
      </c>
    </row>
    <row r="451" spans="1:25" x14ac:dyDescent="0.25">
      <c r="A451" s="13">
        <v>448</v>
      </c>
      <c r="B451" s="13" t="s">
        <v>473</v>
      </c>
      <c r="C451" s="13" t="s">
        <v>3976</v>
      </c>
      <c r="D451" s="13" t="s">
        <v>4015</v>
      </c>
      <c r="E451" s="13" t="str">
        <f t="shared" si="6"/>
        <v>BECN Com A</v>
      </c>
      <c r="F451" s="13" t="s">
        <v>3571</v>
      </c>
      <c r="G451" s="82"/>
      <c r="H451" s="39"/>
      <c r="I451" s="39"/>
      <c r="J451" s="39"/>
      <c r="K451" s="39"/>
      <c r="L451" s="39"/>
      <c r="M451" s="39"/>
      <c r="N451" s="39">
        <v>7.1738000346000003E-2</v>
      </c>
      <c r="O451" s="39">
        <v>3.799514956E-3</v>
      </c>
      <c r="P451" s="39"/>
      <c r="Q451" s="39"/>
      <c r="R451" s="39"/>
      <c r="S451" s="39"/>
      <c r="T451" s="39"/>
      <c r="U451" s="39">
        <v>0.16731785796000001</v>
      </c>
      <c r="V451" s="39">
        <v>0.64841826104</v>
      </c>
      <c r="W451" s="39">
        <v>-7.9511769834000004E-2</v>
      </c>
      <c r="X451" s="39">
        <v>0.42697188354999999</v>
      </c>
      <c r="Y451" s="4">
        <v>0</v>
      </c>
    </row>
    <row r="452" spans="1:25" x14ac:dyDescent="0.25">
      <c r="A452" s="13">
        <v>449</v>
      </c>
      <c r="B452" s="13" t="s">
        <v>474</v>
      </c>
      <c r="C452" s="13" t="s">
        <v>3977</v>
      </c>
      <c r="D452" s="13" t="s">
        <v>4017</v>
      </c>
      <c r="E452" s="13" t="str">
        <f t="shared" ref="E452:E486" si="7">CONCATENATE(C452," ",D452)</f>
        <v>BEAM Com</v>
      </c>
      <c r="F452" s="13" t="s">
        <v>3572</v>
      </c>
      <c r="G452" s="82">
        <v>-2.1390374332000001E-2</v>
      </c>
      <c r="H452" s="39">
        <v>-8.5457271365000004E-2</v>
      </c>
      <c r="I452" s="39">
        <v>-0.33815551536999999</v>
      </c>
      <c r="J452" s="39">
        <v>-0.28291536049999999</v>
      </c>
      <c r="K452" s="39">
        <v>-0.32522123893999999</v>
      </c>
      <c r="L452" s="39">
        <v>-0.71149298438999997</v>
      </c>
      <c r="M452" s="39">
        <v>-0.25367047308000001</v>
      </c>
      <c r="N452" s="39">
        <v>-0.25854214123000002</v>
      </c>
      <c r="O452" s="39">
        <v>2.0481310802999999E-2</v>
      </c>
      <c r="P452" s="39">
        <v>-0.20572002007000001</v>
      </c>
      <c r="Q452" s="39">
        <v>7.4542008844000002E-2</v>
      </c>
      <c r="R452" s="39">
        <v>0.15873015872999999</v>
      </c>
      <c r="S452" s="39">
        <v>-7.1537290714999993E-2</v>
      </c>
      <c r="T452" s="39">
        <v>-0.26209677418999999</v>
      </c>
      <c r="U452" s="39">
        <v>-8.8905216753000005E-2</v>
      </c>
      <c r="V452" s="39">
        <v>-0.30401431859</v>
      </c>
      <c r="W452" s="39">
        <v>-0.50922324005999997</v>
      </c>
      <c r="X452" s="39">
        <v>-2.3885350319999998E-2</v>
      </c>
      <c r="Y452" s="4">
        <v>50939.528621999998</v>
      </c>
    </row>
    <row r="453" spans="1:25" x14ac:dyDescent="0.25">
      <c r="A453" s="13">
        <v>450</v>
      </c>
      <c r="B453" s="13" t="s">
        <v>475</v>
      </c>
      <c r="C453" s="13" t="s">
        <v>3978</v>
      </c>
      <c r="D453" s="13" t="s">
        <v>4015</v>
      </c>
      <c r="E453" s="13" t="str">
        <f t="shared" si="7"/>
        <v>BBGI Com A</v>
      </c>
      <c r="F453" s="13" t="s">
        <v>5116</v>
      </c>
      <c r="G453" s="82">
        <v>7.1258907356000004E-3</v>
      </c>
      <c r="H453" s="39">
        <v>3.9215686274000003E-2</v>
      </c>
      <c r="I453" s="39">
        <v>-0.45501285346999998</v>
      </c>
      <c r="J453" s="39">
        <v>-0.65477935190000003</v>
      </c>
      <c r="K453" s="39">
        <v>-0.79009900990000004</v>
      </c>
      <c r="L453" s="39">
        <v>-0.84857142857000001</v>
      </c>
      <c r="M453" s="39">
        <v>-0.88287292817999996</v>
      </c>
      <c r="N453" s="39">
        <v>-0.27922077921999999</v>
      </c>
      <c r="O453" s="39">
        <v>2.3423423422999998E-2</v>
      </c>
      <c r="P453" s="39">
        <v>-0.22007042254</v>
      </c>
      <c r="Q453" s="39">
        <v>-6.3205417607000006E-2</v>
      </c>
      <c r="R453" s="39">
        <v>2.4337349404999998E-3</v>
      </c>
      <c r="S453" s="39">
        <v>1.9206269078E-2</v>
      </c>
      <c r="T453" s="39">
        <v>-0.54965480615999995</v>
      </c>
      <c r="U453" s="39">
        <v>-0.46383826879000001</v>
      </c>
      <c r="V453" s="39">
        <v>-4.5963272845E-2</v>
      </c>
      <c r="W453" s="39">
        <v>-0.51563157895</v>
      </c>
      <c r="X453" s="39">
        <v>0.27516778524000002</v>
      </c>
      <c r="Y453" s="4">
        <v>148.95990329</v>
      </c>
    </row>
    <row r="454" spans="1:25" x14ac:dyDescent="0.25">
      <c r="A454" s="13">
        <v>451</v>
      </c>
      <c r="B454" s="13" t="s">
        <v>476</v>
      </c>
      <c r="C454" s="13" t="s">
        <v>3979</v>
      </c>
      <c r="D454" s="13" t="s">
        <v>4016</v>
      </c>
      <c r="E454" s="13" t="str">
        <f t="shared" si="7"/>
        <v>BBGI-B Com B</v>
      </c>
      <c r="F454" s="13" t="s">
        <v>5116</v>
      </c>
      <c r="G454" s="82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</row>
    <row r="455" spans="1:25" x14ac:dyDescent="0.25">
      <c r="A455" s="13">
        <v>452</v>
      </c>
      <c r="B455" s="13" t="s">
        <v>477</v>
      </c>
      <c r="C455" s="13" t="s">
        <v>3980</v>
      </c>
      <c r="D455" s="13" t="s">
        <v>4017</v>
      </c>
      <c r="E455" s="13" t="str">
        <f t="shared" si="7"/>
        <v>BZH Com</v>
      </c>
      <c r="F455" s="13" t="s">
        <v>3573</v>
      </c>
      <c r="G455" s="82">
        <v>8.6580086571999993E-3</v>
      </c>
      <c r="H455" s="39">
        <v>-1.1874469889000001E-2</v>
      </c>
      <c r="I455" s="39">
        <v>3.2801418440000001E-2</v>
      </c>
      <c r="J455" s="39">
        <v>-0.14714494876000001</v>
      </c>
      <c r="K455" s="39">
        <v>-0.29006703230000003</v>
      </c>
      <c r="L455" s="39">
        <v>0.54817275747000005</v>
      </c>
      <c r="M455" s="39">
        <v>1.0953237410000001</v>
      </c>
      <c r="N455" s="39">
        <v>-8.5650224213999995E-2</v>
      </c>
      <c r="O455" s="39">
        <v>-4.0706228544000002E-2</v>
      </c>
      <c r="P455" s="39">
        <v>4.9079754601000003E-2</v>
      </c>
      <c r="Q455" s="39">
        <v>9.0155945419999994E-2</v>
      </c>
      <c r="R455" s="39">
        <v>5.0514081358E-2</v>
      </c>
      <c r="S455" s="39">
        <v>-8.5106382984999999E-3</v>
      </c>
      <c r="T455" s="39">
        <v>-0.15149308084999999</v>
      </c>
      <c r="U455" s="39">
        <v>-0.18733353062999999</v>
      </c>
      <c r="V455" s="39">
        <v>1.6481191223</v>
      </c>
      <c r="W455" s="39">
        <v>-0.45047372953999998</v>
      </c>
      <c r="X455" s="39">
        <v>0.53267326732999998</v>
      </c>
      <c r="Y455" s="4">
        <v>8512.7615717000008</v>
      </c>
    </row>
    <row r="456" spans="1:25" x14ac:dyDescent="0.25">
      <c r="A456" s="13">
        <v>453</v>
      </c>
      <c r="B456" s="13" t="s">
        <v>478</v>
      </c>
      <c r="C456" s="13" t="s">
        <v>3981</v>
      </c>
      <c r="D456" s="13" t="s">
        <v>4017</v>
      </c>
      <c r="E456" s="13" t="str">
        <f t="shared" si="7"/>
        <v>BDX Com</v>
      </c>
      <c r="F456" s="13" t="s">
        <v>3574</v>
      </c>
      <c r="G456" s="82">
        <v>-2.5326474080000001E-2</v>
      </c>
      <c r="H456" s="39">
        <v>-2.128746594E-2</v>
      </c>
      <c r="I456" s="39">
        <v>-0.23313479072000001</v>
      </c>
      <c r="J456" s="39">
        <v>-0.25359987486000002</v>
      </c>
      <c r="K456" s="39">
        <v>-0.34070957185</v>
      </c>
      <c r="L456" s="39">
        <v>-0.28746949630000002</v>
      </c>
      <c r="M456" s="39">
        <v>-0.28305547147999999</v>
      </c>
      <c r="N456" s="39">
        <v>2.0274680959000001E-2</v>
      </c>
      <c r="O456" s="39">
        <v>-9.5913734392999994E-2</v>
      </c>
      <c r="P456" s="39">
        <v>-0.16659423439000001</v>
      </c>
      <c r="Q456" s="39">
        <v>4.0502628107999998E-3</v>
      </c>
      <c r="R456" s="39">
        <v>3.4833091437000002E-2</v>
      </c>
      <c r="S456" s="39">
        <v>-3.2762973352999998E-2</v>
      </c>
      <c r="T456" s="39">
        <v>-0.23198552385999999</v>
      </c>
      <c r="U456" s="39">
        <v>-5.3768908901000001E-2</v>
      </c>
      <c r="V456" s="39">
        <v>-2.6693886191000001E-2</v>
      </c>
      <c r="W456" s="39">
        <v>2.5192897884999999E-2</v>
      </c>
      <c r="X456" s="39">
        <v>1.8807359893E-2</v>
      </c>
      <c r="Y456" s="4">
        <v>539450.84455000004</v>
      </c>
    </row>
    <row r="457" spans="1:25" x14ac:dyDescent="0.25">
      <c r="A457" s="13">
        <v>454</v>
      </c>
      <c r="B457" s="13" t="s">
        <v>479</v>
      </c>
      <c r="C457" s="13" t="s">
        <v>3982</v>
      </c>
      <c r="D457" s="13" t="s">
        <v>4015</v>
      </c>
      <c r="E457" s="13" t="str">
        <f t="shared" si="7"/>
        <v>BELFA Com A</v>
      </c>
      <c r="F457" s="13" t="s">
        <v>3575</v>
      </c>
      <c r="G457" s="82">
        <v>-1.2686062244999999E-2</v>
      </c>
      <c r="H457" s="39">
        <v>0.25017659092</v>
      </c>
      <c r="I457" s="39">
        <v>0.41825915187000001</v>
      </c>
      <c r="J457" s="39">
        <v>0.44620707744999999</v>
      </c>
      <c r="K457" s="39">
        <v>1.3194112606999999</v>
      </c>
      <c r="L457" s="39">
        <v>3.3152561173000001</v>
      </c>
      <c r="M457" s="39">
        <v>8.7608093253000003</v>
      </c>
      <c r="N457" s="39">
        <v>-0.11593669488</v>
      </c>
      <c r="O457" s="39">
        <v>-0.14716797811999999</v>
      </c>
      <c r="P457" s="39">
        <v>3.4364820844999998E-2</v>
      </c>
      <c r="Q457" s="39">
        <v>0.41473783656000002</v>
      </c>
      <c r="R457" s="39">
        <v>0.27551533027000003</v>
      </c>
      <c r="S457" s="39">
        <v>1.9296254257E-2</v>
      </c>
      <c r="T457" s="39">
        <v>0.29888099881000002</v>
      </c>
      <c r="U457" s="39">
        <v>0.39798656242000002</v>
      </c>
      <c r="V457" s="39">
        <v>1.0202755457999999</v>
      </c>
      <c r="W457" s="39">
        <v>1.1706163945000001</v>
      </c>
      <c r="X457" s="39">
        <v>0.14808156914000001</v>
      </c>
      <c r="Y457" s="4">
        <v>706.02789390999999</v>
      </c>
    </row>
    <row r="458" spans="1:25" x14ac:dyDescent="0.25">
      <c r="A458" s="13">
        <v>455</v>
      </c>
      <c r="B458" s="13" t="s">
        <v>480</v>
      </c>
      <c r="C458" s="13" t="s">
        <v>3983</v>
      </c>
      <c r="D458" s="13" t="s">
        <v>4016</v>
      </c>
      <c r="E458" s="13" t="str">
        <f t="shared" si="7"/>
        <v>BELFB Com B</v>
      </c>
      <c r="F458" s="13" t="s">
        <v>3575</v>
      </c>
      <c r="G458" s="82">
        <v>-4.6313871370999996E-3</v>
      </c>
      <c r="H458" s="39">
        <v>0.31059274419999999</v>
      </c>
      <c r="I458" s="39">
        <v>0.61815046955999997</v>
      </c>
      <c r="J458" s="39">
        <v>1.1456077898000001</v>
      </c>
      <c r="K458" s="39">
        <v>1.6308492429999999</v>
      </c>
      <c r="L458" s="39">
        <v>4.3354156015000003</v>
      </c>
      <c r="M458" s="39">
        <v>10.063253056000001</v>
      </c>
      <c r="N458" s="39">
        <v>-0.10785365272</v>
      </c>
      <c r="O458" s="39">
        <v>-0.12055159005</v>
      </c>
      <c r="P458" s="39">
        <v>0.12209213927</v>
      </c>
      <c r="Q458" s="39">
        <v>0.32371273712999998</v>
      </c>
      <c r="R458" s="39">
        <v>0.33206677558999997</v>
      </c>
      <c r="S458" s="39">
        <v>8.1513380500999998E-3</v>
      </c>
      <c r="T458" s="39">
        <v>0.59377485492000004</v>
      </c>
      <c r="U458" s="39">
        <v>0.24030241000999999</v>
      </c>
      <c r="V458" s="39">
        <v>1.0418878707000001</v>
      </c>
      <c r="W458" s="39">
        <v>1.5873495050999999</v>
      </c>
      <c r="X458" s="39">
        <v>-0.12328186591</v>
      </c>
      <c r="Y458" s="4">
        <v>20285.457484999999</v>
      </c>
    </row>
    <row r="459" spans="1:25" x14ac:dyDescent="0.25">
      <c r="A459" s="13">
        <v>456</v>
      </c>
      <c r="B459" s="13" t="s">
        <v>481</v>
      </c>
      <c r="C459" s="13" t="s">
        <v>3984</v>
      </c>
      <c r="D459" s="13" t="s">
        <v>4017</v>
      </c>
      <c r="E459" s="13" t="str">
        <f t="shared" si="7"/>
        <v>BDC Com</v>
      </c>
      <c r="F459" s="13" t="s">
        <v>3576</v>
      </c>
      <c r="G459" s="82">
        <v>-2.4641350211000002E-2</v>
      </c>
      <c r="H459" s="39">
        <v>-5.0833538637999998E-2</v>
      </c>
      <c r="I459" s="39">
        <v>5.4654559935000003E-3</v>
      </c>
      <c r="J459" s="39">
        <v>0.20043861767000001</v>
      </c>
      <c r="K459" s="39">
        <v>0.33020044661999998</v>
      </c>
      <c r="L459" s="39">
        <v>0.74181504798999998</v>
      </c>
      <c r="M459" s="39">
        <v>2.5309110818999998</v>
      </c>
      <c r="N459" s="39">
        <v>-8.8436730783999995E-2</v>
      </c>
      <c r="O459" s="39">
        <v>2.8528678304000001E-2</v>
      </c>
      <c r="P459" s="39">
        <v>2.9967995343999999E-2</v>
      </c>
      <c r="Q459" s="39">
        <v>9.0885898273000004E-2</v>
      </c>
      <c r="R459" s="39">
        <v>6.7789291882999994E-2</v>
      </c>
      <c r="S459" s="39">
        <v>-6.5264860494000002E-2</v>
      </c>
      <c r="T459" s="39">
        <v>2.7340869962999999E-2</v>
      </c>
      <c r="U459" s="39">
        <v>0.46064974435</v>
      </c>
      <c r="V459" s="39">
        <v>7.6909170149999997E-2</v>
      </c>
      <c r="W459" s="39">
        <v>9.7459633554999994E-2</v>
      </c>
      <c r="X459" s="39">
        <v>0.57460827967000006</v>
      </c>
      <c r="Y459" s="4">
        <v>41492.137159999998</v>
      </c>
    </row>
    <row r="460" spans="1:25" x14ac:dyDescent="0.25">
      <c r="A460" s="13">
        <v>457</v>
      </c>
      <c r="B460" s="13" t="s">
        <v>482</v>
      </c>
      <c r="C460" s="13" t="s">
        <v>3985</v>
      </c>
      <c r="D460" s="13" t="s">
        <v>4015</v>
      </c>
      <c r="E460" s="13" t="str">
        <f t="shared" si="7"/>
        <v>BRBR Com A</v>
      </c>
      <c r="F460" s="13" t="s">
        <v>3577</v>
      </c>
      <c r="G460" s="82">
        <v>7.6561636264000005E-2</v>
      </c>
      <c r="H460" s="39">
        <v>-0.32354984370000001</v>
      </c>
      <c r="I460" s="39">
        <v>-0.49592338552999998</v>
      </c>
      <c r="J460" s="39">
        <v>-0.26133131045000002</v>
      </c>
      <c r="K460" s="39">
        <v>8.7988826815999996E-2</v>
      </c>
      <c r="L460" s="39">
        <v>0.56049679487000004</v>
      </c>
      <c r="M460" s="39">
        <v>0.89353427321000001</v>
      </c>
      <c r="N460" s="39">
        <v>1.6102620086E-2</v>
      </c>
      <c r="O460" s="39">
        <v>3.5992479185000002E-2</v>
      </c>
      <c r="P460" s="39">
        <v>-0.18395125744999999</v>
      </c>
      <c r="Q460" s="39">
        <v>-7.9745830024E-2</v>
      </c>
      <c r="R460" s="39">
        <v>-5.7828413602000001E-2</v>
      </c>
      <c r="S460" s="39">
        <v>-0.2863686332</v>
      </c>
      <c r="T460" s="39">
        <v>-0.48301035307000001</v>
      </c>
      <c r="U460" s="39">
        <v>0.35919177341000003</v>
      </c>
      <c r="V460" s="39">
        <v>1.1618564742999999</v>
      </c>
      <c r="W460" s="39">
        <v>-0.10129688047</v>
      </c>
      <c r="X460" s="39">
        <v>0.17359111477</v>
      </c>
      <c r="Y460" s="4">
        <v>174578.6318</v>
      </c>
    </row>
    <row r="461" spans="1:25" x14ac:dyDescent="0.25">
      <c r="A461" s="13">
        <v>458</v>
      </c>
      <c r="B461" s="13" t="s">
        <v>483</v>
      </c>
      <c r="C461" s="13" t="s">
        <v>3986</v>
      </c>
      <c r="D461" s="13" t="s">
        <v>4016</v>
      </c>
      <c r="E461" s="13" t="str">
        <f t="shared" si="7"/>
        <v>BRBR-B Com B</v>
      </c>
      <c r="F461" s="13" t="s">
        <v>3577</v>
      </c>
      <c r="G461" s="82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</row>
    <row r="462" spans="1:25" x14ac:dyDescent="0.25">
      <c r="A462" s="13">
        <v>459</v>
      </c>
      <c r="B462" s="13" t="s">
        <v>4493</v>
      </c>
      <c r="C462" s="13" t="s">
        <v>4531</v>
      </c>
      <c r="D462" s="13" t="s">
        <v>4015</v>
      </c>
      <c r="E462" s="13" t="str">
        <f t="shared" si="7"/>
        <v>OZ Com A</v>
      </c>
      <c r="F462" s="13" t="s">
        <v>4538</v>
      </c>
      <c r="G462" s="82">
        <v>-7.8062378015999996E-3</v>
      </c>
      <c r="H462" s="39">
        <v>-3.4212927756000003E-2</v>
      </c>
      <c r="I462" s="39">
        <v>3.1657836719999999E-2</v>
      </c>
      <c r="J462" s="39">
        <v>-9.2848704069999996E-2</v>
      </c>
      <c r="K462" s="39">
        <v>-0.24462618212000001</v>
      </c>
      <c r="L462" s="39">
        <v>-0.35987399194000003</v>
      </c>
      <c r="M462" s="39"/>
      <c r="N462" s="39">
        <v>5.3061224488999997E-2</v>
      </c>
      <c r="O462" s="39">
        <v>-3.4883720930000001E-2</v>
      </c>
      <c r="P462" s="39">
        <v>4.5336546185E-2</v>
      </c>
      <c r="Q462" s="39">
        <v>4.3029125663000002E-5</v>
      </c>
      <c r="R462" s="39">
        <v>-1.1525163263E-3</v>
      </c>
      <c r="S462" s="39">
        <v>-2.3069230768999999E-2</v>
      </c>
      <c r="T462" s="39">
        <v>-0.17958010335999999</v>
      </c>
      <c r="U462" s="39">
        <v>1.9417475723000001E-3</v>
      </c>
      <c r="V462" s="39">
        <v>-0.22750000000000001</v>
      </c>
      <c r="W462" s="39">
        <v>-6.9951034219999997E-4</v>
      </c>
      <c r="X462" s="39"/>
      <c r="Y462" s="4">
        <v>126.64393215</v>
      </c>
    </row>
    <row r="463" spans="1:25" x14ac:dyDescent="0.25">
      <c r="A463" s="13">
        <v>460</v>
      </c>
      <c r="B463" s="13" t="s">
        <v>484</v>
      </c>
      <c r="C463" s="13" t="s">
        <v>3987</v>
      </c>
      <c r="D463" s="13" t="s">
        <v>4017</v>
      </c>
      <c r="E463" s="13" t="str">
        <f t="shared" si="7"/>
        <v>BHE Com</v>
      </c>
      <c r="F463" s="13" t="s">
        <v>5117</v>
      </c>
      <c r="G463" s="82">
        <v>-1.1761697775E-2</v>
      </c>
      <c r="H463" s="39">
        <v>-4.1418650793E-2</v>
      </c>
      <c r="I463" s="39">
        <v>-7.2583086854000001E-2</v>
      </c>
      <c r="J463" s="39">
        <v>-2.5949814344999999E-2</v>
      </c>
      <c r="K463" s="39">
        <v>0.53370616516000002</v>
      </c>
      <c r="L463" s="39">
        <v>0.54358508370000003</v>
      </c>
      <c r="M463" s="39">
        <v>1.1038669179</v>
      </c>
      <c r="N463" s="39">
        <v>-4.4115534872999997E-2</v>
      </c>
      <c r="O463" s="39">
        <v>-0.14462266632000001</v>
      </c>
      <c r="P463" s="39">
        <v>0.12265600983</v>
      </c>
      <c r="Q463" s="39">
        <v>6.7874669220999995E-2</v>
      </c>
      <c r="R463" s="39">
        <v>-8.4985835701000007E-3</v>
      </c>
      <c r="S463" s="39">
        <v>3.8961038972000002E-3</v>
      </c>
      <c r="T463" s="39">
        <v>-0.1412201095</v>
      </c>
      <c r="U463" s="39">
        <v>0.67142769748999998</v>
      </c>
      <c r="V463" s="39">
        <v>6.3258075634000002E-2</v>
      </c>
      <c r="W463" s="39">
        <v>1.1320912261E-2</v>
      </c>
      <c r="X463" s="39">
        <v>2.6925534216999999E-2</v>
      </c>
      <c r="Y463" s="4">
        <v>9874.0395664999996</v>
      </c>
    </row>
    <row r="464" spans="1:25" x14ac:dyDescent="0.25">
      <c r="A464" s="13">
        <v>461</v>
      </c>
      <c r="B464" s="13" t="s">
        <v>485</v>
      </c>
      <c r="C464" s="13" t="s">
        <v>3988</v>
      </c>
      <c r="D464" s="13" t="s">
        <v>4017</v>
      </c>
      <c r="E464" s="13" t="str">
        <f t="shared" si="7"/>
        <v>BNTC Com</v>
      </c>
      <c r="F464" s="13" t="s">
        <v>3578</v>
      </c>
      <c r="G464" s="82">
        <v>1.0845986984E-2</v>
      </c>
      <c r="H464" s="39">
        <v>-0.11541381928</v>
      </c>
      <c r="I464" s="39">
        <v>1.4808362368999999E-2</v>
      </c>
      <c r="J464" s="39">
        <v>0.29444444444000001</v>
      </c>
      <c r="K464" s="39">
        <v>4.2954545454000002</v>
      </c>
      <c r="L464" s="39">
        <v>-0.13308777021000001</v>
      </c>
      <c r="M464" s="39">
        <v>-0.91336357552000003</v>
      </c>
      <c r="N464" s="39">
        <v>2.3603461841000001E-2</v>
      </c>
      <c r="O464" s="39">
        <v>4.4581091468000003E-2</v>
      </c>
      <c r="P464" s="39">
        <v>0.13024282561</v>
      </c>
      <c r="Q464" s="39">
        <v>-0.23828125</v>
      </c>
      <c r="R464" s="39">
        <v>-6.5811965811999995E-2</v>
      </c>
      <c r="S464" s="39">
        <v>6.5873741994000007E-2</v>
      </c>
      <c r="T464" s="39">
        <v>-7.7593032463000006E-2</v>
      </c>
      <c r="U464" s="39">
        <v>2.9102167183000001</v>
      </c>
      <c r="V464" s="39">
        <v>0.11764705882</v>
      </c>
      <c r="W464" s="39">
        <v>-0.93511450382000005</v>
      </c>
      <c r="X464" s="39">
        <v>-0.12666666667000001</v>
      </c>
      <c r="Y464" s="4">
        <v>953.64441674</v>
      </c>
    </row>
    <row r="465" spans="1:25" x14ac:dyDescent="0.25">
      <c r="A465" s="13">
        <v>462</v>
      </c>
      <c r="B465" s="13" t="s">
        <v>486</v>
      </c>
      <c r="C465" s="13" t="s">
        <v>3989</v>
      </c>
      <c r="D465" s="13" t="s">
        <v>4015</v>
      </c>
      <c r="E465" s="13" t="str">
        <f t="shared" si="7"/>
        <v>BSY Com A</v>
      </c>
      <c r="F465" s="13" t="s">
        <v>3579</v>
      </c>
      <c r="G465" s="82">
        <v>-3.2077125328999999E-2</v>
      </c>
      <c r="H465" s="39">
        <v>-2.2585599417999998E-3</v>
      </c>
      <c r="I465" s="39">
        <v>0.18514574297</v>
      </c>
      <c r="J465" s="39">
        <v>0.16704080864000001</v>
      </c>
      <c r="K465" s="39">
        <v>7.9474075480999995E-2</v>
      </c>
      <c r="L465" s="39">
        <v>0.36400367542000001</v>
      </c>
      <c r="M465" s="39"/>
      <c r="N465" s="39">
        <v>-0.10237425418</v>
      </c>
      <c r="O465" s="39">
        <v>9.2780884593999996E-2</v>
      </c>
      <c r="P465" s="39">
        <v>0.11025819957999999</v>
      </c>
      <c r="Q465" s="39">
        <v>0.13239928138000001</v>
      </c>
      <c r="R465" s="39">
        <v>7.4300537335E-2</v>
      </c>
      <c r="S465" s="39">
        <v>-4.7602621594E-2</v>
      </c>
      <c r="T465" s="39">
        <v>0.18616085709999999</v>
      </c>
      <c r="U465" s="39">
        <v>-0.10066588093999999</v>
      </c>
      <c r="V465" s="39">
        <v>0.41780620985</v>
      </c>
      <c r="W465" s="39">
        <v>-0.23274928284999999</v>
      </c>
      <c r="X465" s="39">
        <v>0.19572941099999999</v>
      </c>
      <c r="Y465" s="4">
        <v>87350.078383999993</v>
      </c>
    </row>
    <row r="466" spans="1:25" x14ac:dyDescent="0.25">
      <c r="A466" s="13">
        <v>463</v>
      </c>
      <c r="B466" s="13" t="s">
        <v>487</v>
      </c>
      <c r="C466" s="13" t="s">
        <v>3990</v>
      </c>
      <c r="D466" s="13" t="s">
        <v>4015</v>
      </c>
      <c r="E466" s="13" t="str">
        <f t="shared" si="7"/>
        <v>BRK.A Com A</v>
      </c>
      <c r="F466" s="13" t="s">
        <v>3580</v>
      </c>
      <c r="G466" s="82">
        <v>1.2040302266000001E-2</v>
      </c>
      <c r="H466" s="39">
        <v>-3.3459114308999997E-2</v>
      </c>
      <c r="I466" s="39">
        <v>-1.6442173322E-2</v>
      </c>
      <c r="J466" s="39">
        <v>0.11045919374</v>
      </c>
      <c r="K466" s="39">
        <v>0.31768178410999998</v>
      </c>
      <c r="L466" s="39">
        <v>0.59970133477999998</v>
      </c>
      <c r="M466" s="39">
        <v>1.2868878839</v>
      </c>
      <c r="N466" s="39">
        <v>3.0247239100999999E-2</v>
      </c>
      <c r="O466" s="39">
        <v>2.6281195768999999E-3</v>
      </c>
      <c r="P466" s="39">
        <v>-5.3888625177999999E-2</v>
      </c>
      <c r="Q466" s="39">
        <v>-3.7760760496000002E-2</v>
      </c>
      <c r="R466" s="39">
        <v>-1.2280461031000001E-2</v>
      </c>
      <c r="S466" s="39">
        <v>-2.3247898868000001E-2</v>
      </c>
      <c r="T466" s="39">
        <v>3.2595605944000003E-2</v>
      </c>
      <c r="U466" s="39">
        <v>0.25486286542999997</v>
      </c>
      <c r="V466" s="39">
        <v>0.15769648314000001</v>
      </c>
      <c r="W466" s="39">
        <v>4.0049882172999998E-2</v>
      </c>
      <c r="X466" s="39">
        <v>0.29569455026000002</v>
      </c>
      <c r="Y466" s="4">
        <v>314053.97898000001</v>
      </c>
    </row>
    <row r="467" spans="1:25" x14ac:dyDescent="0.25">
      <c r="A467" s="13">
        <v>464</v>
      </c>
      <c r="B467" s="13" t="s">
        <v>488</v>
      </c>
      <c r="C467" s="13" t="s">
        <v>3991</v>
      </c>
      <c r="D467" s="13" t="s">
        <v>4016</v>
      </c>
      <c r="E467" s="13" t="str">
        <f t="shared" si="7"/>
        <v>BRK.B Com B</v>
      </c>
      <c r="F467" s="13" t="s">
        <v>3580</v>
      </c>
      <c r="G467" s="82">
        <v>1.0168250069E-2</v>
      </c>
      <c r="H467" s="39">
        <v>-3.3175257731000003E-2</v>
      </c>
      <c r="I467" s="39">
        <v>-1.7413352332E-2</v>
      </c>
      <c r="J467" s="39">
        <v>0.11079262803000001</v>
      </c>
      <c r="K467" s="39">
        <v>0.33978113659999998</v>
      </c>
      <c r="L467" s="39">
        <v>0.60547129112999998</v>
      </c>
      <c r="M467" s="39">
        <v>1.2871427177999999</v>
      </c>
      <c r="N467" s="39">
        <v>3.6490668120999999E-2</v>
      </c>
      <c r="O467" s="39">
        <v>1.2580269630999999E-3</v>
      </c>
      <c r="P467" s="39">
        <v>-5.4927332395999999E-2</v>
      </c>
      <c r="Q467" s="39">
        <v>-3.6094134455000003E-2</v>
      </c>
      <c r="R467" s="39">
        <v>-2.8593778949E-2</v>
      </c>
      <c r="S467" s="39">
        <v>-6.2939730433000003E-3</v>
      </c>
      <c r="T467" s="39">
        <v>3.4481997883999999E-2</v>
      </c>
      <c r="U467" s="39">
        <v>0.27090225984999999</v>
      </c>
      <c r="V467" s="39">
        <v>0.15461314340999999</v>
      </c>
      <c r="W467" s="39">
        <v>3.3110367893000002E-2</v>
      </c>
      <c r="X467" s="39">
        <v>0.28951567689000002</v>
      </c>
      <c r="Y467" s="4">
        <v>2218462.9308000002</v>
      </c>
    </row>
    <row r="468" spans="1:25" x14ac:dyDescent="0.25">
      <c r="A468" s="13">
        <v>465</v>
      </c>
      <c r="B468" s="13" t="s">
        <v>489</v>
      </c>
      <c r="C468" s="13" t="s">
        <v>3992</v>
      </c>
      <c r="D468" s="13" t="s">
        <v>4017</v>
      </c>
      <c r="E468" s="13" t="str">
        <f t="shared" si="7"/>
        <v>BHLB Com</v>
      </c>
      <c r="F468" s="13" t="s">
        <v>3581</v>
      </c>
      <c r="G468" s="82">
        <v>-2.021835827E-2</v>
      </c>
      <c r="H468" s="39">
        <v>-0.10392011834000001</v>
      </c>
      <c r="I468" s="39">
        <v>-0.19466559694999999</v>
      </c>
      <c r="J468" s="39">
        <v>-8.0849964788000002E-3</v>
      </c>
      <c r="K468" s="39">
        <v>0.12870683482</v>
      </c>
      <c r="L468" s="39">
        <v>-9.1006526763000001E-2</v>
      </c>
      <c r="M468" s="39">
        <v>1.8640538567</v>
      </c>
      <c r="N468" s="39">
        <v>-8.4240084238999993E-2</v>
      </c>
      <c r="O468" s="39">
        <v>-4.8294365658000001E-2</v>
      </c>
      <c r="P468" s="39">
        <v>3.9849444784E-3</v>
      </c>
      <c r="Q468" s="39">
        <v>1.1308562197000001E-2</v>
      </c>
      <c r="R468" s="39">
        <v>-1.5974440895000001E-2</v>
      </c>
      <c r="S468" s="39">
        <v>-1.663961039E-2</v>
      </c>
      <c r="T468" s="39">
        <v>-0.13659540609000001</v>
      </c>
      <c r="U468" s="39">
        <v>0.17917748475</v>
      </c>
      <c r="V468" s="39">
        <v>-0.14268169567</v>
      </c>
      <c r="W468" s="39">
        <v>7.1542676912999995E-2</v>
      </c>
      <c r="X468" s="39">
        <v>0.69125455395000002</v>
      </c>
      <c r="Y468" s="4">
        <v>11841.159766999999</v>
      </c>
    </row>
    <row r="469" spans="1:25" x14ac:dyDescent="0.25">
      <c r="A469" s="13">
        <v>466</v>
      </c>
      <c r="B469" s="13" t="s">
        <v>490</v>
      </c>
      <c r="C469" s="13" t="s">
        <v>3993</v>
      </c>
      <c r="D469" s="13" t="s">
        <v>4017</v>
      </c>
      <c r="E469" s="13" t="str">
        <f t="shared" si="7"/>
        <v>BRY Com</v>
      </c>
      <c r="F469" s="13" t="s">
        <v>3582</v>
      </c>
      <c r="G469" s="82">
        <v>3.3898305081999998E-3</v>
      </c>
      <c r="H469" s="39">
        <v>-4.5161290323000002E-2</v>
      </c>
      <c r="I469" s="39">
        <v>-0.29472082576999997</v>
      </c>
      <c r="J469" s="39">
        <v>-0.44476978802</v>
      </c>
      <c r="K469" s="39">
        <v>-0.56331360850000001</v>
      </c>
      <c r="L469" s="39">
        <v>-0.52882273852999995</v>
      </c>
      <c r="M469" s="39">
        <v>-6.0204635402000004E-3</v>
      </c>
      <c r="N469" s="39">
        <v>-0.20446379116999999</v>
      </c>
      <c r="O469" s="39">
        <v>-0.22741433021999999</v>
      </c>
      <c r="P469" s="39">
        <v>-2.5661171726999998E-2</v>
      </c>
      <c r="Q469" s="39">
        <v>0.1589958159</v>
      </c>
      <c r="R469" s="39">
        <v>9.0252707581E-2</v>
      </c>
      <c r="S469" s="39">
        <v>-1.9867549668999999E-2</v>
      </c>
      <c r="T469" s="39">
        <v>-0.26910535940000002</v>
      </c>
      <c r="U469" s="39">
        <v>-0.34120203032000002</v>
      </c>
      <c r="V469" s="39">
        <v>-3.5674886531E-3</v>
      </c>
      <c r="W469" s="39">
        <v>9.7128176711000005E-2</v>
      </c>
      <c r="X469" s="39">
        <v>1.3552120946999999</v>
      </c>
      <c r="Y469" s="4">
        <v>2788.7871621999998</v>
      </c>
    </row>
    <row r="470" spans="1:25" x14ac:dyDescent="0.25">
      <c r="A470" s="13">
        <v>467</v>
      </c>
      <c r="B470" s="13" t="s">
        <v>491</v>
      </c>
      <c r="C470" s="13" t="s">
        <v>3994</v>
      </c>
      <c r="D470" s="13" t="s">
        <v>4017</v>
      </c>
      <c r="E470" s="13" t="str">
        <f t="shared" si="7"/>
        <v>BERY Com</v>
      </c>
      <c r="F470" s="13" t="s">
        <v>3583</v>
      </c>
      <c r="G470" s="82"/>
      <c r="H470" s="39"/>
      <c r="I470" s="39"/>
      <c r="J470" s="39"/>
      <c r="K470" s="39"/>
      <c r="L470" s="39"/>
      <c r="M470" s="39"/>
      <c r="N470" s="39">
        <v>-2.8527692734999999E-2</v>
      </c>
      <c r="O470" s="39">
        <v>-3.1943847588E-2</v>
      </c>
      <c r="P470" s="39"/>
      <c r="Q470" s="39"/>
      <c r="R470" s="39"/>
      <c r="S470" s="39"/>
      <c r="T470" s="39"/>
      <c r="U470" s="39">
        <v>-2.3239018011E-2</v>
      </c>
      <c r="V470" s="39">
        <v>0.13367934620999999</v>
      </c>
      <c r="W470" s="39">
        <v>-0.17734467788</v>
      </c>
      <c r="X470" s="39">
        <v>0.31304502579999999</v>
      </c>
      <c r="Y470" s="4">
        <v>0</v>
      </c>
    </row>
    <row r="471" spans="1:25" x14ac:dyDescent="0.25">
      <c r="A471" s="13">
        <v>468</v>
      </c>
      <c r="B471" s="13" t="s">
        <v>492</v>
      </c>
      <c r="C471" s="13" t="s">
        <v>3995</v>
      </c>
      <c r="D471" s="13" t="s">
        <v>4017</v>
      </c>
      <c r="E471" s="13" t="str">
        <f t="shared" si="7"/>
        <v>BBY Com</v>
      </c>
      <c r="F471" s="13" t="s">
        <v>3584</v>
      </c>
      <c r="G471" s="82">
        <v>6.7184234103E-3</v>
      </c>
      <c r="H471" s="39">
        <v>-6.4771151178000003E-2</v>
      </c>
      <c r="I471" s="39">
        <v>-0.19437753581</v>
      </c>
      <c r="J471" s="39">
        <v>-0.13843551607999999</v>
      </c>
      <c r="K471" s="39">
        <v>-7.1982022064000006E-2</v>
      </c>
      <c r="L471" s="39">
        <v>1.6477724315000001E-2</v>
      </c>
      <c r="M471" s="39">
        <v>-0.19992268305999999</v>
      </c>
      <c r="N471" s="39">
        <v>-0.17088324644</v>
      </c>
      <c r="O471" s="39">
        <v>-9.4008966173999994E-2</v>
      </c>
      <c r="P471" s="39">
        <v>-6.1478482503000004E-3</v>
      </c>
      <c r="Q471" s="39">
        <v>2.6883165197E-2</v>
      </c>
      <c r="R471" s="39">
        <v>-3.083569194E-2</v>
      </c>
      <c r="S471" s="39">
        <v>3.6427912695000002E-2</v>
      </c>
      <c r="T471" s="39">
        <v>-0.19306300032000001</v>
      </c>
      <c r="U471" s="39">
        <v>0.14351892955000001</v>
      </c>
      <c r="V471" s="39">
        <v>2.5120751354E-2</v>
      </c>
      <c r="W471" s="39">
        <v>-0.17493526088</v>
      </c>
      <c r="X471" s="39">
        <v>4.4393189596999998E-2</v>
      </c>
      <c r="Y471" s="4">
        <v>227458.41411000001</v>
      </c>
    </row>
    <row r="472" spans="1:25" x14ac:dyDescent="0.25">
      <c r="A472" s="13">
        <v>469</v>
      </c>
      <c r="B472" s="13" t="s">
        <v>5306</v>
      </c>
      <c r="C472" s="13" t="s">
        <v>5400</v>
      </c>
      <c r="D472" s="13" t="s">
        <v>4017</v>
      </c>
      <c r="E472" s="13" t="str">
        <f t="shared" si="7"/>
        <v>BBNX Com</v>
      </c>
      <c r="F472" s="13" t="s">
        <v>5387</v>
      </c>
      <c r="G472" s="82">
        <v>-3.8583175205999999E-2</v>
      </c>
      <c r="H472" s="39">
        <v>0.12426035502</v>
      </c>
      <c r="I472" s="39">
        <v>-0.35236472091999999</v>
      </c>
      <c r="J472" s="39"/>
      <c r="K472" s="39"/>
      <c r="L472" s="39"/>
      <c r="M472" s="39"/>
      <c r="N472" s="39">
        <v>-0.41630901286999999</v>
      </c>
      <c r="O472" s="39">
        <v>-9.7222222223000004E-2</v>
      </c>
      <c r="P472" s="39">
        <v>0.56018099547</v>
      </c>
      <c r="Q472" s="39">
        <v>-0.15545243618999999</v>
      </c>
      <c r="R472" s="39">
        <v>0.15315934066</v>
      </c>
      <c r="S472" s="39">
        <v>-9.4699225730000003E-2</v>
      </c>
      <c r="T472" s="39"/>
      <c r="U472" s="39"/>
      <c r="V472" s="39"/>
      <c r="W472" s="39"/>
      <c r="X472" s="39"/>
      <c r="Y472" s="4">
        <v>7835.8435374000001</v>
      </c>
    </row>
    <row r="473" spans="1:25" x14ac:dyDescent="0.25">
      <c r="A473" s="13">
        <v>470</v>
      </c>
      <c r="B473" s="13" t="s">
        <v>494</v>
      </c>
      <c r="C473" s="13" t="s">
        <v>3996</v>
      </c>
      <c r="D473" s="13" t="s">
        <v>4017</v>
      </c>
      <c r="E473" s="13" t="str">
        <f t="shared" si="7"/>
        <v>XAIR Com</v>
      </c>
      <c r="F473" s="13" t="s">
        <v>3585</v>
      </c>
      <c r="G473" s="82">
        <v>1.4492753622999999E-2</v>
      </c>
      <c r="H473" s="39">
        <v>-0.21787709496999999</v>
      </c>
      <c r="I473" s="39">
        <v>-0.65</v>
      </c>
      <c r="J473" s="39">
        <v>-0.72260748959999999</v>
      </c>
      <c r="K473" s="39">
        <v>-0.95718654433999995</v>
      </c>
      <c r="L473" s="39">
        <v>-0.98561151078999998</v>
      </c>
      <c r="M473" s="39">
        <v>-0.97598627787000003</v>
      </c>
      <c r="N473" s="39">
        <v>1.0007412897999999E-2</v>
      </c>
      <c r="O473" s="39">
        <v>-0.28477064219999998</v>
      </c>
      <c r="P473" s="39">
        <v>-6.4135454080000001E-2</v>
      </c>
      <c r="Q473" s="39">
        <v>-5.5372807017000002E-2</v>
      </c>
      <c r="R473" s="39">
        <v>-0.13522925130999999</v>
      </c>
      <c r="S473" s="39">
        <v>-6.0402684563999998E-2</v>
      </c>
      <c r="T473" s="39">
        <v>-0.60948396095000001</v>
      </c>
      <c r="U473" s="39">
        <v>-0.81709183672999997</v>
      </c>
      <c r="V473" s="39">
        <v>-0.69799691833999999</v>
      </c>
      <c r="W473" s="39">
        <v>-0.3125</v>
      </c>
      <c r="X473" s="39">
        <v>0.79127134725000003</v>
      </c>
      <c r="Y473" s="4">
        <v>1155.828908</v>
      </c>
    </row>
    <row r="474" spans="1:25" x14ac:dyDescent="0.25">
      <c r="A474" s="13">
        <v>471</v>
      </c>
      <c r="B474" s="13" t="s">
        <v>495</v>
      </c>
      <c r="C474" s="13" t="s">
        <v>3997</v>
      </c>
      <c r="D474" s="13" t="s">
        <v>4017</v>
      </c>
      <c r="E474" s="13" t="str">
        <f t="shared" si="7"/>
        <v>BYND Com</v>
      </c>
      <c r="F474" s="13" t="s">
        <v>3586</v>
      </c>
      <c r="G474" s="82">
        <v>-5.8064516129000002E-2</v>
      </c>
      <c r="H474" s="39">
        <v>-0.18207282913</v>
      </c>
      <c r="I474" s="39">
        <v>-0.25699745547000002</v>
      </c>
      <c r="J474" s="39">
        <v>-0.44905660377000001</v>
      </c>
      <c r="K474" s="39">
        <v>-0.81448538755</v>
      </c>
      <c r="L474" s="39">
        <v>-0.92368008363999998</v>
      </c>
      <c r="M474" s="39">
        <v>-0.97797556192000001</v>
      </c>
      <c r="N474" s="39">
        <v>-3.4810126582999999E-2</v>
      </c>
      <c r="O474" s="39">
        <v>-0.1868852459</v>
      </c>
      <c r="P474" s="39">
        <v>0.1814516129</v>
      </c>
      <c r="Q474" s="39">
        <v>0.19112627986</v>
      </c>
      <c r="R474" s="39">
        <v>-0.12893982808000001</v>
      </c>
      <c r="S474" s="39">
        <v>-3.9473684212000003E-2</v>
      </c>
      <c r="T474" s="39">
        <v>-0.22340425531999999</v>
      </c>
      <c r="U474" s="39">
        <v>-0.57752808989000004</v>
      </c>
      <c r="V474" s="39">
        <v>-0.27701056052</v>
      </c>
      <c r="W474" s="39">
        <v>-0.81108041743000003</v>
      </c>
      <c r="X474" s="39">
        <v>-0.47871999999999998</v>
      </c>
      <c r="Y474" s="4">
        <v>11994.523730000001</v>
      </c>
    </row>
    <row r="475" spans="1:25" x14ac:dyDescent="0.25">
      <c r="A475" s="13">
        <v>472</v>
      </c>
      <c r="B475" s="13" t="s">
        <v>5013</v>
      </c>
      <c r="C475" s="13" t="s">
        <v>5092</v>
      </c>
      <c r="D475" s="13" t="s">
        <v>4017</v>
      </c>
      <c r="E475" s="13" t="str">
        <f t="shared" si="7"/>
        <v>BYON Com</v>
      </c>
      <c r="F475" s="13" t="s">
        <v>5118</v>
      </c>
      <c r="G475" s="82">
        <v>-2.7713625866E-2</v>
      </c>
      <c r="H475" s="39">
        <v>0.1181938911</v>
      </c>
      <c r="I475" s="39">
        <v>-5.8165548099E-2</v>
      </c>
      <c r="J475" s="39">
        <v>-0.19193857965</v>
      </c>
      <c r="K475" s="39">
        <v>-0.75132900176999995</v>
      </c>
      <c r="L475" s="39">
        <v>-0.70905321354999995</v>
      </c>
      <c r="M475" s="39">
        <v>-0.9105587423</v>
      </c>
      <c r="N475" s="39">
        <v>-9.2331768386999996E-2</v>
      </c>
      <c r="O475" s="39">
        <v>-0.29827586207000001</v>
      </c>
      <c r="P475" s="39">
        <v>0.57493857494</v>
      </c>
      <c r="Q475" s="39">
        <v>7.3322932916000005E-2</v>
      </c>
      <c r="R475" s="39">
        <v>0.30087209302000001</v>
      </c>
      <c r="S475" s="39">
        <v>-5.9217877095000003E-2</v>
      </c>
      <c r="T475" s="39">
        <v>0.70791075050999996</v>
      </c>
      <c r="U475" s="39">
        <v>-0.82195738533999996</v>
      </c>
      <c r="V475" s="39">
        <v>0.43026859503999998</v>
      </c>
      <c r="W475" s="39">
        <v>-0.67192001355999997</v>
      </c>
      <c r="X475" s="39">
        <v>0.23014383990000001</v>
      </c>
      <c r="Y475" s="4">
        <v>33935.287392999999</v>
      </c>
    </row>
    <row r="476" spans="1:25" x14ac:dyDescent="0.25">
      <c r="A476" s="13">
        <v>473</v>
      </c>
      <c r="B476" s="13" t="s">
        <v>496</v>
      </c>
      <c r="C476" s="13" t="s">
        <v>3998</v>
      </c>
      <c r="D476" s="13" t="s">
        <v>4017</v>
      </c>
      <c r="E476" s="13" t="str">
        <f t="shared" si="7"/>
        <v>BYSI Com</v>
      </c>
      <c r="F476" s="13" t="s">
        <v>3587</v>
      </c>
      <c r="G476" s="82">
        <v>0</v>
      </c>
      <c r="H476" s="39">
        <v>-8.071748879E-2</v>
      </c>
      <c r="I476" s="39">
        <v>0.19883040935999999</v>
      </c>
      <c r="J476" s="39">
        <v>0.13259668508</v>
      </c>
      <c r="K476" s="39">
        <v>1.0297029703</v>
      </c>
      <c r="L476" s="39">
        <v>0.35761589403999999</v>
      </c>
      <c r="M476" s="39">
        <v>-0.82418524870999998</v>
      </c>
      <c r="N476" s="39">
        <v>-0.15088757395999999</v>
      </c>
      <c r="O476" s="39">
        <v>0.21254355401</v>
      </c>
      <c r="P476" s="39">
        <v>2.8735632186000001E-3</v>
      </c>
      <c r="Q476" s="39">
        <v>0.34670487105999998</v>
      </c>
      <c r="R476" s="39">
        <v>-0.12765957447000001</v>
      </c>
      <c r="S476" s="39">
        <v>0</v>
      </c>
      <c r="T476" s="39">
        <v>0.25766871165999999</v>
      </c>
      <c r="U476" s="39">
        <v>0.81111111111</v>
      </c>
      <c r="V476" s="39">
        <v>-0.52127659574999996</v>
      </c>
      <c r="W476" s="39">
        <v>-0.58498896246999998</v>
      </c>
      <c r="X476" s="39">
        <v>-0.62868852459000002</v>
      </c>
      <c r="Y476" s="4">
        <v>51.664812609000002</v>
      </c>
    </row>
    <row r="477" spans="1:25" x14ac:dyDescent="0.25">
      <c r="A477" s="13">
        <v>474</v>
      </c>
      <c r="B477" s="13" t="s">
        <v>5014</v>
      </c>
      <c r="C477" s="13" t="s">
        <v>5093</v>
      </c>
      <c r="D477" s="13" t="s">
        <v>4015</v>
      </c>
      <c r="E477" s="13" t="str">
        <f t="shared" si="7"/>
        <v>BGC Com A</v>
      </c>
      <c r="F477" s="13" t="s">
        <v>5148</v>
      </c>
      <c r="G477" s="82">
        <v>-4.0241448696E-3</v>
      </c>
      <c r="H477" s="39">
        <v>-8.7557603688000002E-2</v>
      </c>
      <c r="I477" s="39">
        <v>5.3213105556999998E-2</v>
      </c>
      <c r="J477" s="39">
        <v>0.12950154452000001</v>
      </c>
      <c r="K477" s="39">
        <v>0.97916950496999999</v>
      </c>
      <c r="L477" s="39">
        <v>1.4822508806000001</v>
      </c>
      <c r="M477" s="39">
        <v>2.6638378031999999</v>
      </c>
      <c r="N477" s="39">
        <v>-7.3737373736999998E-2</v>
      </c>
      <c r="O477" s="39">
        <v>-1.1995637949E-2</v>
      </c>
      <c r="P477" s="39">
        <v>2.6482952888E-2</v>
      </c>
      <c r="Q477" s="39">
        <v>0.10237068965</v>
      </c>
      <c r="R477" s="39">
        <v>-9.3841642227999997E-2</v>
      </c>
      <c r="S477" s="39">
        <v>6.7961165047000005E-2</v>
      </c>
      <c r="T477" s="39">
        <v>9.5062632930000002E-2</v>
      </c>
      <c r="U477" s="39">
        <v>0.26463797339</v>
      </c>
      <c r="V477" s="39">
        <v>0.93023719013999995</v>
      </c>
      <c r="W477" s="39">
        <v>-0.18083470253</v>
      </c>
      <c r="X477" s="39">
        <v>0.17192770736999999</v>
      </c>
      <c r="Y477" s="4">
        <v>27409.628966</v>
      </c>
    </row>
    <row r="478" spans="1:25" x14ac:dyDescent="0.25">
      <c r="A478" s="13">
        <v>475</v>
      </c>
      <c r="B478" s="13" t="s">
        <v>5015</v>
      </c>
      <c r="C478" s="13" t="s">
        <v>5094</v>
      </c>
      <c r="D478" s="13" t="s">
        <v>4016</v>
      </c>
      <c r="E478" s="13" t="str">
        <f t="shared" si="7"/>
        <v>BGC-B Com B</v>
      </c>
      <c r="F478" s="13" t="s">
        <v>5148</v>
      </c>
      <c r="G478" s="82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</row>
    <row r="479" spans="1:25" x14ac:dyDescent="0.25">
      <c r="A479" s="13">
        <v>476</v>
      </c>
      <c r="B479" s="13" t="s">
        <v>497</v>
      </c>
      <c r="C479" s="13" t="s">
        <v>3999</v>
      </c>
      <c r="D479" s="13" t="s">
        <v>4017</v>
      </c>
      <c r="E479" s="13" t="str">
        <f t="shared" si="7"/>
        <v>BGSF Com</v>
      </c>
      <c r="F479" s="13" t="s">
        <v>3588</v>
      </c>
      <c r="G479" s="82">
        <v>-2.7220630373000002E-2</v>
      </c>
      <c r="H479" s="39">
        <v>-7.4931880108000004E-2</v>
      </c>
      <c r="I479" s="39">
        <v>0.31844660194000002</v>
      </c>
      <c r="J479" s="39">
        <v>-0.19233971690000001</v>
      </c>
      <c r="K479" s="39">
        <v>-0.27913578419000001</v>
      </c>
      <c r="L479" s="39">
        <v>-0.42849988259999999</v>
      </c>
      <c r="M479" s="39">
        <v>-0.19125925257000001</v>
      </c>
      <c r="N479" s="39">
        <v>-0.24897959183999999</v>
      </c>
      <c r="O479" s="39">
        <v>-0.10326086956</v>
      </c>
      <c r="P479" s="39">
        <v>0.33636363636</v>
      </c>
      <c r="Q479" s="39">
        <v>0.44444444443999997</v>
      </c>
      <c r="R479" s="39">
        <v>-3.7676609106E-2</v>
      </c>
      <c r="S479" s="39">
        <v>0.10766721043999999</v>
      </c>
      <c r="T479" s="39">
        <v>0.29580152671999999</v>
      </c>
      <c r="U479" s="39">
        <v>-0.43431506130999997</v>
      </c>
      <c r="V479" s="39">
        <v>-0.35136726140000002</v>
      </c>
      <c r="W479" s="39">
        <v>0.11736899754000001</v>
      </c>
      <c r="X479" s="39">
        <v>9.8371475641999995E-2</v>
      </c>
      <c r="Y479" s="4">
        <v>339.75533260999998</v>
      </c>
    </row>
    <row r="480" spans="1:25" x14ac:dyDescent="0.25">
      <c r="A480" s="13">
        <v>477</v>
      </c>
      <c r="B480" s="13" t="s">
        <v>5214</v>
      </c>
      <c r="C480" s="13" t="s">
        <v>5289</v>
      </c>
      <c r="D480" s="13" t="s">
        <v>4017</v>
      </c>
      <c r="E480" s="13" t="str">
        <f t="shared" si="7"/>
        <v>BCAX Com</v>
      </c>
      <c r="F480" s="13" t="s">
        <v>5279</v>
      </c>
      <c r="G480" s="82">
        <v>-8.0985915492000002E-2</v>
      </c>
      <c r="H480" s="39">
        <v>0.1561461794</v>
      </c>
      <c r="I480" s="39">
        <v>-0.17142857143000001</v>
      </c>
      <c r="J480" s="39"/>
      <c r="K480" s="39"/>
      <c r="L480" s="39"/>
      <c r="M480" s="39"/>
      <c r="N480" s="39">
        <v>-2.0300751879999999E-2</v>
      </c>
      <c r="O480" s="39">
        <v>0.10283960092</v>
      </c>
      <c r="P480" s="39">
        <v>-0.35629784272999998</v>
      </c>
      <c r="Q480" s="39">
        <v>4.3243243235000003E-3</v>
      </c>
      <c r="R480" s="39">
        <v>0.19590958018999999</v>
      </c>
      <c r="S480" s="39">
        <v>-6.0306030603000001E-2</v>
      </c>
      <c r="T480" s="39">
        <v>-0.40068886337999998</v>
      </c>
      <c r="U480" s="39"/>
      <c r="V480" s="39"/>
      <c r="W480" s="39"/>
      <c r="X480" s="39"/>
      <c r="Y480" s="4">
        <v>3565.9408186999999</v>
      </c>
    </row>
    <row r="481" spans="1:25" x14ac:dyDescent="0.25">
      <c r="A481" s="13">
        <v>478</v>
      </c>
      <c r="B481" s="13" t="s">
        <v>498</v>
      </c>
      <c r="C481" s="13" t="s">
        <v>4000</v>
      </c>
      <c r="D481" s="13" t="s">
        <v>4017</v>
      </c>
      <c r="E481" s="13" t="str">
        <f t="shared" si="7"/>
        <v>BGFV Com</v>
      </c>
      <c r="F481" s="13" t="s">
        <v>3589</v>
      </c>
      <c r="G481" s="82">
        <v>0</v>
      </c>
      <c r="H481" s="39">
        <v>-7.0422535209000003E-3</v>
      </c>
      <c r="I481" s="39">
        <v>-7.8431372550000003E-2</v>
      </c>
      <c r="J481" s="39">
        <v>-0.14545454545</v>
      </c>
      <c r="K481" s="39">
        <v>-0.81826563660999996</v>
      </c>
      <c r="L481" s="39">
        <v>-0.84700946370999997</v>
      </c>
      <c r="M481" s="39">
        <v>-0.68170769711000001</v>
      </c>
      <c r="N481" s="39">
        <v>-0.15184210526</v>
      </c>
      <c r="O481" s="39">
        <v>-6.5880649498999994E-2</v>
      </c>
      <c r="P481" s="39">
        <v>0.32860938884000002</v>
      </c>
      <c r="Q481" s="39">
        <v>0.18333333332999999</v>
      </c>
      <c r="R481" s="39">
        <v>-7.0422535209000003E-3</v>
      </c>
      <c r="S481" s="39">
        <v>0</v>
      </c>
      <c r="T481" s="39">
        <v>-0.21229050279</v>
      </c>
      <c r="U481" s="39">
        <v>-0.70997495826000001</v>
      </c>
      <c r="V481" s="39">
        <v>-0.19731901097999999</v>
      </c>
      <c r="W481" s="39">
        <v>-0.49952265587</v>
      </c>
      <c r="X481" s="39">
        <v>1.0588872227999999</v>
      </c>
      <c r="Y481" s="4">
        <v>250.84264739</v>
      </c>
    </row>
    <row r="482" spans="1:25" x14ac:dyDescent="0.25">
      <c r="A482" s="13">
        <v>479</v>
      </c>
      <c r="B482" s="13" t="s">
        <v>500</v>
      </c>
      <c r="C482" s="13" t="s">
        <v>4001</v>
      </c>
      <c r="D482" s="13" t="s">
        <v>4015</v>
      </c>
      <c r="E482" s="13" t="str">
        <f t="shared" si="7"/>
        <v>BH-A Com A</v>
      </c>
      <c r="F482" s="13" t="s">
        <v>3590</v>
      </c>
      <c r="G482" s="82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</row>
    <row r="483" spans="1:25" x14ac:dyDescent="0.25">
      <c r="A483" s="13">
        <v>480</v>
      </c>
      <c r="B483" s="13" t="s">
        <v>501</v>
      </c>
      <c r="C483" s="13" t="s">
        <v>4002</v>
      </c>
      <c r="D483" s="13" t="s">
        <v>4016</v>
      </c>
      <c r="E483" s="13" t="str">
        <f t="shared" si="7"/>
        <v>BH Com B</v>
      </c>
      <c r="F483" s="13" t="s">
        <v>3590</v>
      </c>
      <c r="G483" s="82">
        <v>-3.4259481345000001E-4</v>
      </c>
      <c r="H483" s="39">
        <v>6.1724137940000002E-3</v>
      </c>
      <c r="I483" s="39">
        <v>0.25054643638000001</v>
      </c>
      <c r="J483" s="39">
        <v>0.54280124782000005</v>
      </c>
      <c r="K483" s="39">
        <v>0.46819965784000001</v>
      </c>
      <c r="L483" s="39">
        <v>1.2291061879</v>
      </c>
      <c r="M483" s="39">
        <v>3.0918524751000001</v>
      </c>
      <c r="N483" s="39">
        <v>-0.116595953</v>
      </c>
      <c r="O483" s="39">
        <v>7.5598041931000004E-2</v>
      </c>
      <c r="P483" s="39">
        <v>6.1096560903000002E-2</v>
      </c>
      <c r="Q483" s="39">
        <v>0.18236627013000001</v>
      </c>
      <c r="R483" s="39">
        <v>5.5131583449000002E-2</v>
      </c>
      <c r="S483" s="39">
        <v>-5.3613129215999998E-2</v>
      </c>
      <c r="T483" s="39">
        <v>0.14746942466999999</v>
      </c>
      <c r="U483" s="39">
        <v>0.54180561449999998</v>
      </c>
      <c r="V483" s="39">
        <v>0.18825648414999999</v>
      </c>
      <c r="W483" s="39">
        <v>-2.6443150733E-2</v>
      </c>
      <c r="X483" s="39">
        <v>0.28210431655000001</v>
      </c>
      <c r="Y483" s="4">
        <v>6038.0607695999997</v>
      </c>
    </row>
    <row r="484" spans="1:25" x14ac:dyDescent="0.25">
      <c r="A484" s="13">
        <v>481</v>
      </c>
      <c r="B484" s="13" t="s">
        <v>502</v>
      </c>
      <c r="C484" s="13" t="s">
        <v>4003</v>
      </c>
      <c r="D484" s="13" t="s">
        <v>4017</v>
      </c>
      <c r="E484" s="13" t="str">
        <f t="shared" si="7"/>
        <v>BILL Com</v>
      </c>
      <c r="F484" s="13" t="s">
        <v>4900</v>
      </c>
      <c r="G484" s="82">
        <v>1.1499760421E-2</v>
      </c>
      <c r="H484" s="39">
        <v>-0.12424808130999999</v>
      </c>
      <c r="I484" s="39">
        <v>-0.56180591592999995</v>
      </c>
      <c r="J484" s="39">
        <v>-3.9799863544000003E-2</v>
      </c>
      <c r="K484" s="39">
        <v>-0.63388831078999996</v>
      </c>
      <c r="L484" s="39">
        <v>-0.70363610838000001</v>
      </c>
      <c r="M484" s="39">
        <v>-0.58260009885999997</v>
      </c>
      <c r="N484" s="39">
        <v>-0.16865942029</v>
      </c>
      <c r="O484" s="39">
        <v>-6.9731967750999999E-3</v>
      </c>
      <c r="P484" s="39">
        <v>-4.1474654377999999E-2</v>
      </c>
      <c r="Q484" s="39">
        <v>5.9065934067000003E-2</v>
      </c>
      <c r="R484" s="39">
        <v>-7.3713791612999999E-2</v>
      </c>
      <c r="S484" s="39">
        <v>-1.4702450408000001E-2</v>
      </c>
      <c r="T484" s="39">
        <v>-0.50159367252999998</v>
      </c>
      <c r="U484" s="39">
        <v>3.8239980388999999E-2</v>
      </c>
      <c r="V484" s="39">
        <v>-0.25119309837999998</v>
      </c>
      <c r="W484" s="39">
        <v>-0.56267308849999997</v>
      </c>
      <c r="X484" s="39">
        <v>0.82527472527000001</v>
      </c>
      <c r="Y484" s="4">
        <v>81854.748930999995</v>
      </c>
    </row>
    <row r="485" spans="1:25" x14ac:dyDescent="0.25">
      <c r="A485" s="13">
        <v>482</v>
      </c>
      <c r="B485" s="13" t="s">
        <v>5215</v>
      </c>
      <c r="C485" s="13" t="s">
        <v>5290</v>
      </c>
      <c r="D485" s="13" t="s">
        <v>4017</v>
      </c>
      <c r="E485" s="13" t="str">
        <f t="shared" si="7"/>
        <v>BIOA Com</v>
      </c>
      <c r="F485" s="13" t="s">
        <v>5280</v>
      </c>
      <c r="G485" s="82">
        <v>-2.4774774775000001E-2</v>
      </c>
      <c r="H485" s="39">
        <v>1.1682242991E-2</v>
      </c>
      <c r="I485" s="39">
        <v>-5.2516411377999998E-2</v>
      </c>
      <c r="J485" s="39"/>
      <c r="K485" s="39"/>
      <c r="L485" s="39"/>
      <c r="M485" s="39"/>
      <c r="N485" s="39">
        <v>-0.1879049676</v>
      </c>
      <c r="O485" s="39">
        <v>0.11702127659</v>
      </c>
      <c r="P485" s="39">
        <v>-5.7142857142E-2</v>
      </c>
      <c r="Q485" s="39">
        <v>4.2929292929000003E-2</v>
      </c>
      <c r="R485" s="39">
        <v>6.5375302664000004E-2</v>
      </c>
      <c r="S485" s="39">
        <v>-1.5909090909000001E-2</v>
      </c>
      <c r="T485" s="39">
        <v>-0.25215889465000002</v>
      </c>
      <c r="U485" s="39"/>
      <c r="V485" s="39"/>
      <c r="W485" s="39"/>
      <c r="X485" s="39"/>
      <c r="Y485" s="4">
        <v>526.21092044</v>
      </c>
    </row>
    <row r="486" spans="1:25" x14ac:dyDescent="0.25">
      <c r="A486" s="13">
        <v>483</v>
      </c>
      <c r="B486" s="13" t="s">
        <v>503</v>
      </c>
      <c r="C486" s="13" t="s">
        <v>4004</v>
      </c>
      <c r="D486" s="13" t="s">
        <v>4017</v>
      </c>
      <c r="E486" s="13" t="str">
        <f t="shared" si="7"/>
        <v>BCAB Com</v>
      </c>
      <c r="F486" s="13" t="s">
        <v>3591</v>
      </c>
      <c r="G486" s="82">
        <v>7.0285714286000001E-2</v>
      </c>
      <c r="H486" s="39">
        <v>-3.9883009831E-3</v>
      </c>
      <c r="I486" s="39">
        <v>-0.25080000000000002</v>
      </c>
      <c r="J486" s="39">
        <v>-0.73986111110999997</v>
      </c>
      <c r="K486" s="39">
        <v>-0.86328467152999999</v>
      </c>
      <c r="L486" s="39">
        <v>-0.90492385786999996</v>
      </c>
      <c r="M486" s="39"/>
      <c r="N486" s="39">
        <v>6.4456721915000001E-2</v>
      </c>
      <c r="O486" s="39">
        <v>0.40196078431999999</v>
      </c>
      <c r="P486" s="39">
        <v>-0.15878239408</v>
      </c>
      <c r="Q486" s="39">
        <v>-3.1784841075999999E-2</v>
      </c>
      <c r="R486" s="39">
        <v>-9.3181818181999998E-2</v>
      </c>
      <c r="S486" s="39">
        <v>4.3163464215000003E-2</v>
      </c>
      <c r="T486" s="39">
        <v>-0.36637347767</v>
      </c>
      <c r="U486" s="39">
        <v>-0.75967479675000005</v>
      </c>
      <c r="V486" s="39">
        <v>-0.70181818182</v>
      </c>
      <c r="W486" s="39">
        <v>-0.57972491085</v>
      </c>
      <c r="X486" s="39">
        <v>-0.42281681857999998</v>
      </c>
      <c r="Y486" s="4">
        <v>273.77136127</v>
      </c>
    </row>
    <row r="487" spans="1:25" x14ac:dyDescent="0.25">
      <c r="A487" s="13">
        <v>484</v>
      </c>
      <c r="B487" s="13" t="s">
        <v>504</v>
      </c>
      <c r="C487" s="13" t="s">
        <v>4005</v>
      </c>
      <c r="D487" s="13" t="s">
        <v>4017</v>
      </c>
      <c r="E487" s="13" t="str">
        <f t="shared" ref="E487" si="8">CONCATENATE(C487," ",D487)</f>
        <v>BCRX Com</v>
      </c>
      <c r="F487" s="13" t="s">
        <v>4691</v>
      </c>
      <c r="G487" s="82">
        <v>2.8708133972000002E-2</v>
      </c>
      <c r="H487" s="39">
        <v>-3.803131991E-2</v>
      </c>
      <c r="I487" s="39">
        <v>-1.4891179838E-2</v>
      </c>
      <c r="J487" s="39">
        <v>9.2757306227E-2</v>
      </c>
      <c r="K487" s="39">
        <v>0.13157894737</v>
      </c>
      <c r="L487" s="39">
        <v>-0.38790035586999999</v>
      </c>
      <c r="M487" s="39">
        <v>1.1499999999999999</v>
      </c>
      <c r="N487" s="39">
        <v>-0.12891986062999999</v>
      </c>
      <c r="O487" s="39">
        <v>0.18</v>
      </c>
      <c r="P487" s="39">
        <v>0.21468926554000001</v>
      </c>
      <c r="Q487" s="39">
        <v>-0.16651162790999999</v>
      </c>
      <c r="R487" s="39">
        <v>-9.1517857142999995E-2</v>
      </c>
      <c r="S487" s="39">
        <v>5.6511056511000003E-2</v>
      </c>
      <c r="T487" s="39">
        <v>0.14361702128000001</v>
      </c>
      <c r="U487" s="39">
        <v>0.25542570951999999</v>
      </c>
      <c r="V487" s="39">
        <v>-0.47822299652</v>
      </c>
      <c r="W487" s="39">
        <v>-0.17111913357</v>
      </c>
      <c r="X487" s="39">
        <v>0.85906040268999995</v>
      </c>
      <c r="Y487" s="4">
        <v>31164.165521999999</v>
      </c>
    </row>
    <row r="488" spans="1:25" x14ac:dyDescent="0.25">
      <c r="A488" s="13">
        <v>485</v>
      </c>
      <c r="B488" s="13" t="s">
        <v>4494</v>
      </c>
      <c r="C488" s="13" t="s">
        <v>4532</v>
      </c>
      <c r="D488" s="13" t="s">
        <v>4017</v>
      </c>
      <c r="E488" s="13" t="str">
        <f t="shared" ref="E488" si="9">CONCATENATE(C488," ",D488)</f>
        <v>BFRI Com</v>
      </c>
      <c r="F488" s="13" t="s">
        <v>4539</v>
      </c>
      <c r="G488" s="82">
        <v>0</v>
      </c>
      <c r="H488" s="39">
        <v>0.45714285714000003</v>
      </c>
      <c r="I488" s="39">
        <v>-0.12068965516999999</v>
      </c>
      <c r="J488" s="39">
        <v>-4.6728971962000002E-2</v>
      </c>
      <c r="K488" s="39">
        <v>-0.91514143095</v>
      </c>
      <c r="L488" s="39">
        <v>-0.96622516556000004</v>
      </c>
      <c r="M488" s="39"/>
      <c r="N488" s="39">
        <v>-0.17973956730999999</v>
      </c>
      <c r="O488" s="39">
        <v>-0.125</v>
      </c>
      <c r="P488" s="39">
        <v>-0.19714285713999999</v>
      </c>
      <c r="Q488" s="39">
        <v>0.26601423487999998</v>
      </c>
      <c r="R488" s="39">
        <v>0.51791988755999996</v>
      </c>
      <c r="S488" s="39">
        <v>-5.5555555554999997E-2</v>
      </c>
      <c r="T488" s="39">
        <v>-6.4220183486000004E-2</v>
      </c>
      <c r="U488" s="39">
        <v>-0.60649819495000001</v>
      </c>
      <c r="V488" s="39">
        <v>-0.84889810168000002</v>
      </c>
      <c r="W488" s="39">
        <v>-0.87811170213</v>
      </c>
      <c r="X488" s="39"/>
      <c r="Y488" s="4">
        <v>146.04420902000001</v>
      </c>
    </row>
    <row r="489" spans="1:25" x14ac:dyDescent="0.25">
      <c r="A489" s="13">
        <v>486</v>
      </c>
      <c r="B489" s="13" t="s">
        <v>505</v>
      </c>
      <c r="C489" s="13" t="s">
        <v>4006</v>
      </c>
      <c r="D489" s="13" t="s">
        <v>4017</v>
      </c>
      <c r="E489" s="13" t="str">
        <f t="shared" ref="E489:E516" si="10">CONCATENATE(C489," ",D489)</f>
        <v>BIIB Com</v>
      </c>
      <c r="F489" s="13" t="s">
        <v>3592</v>
      </c>
      <c r="G489" s="82">
        <v>-2.6713823461E-2</v>
      </c>
      <c r="H489" s="39">
        <v>-2.6567321442999999E-2</v>
      </c>
      <c r="I489" s="39">
        <v>-9.1522090328000003E-2</v>
      </c>
      <c r="J489" s="39">
        <v>-0.35372008194999999</v>
      </c>
      <c r="K489" s="39">
        <v>-0.51903911944000003</v>
      </c>
      <c r="L489" s="39">
        <v>-0.40724106323999998</v>
      </c>
      <c r="M489" s="39">
        <v>-0.53417849167999998</v>
      </c>
      <c r="N489" s="39">
        <v>-2.6049822063000001E-2</v>
      </c>
      <c r="O489" s="39">
        <v>-0.11517100263000001</v>
      </c>
      <c r="P489" s="39">
        <v>7.1935910142000001E-2</v>
      </c>
      <c r="Q489" s="39">
        <v>-3.2359966099999998E-2</v>
      </c>
      <c r="R489" s="39">
        <v>1.9189425909999999E-2</v>
      </c>
      <c r="S489" s="39">
        <v>1.0468750000000001E-2</v>
      </c>
      <c r="T489" s="39">
        <v>-0.15419827360999999</v>
      </c>
      <c r="U489" s="39">
        <v>-0.40905050816999999</v>
      </c>
      <c r="V489" s="39">
        <v>-6.5542394916000002E-2</v>
      </c>
      <c r="W489" s="39">
        <v>0.15421807269000001</v>
      </c>
      <c r="X489" s="39">
        <v>-2.0174793760999999E-2</v>
      </c>
    </row>
    <row r="490" spans="1:25" x14ac:dyDescent="0.25">
      <c r="A490" s="13">
        <v>487</v>
      </c>
      <c r="B490" s="13" t="s">
        <v>506</v>
      </c>
      <c r="C490" s="13" t="s">
        <v>4007</v>
      </c>
      <c r="D490" s="13" t="s">
        <v>4017</v>
      </c>
      <c r="E490" s="13" t="str">
        <f t="shared" si="10"/>
        <v>BHVN Com</v>
      </c>
      <c r="F490" s="13" t="s">
        <v>4772</v>
      </c>
      <c r="G490" s="82">
        <v>-1.1811023622E-2</v>
      </c>
      <c r="H490" s="39">
        <v>2.939166097E-2</v>
      </c>
      <c r="I490" s="39">
        <v>-0.61265432098999995</v>
      </c>
      <c r="J490" s="39">
        <v>-0.57838745801000002</v>
      </c>
      <c r="K490" s="39">
        <v>-0.23514474353000001</v>
      </c>
      <c r="L490" s="39"/>
      <c r="M490" s="39"/>
      <c r="N490" s="39">
        <v>-0.35341581495000002</v>
      </c>
      <c r="O490" s="39">
        <v>-7.9866888519999998E-2</v>
      </c>
      <c r="P490" s="39">
        <v>-0.33047016275000002</v>
      </c>
      <c r="Q490" s="39">
        <v>-4.7265361242000002E-2</v>
      </c>
      <c r="R490" s="39">
        <v>7.0163004961000003E-2</v>
      </c>
      <c r="S490" s="39">
        <v>-2.6490066229999999E-3</v>
      </c>
      <c r="T490" s="39">
        <v>-0.59678714859000004</v>
      </c>
      <c r="U490" s="39">
        <v>-0.12733644860000001</v>
      </c>
      <c r="V490" s="39">
        <v>2.0835734869999998</v>
      </c>
      <c r="W490" s="39"/>
      <c r="X490" s="39"/>
    </row>
    <row r="491" spans="1:25" x14ac:dyDescent="0.25">
      <c r="A491" s="13">
        <v>488</v>
      </c>
      <c r="B491" s="13" t="s">
        <v>507</v>
      </c>
      <c r="C491" s="13" t="s">
        <v>4008</v>
      </c>
      <c r="D491" s="13" t="s">
        <v>4017</v>
      </c>
      <c r="E491" s="13" t="str">
        <f t="shared" si="10"/>
        <v>BLFS Com</v>
      </c>
      <c r="F491" s="13" t="s">
        <v>4961</v>
      </c>
      <c r="G491" s="82">
        <v>1.7366136032999999E-2</v>
      </c>
      <c r="H491" s="39">
        <v>-7.6619964972999999E-2</v>
      </c>
      <c r="I491" s="39">
        <v>-0.19473081329</v>
      </c>
      <c r="J491" s="39">
        <v>-7.8234265735000003E-2</v>
      </c>
      <c r="K491" s="39">
        <v>9.7294484910999998E-2</v>
      </c>
      <c r="L491" s="39">
        <v>-1.8613308515E-2</v>
      </c>
      <c r="M491" s="39">
        <v>2.0319303338E-2</v>
      </c>
      <c r="N491" s="39">
        <v>-4.8333333333000002E-2</v>
      </c>
      <c r="O491" s="39">
        <v>5.5604203151000002E-2</v>
      </c>
      <c r="P491" s="39">
        <v>-9.2492741599999997E-2</v>
      </c>
      <c r="Q491" s="39">
        <v>-1.5539305301000001E-2</v>
      </c>
      <c r="R491" s="39">
        <v>-1.2999071495E-2</v>
      </c>
      <c r="S491" s="39">
        <v>-7.9962370654999993E-3</v>
      </c>
      <c r="T491" s="39">
        <v>-0.18759630199999999</v>
      </c>
      <c r="U491" s="39">
        <v>0.59753846154000001</v>
      </c>
      <c r="V491" s="39">
        <v>-0.10714285714000001</v>
      </c>
      <c r="W491" s="39">
        <v>-0.51167158573000004</v>
      </c>
      <c r="X491" s="39">
        <v>-6.5680621709000006E-2</v>
      </c>
    </row>
    <row r="492" spans="1:25" x14ac:dyDescent="0.25">
      <c r="A492" s="13">
        <v>489</v>
      </c>
      <c r="B492" s="13" t="s">
        <v>508</v>
      </c>
      <c r="C492" s="13" t="s">
        <v>4009</v>
      </c>
      <c r="D492" s="13" t="s">
        <v>4017</v>
      </c>
      <c r="E492" s="13" t="str">
        <f t="shared" si="10"/>
        <v>BMRN Com</v>
      </c>
      <c r="F492" s="13" t="s">
        <v>3593</v>
      </c>
      <c r="G492" s="82">
        <v>-2.0345551428999999E-2</v>
      </c>
      <c r="H492" s="39">
        <v>5.5130434782999997E-2</v>
      </c>
      <c r="I492" s="39">
        <v>-5.7040721168999997E-2</v>
      </c>
      <c r="J492" s="39">
        <v>-0.30160009208999999</v>
      </c>
      <c r="K492" s="39">
        <v>-0.31477298395999997</v>
      </c>
      <c r="L492" s="39">
        <v>-0.36683364641999999</v>
      </c>
      <c r="M492" s="39">
        <v>-0.49293773505999999</v>
      </c>
      <c r="N492" s="39">
        <v>-6.6048341777999999E-3</v>
      </c>
      <c r="O492" s="39">
        <v>-9.9023907199999997E-2</v>
      </c>
      <c r="P492" s="39">
        <v>-8.8239912074000004E-2</v>
      </c>
      <c r="Q492" s="39">
        <v>-5.3383847082000002E-2</v>
      </c>
      <c r="R492" s="39">
        <v>5.2392213935000001E-2</v>
      </c>
      <c r="S492" s="39">
        <v>4.8746758858999997E-2</v>
      </c>
      <c r="T492" s="39">
        <v>-7.6981591358000007E-2</v>
      </c>
      <c r="U492" s="39">
        <v>-0.31829495954999998</v>
      </c>
      <c r="V492" s="39">
        <v>-6.8315779302000001E-2</v>
      </c>
      <c r="W492" s="39">
        <v>0.17136389361000001</v>
      </c>
      <c r="X492" s="39">
        <v>7.5265138565999996E-3</v>
      </c>
    </row>
    <row r="493" spans="1:25" x14ac:dyDescent="0.25">
      <c r="A493" s="13">
        <v>490</v>
      </c>
      <c r="B493" s="13" t="s">
        <v>509</v>
      </c>
      <c r="C493" s="13" t="s">
        <v>4010</v>
      </c>
      <c r="D493" s="13" t="s">
        <v>4017</v>
      </c>
      <c r="E493" s="13" t="str">
        <f t="shared" si="10"/>
        <v>BMEA Com</v>
      </c>
      <c r="F493" s="13" t="s">
        <v>3594</v>
      </c>
      <c r="G493" s="82">
        <v>6.3291139249000003E-3</v>
      </c>
      <c r="H493" s="39">
        <v>-4.2168674699E-2</v>
      </c>
      <c r="I493" s="39">
        <v>-0.61407766990000001</v>
      </c>
      <c r="J493" s="39">
        <v>-0.73934426230000005</v>
      </c>
      <c r="K493" s="39">
        <v>-0.91765924391999998</v>
      </c>
      <c r="L493" s="39">
        <v>-0.86582278480999997</v>
      </c>
      <c r="M493" s="39"/>
      <c r="N493" s="39">
        <v>-0.26297577854999998</v>
      </c>
      <c r="O493" s="39">
        <v>-1.4084507043000001E-2</v>
      </c>
      <c r="P493" s="39">
        <v>-0.31428571428000002</v>
      </c>
      <c r="Q493" s="39">
        <v>0.25</v>
      </c>
      <c r="R493" s="39">
        <v>-7.7777777778000004E-2</v>
      </c>
      <c r="S493" s="39">
        <v>-4.2168674699E-2</v>
      </c>
      <c r="T493" s="39">
        <v>-0.59020618557000004</v>
      </c>
      <c r="U493" s="39">
        <v>-0.73278236914999995</v>
      </c>
      <c r="V493" s="39">
        <v>0.72241992882999995</v>
      </c>
      <c r="W493" s="39">
        <v>0.13154362416000001</v>
      </c>
      <c r="X493" s="39"/>
    </row>
    <row r="494" spans="1:25" x14ac:dyDescent="0.25">
      <c r="A494" s="13">
        <v>491</v>
      </c>
      <c r="B494" s="13" t="s">
        <v>510</v>
      </c>
      <c r="C494" s="13" t="s">
        <v>4011</v>
      </c>
      <c r="D494" s="13" t="s">
        <v>4017</v>
      </c>
      <c r="E494" s="13" t="str">
        <f t="shared" si="10"/>
        <v>BNGO Com</v>
      </c>
      <c r="F494" s="13" t="s">
        <v>3595</v>
      </c>
      <c r="G494" s="82">
        <v>-1.6393442623E-2</v>
      </c>
      <c r="H494" s="39">
        <v>-0.10979228486000001</v>
      </c>
      <c r="I494" s="39">
        <v>-0.47552447551999999</v>
      </c>
      <c r="J494" s="39">
        <v>-0.90255310856000004</v>
      </c>
      <c r="K494" s="39">
        <v>-0.98969072165000005</v>
      </c>
      <c r="L494" s="39">
        <v>-0.99792531120000005</v>
      </c>
      <c r="M494" s="39">
        <v>-0.99375000000000002</v>
      </c>
      <c r="N494" s="39">
        <v>-0.32932692308</v>
      </c>
      <c r="O494" s="39">
        <v>0.43010752687999998</v>
      </c>
      <c r="P494" s="39">
        <v>-8.0200501253999995E-2</v>
      </c>
      <c r="Q494" s="39">
        <v>-0.10626702997</v>
      </c>
      <c r="R494" s="39">
        <v>-8.2317073170999996E-2</v>
      </c>
      <c r="S494" s="39">
        <v>-3.3222591354999998E-3</v>
      </c>
      <c r="T494" s="39">
        <v>-0.82662968100000001</v>
      </c>
      <c r="U494" s="39">
        <v>-0.84740740740999998</v>
      </c>
      <c r="V494" s="39">
        <v>-0.87054794521000001</v>
      </c>
      <c r="W494" s="39">
        <v>-0.51170568561999996</v>
      </c>
      <c r="X494" s="39">
        <v>-2.9220779220999998E-2</v>
      </c>
    </row>
    <row r="495" spans="1:25" x14ac:dyDescent="0.25">
      <c r="A495" s="13">
        <v>492</v>
      </c>
      <c r="B495" s="13" t="s">
        <v>511</v>
      </c>
      <c r="C495" s="13" t="s">
        <v>4841</v>
      </c>
      <c r="D495" s="13" t="s">
        <v>4017</v>
      </c>
      <c r="E495" s="13" t="str">
        <f t="shared" si="10"/>
        <v>BPTH Com</v>
      </c>
      <c r="F495" s="13" t="s">
        <v>4821</v>
      </c>
      <c r="G495" s="82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>
        <v>-0.87473002160000002</v>
      </c>
      <c r="V495" s="39">
        <v>-0.69337748344000005</v>
      </c>
      <c r="W495" s="39">
        <v>-0.59946949601999999</v>
      </c>
      <c r="X495" s="39">
        <v>7.7142857142000004E-2</v>
      </c>
    </row>
    <row r="496" spans="1:25" x14ac:dyDescent="0.25">
      <c r="A496" s="13">
        <v>493</v>
      </c>
      <c r="B496" s="13" t="s">
        <v>2397</v>
      </c>
      <c r="C496" s="13" t="s">
        <v>4842</v>
      </c>
      <c r="D496" s="13" t="s">
        <v>4017</v>
      </c>
      <c r="E496" s="13" t="str">
        <f t="shared" si="10"/>
        <v>PROG Com</v>
      </c>
      <c r="F496" s="13" t="s">
        <v>4822</v>
      </c>
      <c r="G496" s="82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>
        <v>-0.60640301318000001</v>
      </c>
    </row>
    <row r="497" spans="1:24" x14ac:dyDescent="0.25">
      <c r="A497" s="13">
        <v>494</v>
      </c>
      <c r="B497" s="13" t="s">
        <v>512</v>
      </c>
      <c r="C497" s="13" t="s">
        <v>4012</v>
      </c>
      <c r="D497" s="13" t="s">
        <v>4015</v>
      </c>
      <c r="E497" s="13" t="str">
        <f t="shared" si="10"/>
        <v>BIO Com A</v>
      </c>
      <c r="F497" s="13" t="s">
        <v>4823</v>
      </c>
      <c r="G497" s="82">
        <v>-2.8877948418E-2</v>
      </c>
      <c r="H497" s="39">
        <v>5.0723485450000001E-2</v>
      </c>
      <c r="I497" s="39">
        <v>-0.23476448279000001</v>
      </c>
      <c r="J497" s="39">
        <v>-0.19150888569999999</v>
      </c>
      <c r="K497" s="39">
        <v>-0.3392</v>
      </c>
      <c r="L497" s="39">
        <v>-0.51020105624000001</v>
      </c>
      <c r="M497" s="39">
        <v>-0.49674422147000002</v>
      </c>
      <c r="N497" s="39">
        <v>-8.1460250415000005E-2</v>
      </c>
      <c r="O497" s="39">
        <v>2.1349975359000002E-3</v>
      </c>
      <c r="P497" s="39">
        <v>-7.0263847919999997E-2</v>
      </c>
      <c r="Q497" s="39">
        <v>6.3411624730999996E-2</v>
      </c>
      <c r="R497" s="39">
        <v>2.6106414715999999E-3</v>
      </c>
      <c r="S497" s="39">
        <v>9.2457119239000005E-2</v>
      </c>
      <c r="T497" s="39">
        <v>-0.19539740038</v>
      </c>
      <c r="U497" s="39">
        <v>1.7405308307999998E-2</v>
      </c>
      <c r="V497" s="39">
        <v>-0.2321101572</v>
      </c>
      <c r="W497" s="39">
        <v>-0.44347975699999997</v>
      </c>
      <c r="X497" s="39">
        <v>0.29613682369</v>
      </c>
    </row>
    <row r="498" spans="1:24" x14ac:dyDescent="0.25">
      <c r="A498" s="13">
        <v>495</v>
      </c>
      <c r="B498" s="13" t="s">
        <v>513</v>
      </c>
      <c r="C498" s="13" t="s">
        <v>4843</v>
      </c>
      <c r="D498" s="13" t="s">
        <v>4016</v>
      </c>
      <c r="E498" s="13" t="str">
        <f t="shared" si="10"/>
        <v>BIO.B Com B</v>
      </c>
      <c r="F498" s="13" t="s">
        <v>4823</v>
      </c>
      <c r="G498" s="82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>
        <v>1.5437392796E-2</v>
      </c>
      <c r="V498" s="39"/>
      <c r="W498" s="39"/>
      <c r="X498" s="39"/>
    </row>
    <row r="499" spans="1:24" x14ac:dyDescent="0.25">
      <c r="A499" s="13">
        <v>496</v>
      </c>
      <c r="B499" s="13" t="s">
        <v>514</v>
      </c>
      <c r="C499" s="13" t="s">
        <v>4013</v>
      </c>
      <c r="D499" s="13" t="s">
        <v>4017</v>
      </c>
      <c r="E499" s="13" t="str">
        <f t="shared" si="10"/>
        <v>TECH Com</v>
      </c>
      <c r="F499" s="13" t="s">
        <v>4824</v>
      </c>
      <c r="G499" s="82">
        <v>-8.7298682284000007E-2</v>
      </c>
      <c r="H499" s="39">
        <v>-6.1535566429000002E-2</v>
      </c>
      <c r="I499" s="39">
        <v>-0.33327256563000002</v>
      </c>
      <c r="J499" s="39">
        <v>-0.36091001372999998</v>
      </c>
      <c r="K499" s="39">
        <v>-0.38731216483999997</v>
      </c>
      <c r="L499" s="39">
        <v>-0.47210717464000002</v>
      </c>
      <c r="M499" s="39">
        <v>-0.23628330459999999</v>
      </c>
      <c r="N499" s="39">
        <v>-5.0526315788999999E-2</v>
      </c>
      <c r="O499" s="39">
        <v>-0.14122462902999999</v>
      </c>
      <c r="P499" s="39">
        <v>-3.7161714340999998E-2</v>
      </c>
      <c r="Q499" s="39">
        <v>6.3016528926000001E-2</v>
      </c>
      <c r="R499" s="39">
        <v>6.3751214771E-2</v>
      </c>
      <c r="S499" s="39">
        <v>-8.8799561483E-2</v>
      </c>
      <c r="T499" s="39">
        <v>-0.30568895109999999</v>
      </c>
      <c r="U499" s="39">
        <v>-6.2458559848999999E-2</v>
      </c>
      <c r="V499" s="39">
        <v>-6.4937239644E-2</v>
      </c>
      <c r="W499" s="39">
        <v>-0.35690446370000001</v>
      </c>
      <c r="X499" s="39">
        <v>0.63398179454000003</v>
      </c>
    </row>
    <row r="500" spans="1:24" x14ac:dyDescent="0.25">
      <c r="A500" s="13">
        <v>497</v>
      </c>
      <c r="B500" s="13" t="s">
        <v>515</v>
      </c>
      <c r="C500" s="13" t="s">
        <v>4844</v>
      </c>
      <c r="D500" s="13" t="s">
        <v>4017</v>
      </c>
      <c r="E500" s="13" t="str">
        <f t="shared" si="10"/>
        <v>BTAI Com</v>
      </c>
      <c r="F500" s="13" t="s">
        <v>4825</v>
      </c>
      <c r="G500" s="82">
        <v>0.11784511784</v>
      </c>
      <c r="H500" s="39">
        <v>0.72020725388999995</v>
      </c>
      <c r="I500" s="39">
        <v>0.11200428724</v>
      </c>
      <c r="J500" s="39">
        <v>-0.78385416666999996</v>
      </c>
      <c r="K500" s="39">
        <v>-0.97237017309999996</v>
      </c>
      <c r="L500" s="39">
        <v>-0.98735527117999999</v>
      </c>
      <c r="M500" s="39">
        <v>-0.99539809270000001</v>
      </c>
      <c r="N500" s="39">
        <v>-6.0185185184999997E-2</v>
      </c>
      <c r="O500" s="39">
        <v>-8.8669950738000006E-2</v>
      </c>
      <c r="P500" s="39">
        <v>-0.36216216216000002</v>
      </c>
      <c r="Q500" s="39">
        <v>0.53389830508000002</v>
      </c>
      <c r="R500" s="39">
        <v>-0.27624309392000002</v>
      </c>
      <c r="S500" s="39">
        <v>1.534351145</v>
      </c>
      <c r="T500" s="39">
        <v>-0.44503878042</v>
      </c>
      <c r="U500" s="39">
        <v>-0.87325423728999996</v>
      </c>
      <c r="V500" s="39">
        <v>-0.86266294226999995</v>
      </c>
      <c r="W500" s="39">
        <v>5.6566650272000002E-2</v>
      </c>
      <c r="X500" s="39">
        <v>-0.55995670996000002</v>
      </c>
    </row>
    <row r="501" spans="1:24" x14ac:dyDescent="0.25">
      <c r="A501" s="13">
        <v>498</v>
      </c>
      <c r="B501" s="13" t="s">
        <v>5307</v>
      </c>
      <c r="C501" s="13" t="s">
        <v>5401</v>
      </c>
      <c r="D501" s="13" t="s">
        <v>4017</v>
      </c>
      <c r="E501" s="13" t="str">
        <f t="shared" si="10"/>
        <v>BMNR Com</v>
      </c>
      <c r="F501" s="13" t="s">
        <v>5388</v>
      </c>
      <c r="G501" s="82">
        <v>0.15525525525</v>
      </c>
      <c r="H501" s="39">
        <v>-0.71503703703999999</v>
      </c>
      <c r="I501" s="39"/>
      <c r="J501" s="39"/>
      <c r="K501" s="39"/>
      <c r="L501" s="39"/>
      <c r="M501" s="39"/>
      <c r="N501" s="39"/>
      <c r="O501" s="39"/>
      <c r="P501" s="39"/>
      <c r="Q501" s="39"/>
      <c r="R501" s="39">
        <v>2.1828908554999998E-2</v>
      </c>
      <c r="S501" s="39">
        <v>0.11056581985</v>
      </c>
      <c r="T501" s="39"/>
      <c r="U501" s="39"/>
      <c r="V501" s="39"/>
      <c r="W501" s="39"/>
      <c r="X501" s="39"/>
    </row>
    <row r="502" spans="1:24" x14ac:dyDescent="0.25">
      <c r="A502" s="13">
        <v>499</v>
      </c>
      <c r="B502" s="13" t="s">
        <v>517</v>
      </c>
      <c r="C502" s="13" t="s">
        <v>4846</v>
      </c>
      <c r="D502" s="13" t="s">
        <v>4017</v>
      </c>
      <c r="E502" s="13" t="str">
        <f t="shared" si="10"/>
        <v>BJ Com</v>
      </c>
      <c r="F502" s="13" t="s">
        <v>4826</v>
      </c>
      <c r="G502" s="82">
        <v>1.9801051050000001E-2</v>
      </c>
      <c r="H502" s="39">
        <v>-7.0358187121999996E-3</v>
      </c>
      <c r="I502" s="39">
        <v>2.8682317305E-2</v>
      </c>
      <c r="J502" s="39">
        <v>0.27427298311999998</v>
      </c>
      <c r="K502" s="39">
        <v>0.59761834753999998</v>
      </c>
      <c r="L502" s="39">
        <v>0.54141843972000003</v>
      </c>
      <c r="M502" s="39">
        <v>1.6003828667</v>
      </c>
      <c r="N502" s="39">
        <v>0.12680229112999999</v>
      </c>
      <c r="O502" s="39">
        <v>3.0324276951000002E-2</v>
      </c>
      <c r="P502" s="39">
        <v>-3.7002381762999997E-2</v>
      </c>
      <c r="Q502" s="39">
        <v>-4.7522303683999997E-2</v>
      </c>
      <c r="R502" s="39">
        <v>-1.7898544002999998E-2</v>
      </c>
      <c r="S502" s="39">
        <v>2.6156751652000002E-2</v>
      </c>
      <c r="T502" s="39">
        <v>0.21622831561</v>
      </c>
      <c r="U502" s="39">
        <v>0.34038403839999998</v>
      </c>
      <c r="V502" s="39">
        <v>7.5574365183E-3</v>
      </c>
      <c r="W502" s="39">
        <v>-1.2094967894000001E-2</v>
      </c>
      <c r="X502" s="39">
        <v>0.79640557940000001</v>
      </c>
    </row>
    <row r="503" spans="1:24" x14ac:dyDescent="0.25">
      <c r="A503" s="13">
        <v>500</v>
      </c>
      <c r="B503" s="13" t="s">
        <v>516</v>
      </c>
      <c r="C503" s="13" t="s">
        <v>4845</v>
      </c>
      <c r="D503" s="13" t="s">
        <v>4017</v>
      </c>
      <c r="E503" s="13" t="str">
        <f t="shared" si="10"/>
        <v>BJRI Com</v>
      </c>
      <c r="F503" s="13" t="s">
        <v>5119</v>
      </c>
      <c r="G503" s="82">
        <v>-7.8397212546E-3</v>
      </c>
      <c r="H503" s="39">
        <v>-0.25862443046</v>
      </c>
      <c r="I503" s="39">
        <v>-7.0204081633000001E-2</v>
      </c>
      <c r="J503" s="39">
        <v>0.16184971098000001</v>
      </c>
      <c r="K503" s="39">
        <v>-5.8158765160999999E-2</v>
      </c>
      <c r="L503" s="39">
        <v>0.47922077922</v>
      </c>
      <c r="M503" s="39">
        <v>0.58487940631000002</v>
      </c>
      <c r="N503" s="39">
        <v>-0.10149488591</v>
      </c>
      <c r="O503" s="39">
        <v>-2.8312901343000001E-2</v>
      </c>
      <c r="P503" s="39">
        <v>0.34004205466999998</v>
      </c>
      <c r="Q503" s="39">
        <v>-2.2416498540999999E-4</v>
      </c>
      <c r="R503" s="39">
        <v>-0.20560538116999999</v>
      </c>
      <c r="S503" s="39">
        <v>-3.5563082134000001E-2</v>
      </c>
      <c r="T503" s="39">
        <v>-2.7465490251999999E-2</v>
      </c>
      <c r="U503" s="39">
        <v>-2.4298805887000001E-2</v>
      </c>
      <c r="V503" s="39">
        <v>0.36504927976000001</v>
      </c>
      <c r="W503" s="39">
        <v>-0.23646888566999999</v>
      </c>
      <c r="X503" s="39">
        <v>-0.10236425045</v>
      </c>
    </row>
    <row r="504" spans="1:24" x14ac:dyDescent="0.25">
      <c r="A504" s="13">
        <v>501</v>
      </c>
      <c r="B504" s="13" t="s">
        <v>518</v>
      </c>
      <c r="C504" s="13" t="s">
        <v>4847</v>
      </c>
      <c r="D504" s="13" t="s">
        <v>4017</v>
      </c>
      <c r="E504" s="13" t="str">
        <f t="shared" si="10"/>
        <v>BKTI Com</v>
      </c>
      <c r="F504" s="13" t="s">
        <v>4827</v>
      </c>
      <c r="G504" s="82">
        <v>-4.2292292293000001E-2</v>
      </c>
      <c r="H504" s="39">
        <v>-0.23825636943</v>
      </c>
      <c r="I504" s="39">
        <v>0.14787042591999999</v>
      </c>
      <c r="J504" s="39">
        <v>2.1063311688000002</v>
      </c>
      <c r="K504" s="39">
        <v>1.7832727273</v>
      </c>
      <c r="L504" s="39">
        <v>1.8293975753</v>
      </c>
      <c r="M504" s="39">
        <v>1.5341938017000001</v>
      </c>
      <c r="N504" s="39">
        <v>0.28590163934000001</v>
      </c>
      <c r="O504" s="39">
        <v>0.13768485467</v>
      </c>
      <c r="P504" s="39">
        <v>-3.9220080680999997E-2</v>
      </c>
      <c r="Q504" s="39">
        <v>9.9370188944000001E-2</v>
      </c>
      <c r="R504" s="39">
        <v>-0.17589645661</v>
      </c>
      <c r="S504" s="39">
        <v>-1.4675592172999999E-2</v>
      </c>
      <c r="T504" s="39">
        <v>0.11606882473000001</v>
      </c>
      <c r="U504" s="39">
        <v>1.803921729</v>
      </c>
      <c r="V504" s="39">
        <v>-0.26329518072000002</v>
      </c>
      <c r="W504" s="39">
        <v>0.44631342147000003</v>
      </c>
      <c r="X504" s="39">
        <v>-0.19077111439</v>
      </c>
    </row>
    <row r="505" spans="1:24" x14ac:dyDescent="0.25">
      <c r="A505" s="13">
        <v>502</v>
      </c>
      <c r="B505" s="13" t="s">
        <v>5216</v>
      </c>
      <c r="C505" s="13" t="s">
        <v>5291</v>
      </c>
      <c r="D505" s="13" t="s">
        <v>4017</v>
      </c>
      <c r="E505" s="13" t="str">
        <f t="shared" si="10"/>
        <v>BKV Com</v>
      </c>
      <c r="F505" s="13" t="s">
        <v>5281</v>
      </c>
      <c r="G505" s="82">
        <v>-4.9212598424000003E-3</v>
      </c>
      <c r="H505" s="39">
        <v>-0.1112087912</v>
      </c>
      <c r="I505" s="39">
        <v>-0.157148812</v>
      </c>
      <c r="J505" s="39"/>
      <c r="K505" s="39"/>
      <c r="L505" s="39"/>
      <c r="M505" s="39"/>
      <c r="N505" s="39">
        <v>4.0118870727000003E-2</v>
      </c>
      <c r="O505" s="39">
        <v>-0.13666666666999999</v>
      </c>
      <c r="P505" s="39">
        <v>0.18587975731</v>
      </c>
      <c r="Q505" s="39">
        <v>0.12186046511</v>
      </c>
      <c r="R505" s="39">
        <v>-0.14427860696</v>
      </c>
      <c r="S505" s="39">
        <v>-2.0348837210000002E-2</v>
      </c>
      <c r="T505" s="39">
        <v>-0.14970563499</v>
      </c>
      <c r="U505" s="39"/>
      <c r="V505" s="39"/>
      <c r="W505" s="39"/>
      <c r="X505" s="39"/>
    </row>
    <row r="506" spans="1:24" x14ac:dyDescent="0.25">
      <c r="A506" s="13">
        <v>503</v>
      </c>
      <c r="B506" s="13" t="s">
        <v>519</v>
      </c>
      <c r="C506" s="13" t="s">
        <v>4848</v>
      </c>
      <c r="D506" s="13" t="s">
        <v>4017</v>
      </c>
      <c r="E506" s="13" t="str">
        <f t="shared" si="10"/>
        <v>BKH Com</v>
      </c>
      <c r="F506" s="13" t="s">
        <v>4828</v>
      </c>
      <c r="G506" s="82">
        <v>1.3050847456999999E-2</v>
      </c>
      <c r="H506" s="39">
        <v>5.0254788262E-2</v>
      </c>
      <c r="I506" s="39">
        <v>2.1031921331E-2</v>
      </c>
      <c r="J506" s="39">
        <v>9.2709130015000002E-2</v>
      </c>
      <c r="K506" s="39">
        <v>0.15197403741000001</v>
      </c>
      <c r="L506" s="39">
        <v>-8.6403639716E-2</v>
      </c>
      <c r="M506" s="39">
        <v>0.27320498894</v>
      </c>
      <c r="N506" s="39">
        <v>-8.6629617508000006E-3</v>
      </c>
      <c r="O506" s="39">
        <v>4.1220115398999998E-3</v>
      </c>
      <c r="P506" s="39">
        <v>-2.8710206304999999E-2</v>
      </c>
      <c r="Q506" s="39">
        <v>-4.0533606978E-2</v>
      </c>
      <c r="R506" s="39">
        <v>2.9946524065999999E-2</v>
      </c>
      <c r="S506" s="39">
        <v>3.4440983039999998E-2</v>
      </c>
      <c r="T506" s="39">
        <v>4.5109570878000001E-2</v>
      </c>
      <c r="U506" s="39">
        <v>0.13570260651999999</v>
      </c>
      <c r="V506" s="39">
        <v>-0.19949792085000001</v>
      </c>
      <c r="W506" s="39">
        <v>3.0844569921000001E-2</v>
      </c>
      <c r="X506" s="39">
        <v>0.18863535540000001</v>
      </c>
    </row>
    <row r="507" spans="1:24" x14ac:dyDescent="0.25">
      <c r="A507" s="13">
        <v>504</v>
      </c>
      <c r="B507" s="13" t="s">
        <v>520</v>
      </c>
      <c r="C507" s="13" t="s">
        <v>4849</v>
      </c>
      <c r="D507" s="13" t="s">
        <v>4017</v>
      </c>
      <c r="E507" s="13" t="str">
        <f t="shared" si="10"/>
        <v>BLKB Com</v>
      </c>
      <c r="F507" s="13" t="s">
        <v>4962</v>
      </c>
      <c r="G507" s="82">
        <v>3.3269961978000001E-2</v>
      </c>
      <c r="H507" s="39">
        <v>-8.0608365024000001E-3</v>
      </c>
      <c r="I507" s="39">
        <v>-0.17138864185</v>
      </c>
      <c r="J507" s="39">
        <v>-0.13535728490000001</v>
      </c>
      <c r="K507" s="39">
        <v>-0.11325628824</v>
      </c>
      <c r="L507" s="39">
        <v>0.16401927539</v>
      </c>
      <c r="M507" s="39">
        <v>-9.5671981779999991E-3</v>
      </c>
      <c r="N507" s="39">
        <v>-6.1270801814999998E-2</v>
      </c>
      <c r="O507" s="39">
        <v>-2.4335213538E-2</v>
      </c>
      <c r="P507" s="39">
        <v>2.7915427816E-2</v>
      </c>
      <c r="Q507" s="39">
        <v>3.1817451390000001E-2</v>
      </c>
      <c r="R507" s="39">
        <v>4.9992213053000001E-2</v>
      </c>
      <c r="S507" s="39">
        <v>-3.2631266688000003E-2</v>
      </c>
      <c r="T507" s="39">
        <v>-0.11769480519</v>
      </c>
      <c r="U507" s="39">
        <v>-0.14740484429</v>
      </c>
      <c r="V507" s="39">
        <v>0.47298674821999998</v>
      </c>
      <c r="W507" s="39">
        <v>-0.25474803748000002</v>
      </c>
      <c r="X507" s="39">
        <v>0.37213342598999999</v>
      </c>
    </row>
    <row r="508" spans="1:24" x14ac:dyDescent="0.25">
      <c r="A508" s="13">
        <v>505</v>
      </c>
      <c r="B508" s="13" t="s">
        <v>521</v>
      </c>
      <c r="C508" s="13" t="s">
        <v>4850</v>
      </c>
      <c r="D508" s="13" t="s">
        <v>4017</v>
      </c>
      <c r="E508" s="13" t="str">
        <f t="shared" si="10"/>
        <v>BL Com</v>
      </c>
      <c r="F508" s="13" t="s">
        <v>4829</v>
      </c>
      <c r="G508" s="82">
        <v>-4.464449752E-2</v>
      </c>
      <c r="H508" s="39">
        <v>-0.10050164331</v>
      </c>
      <c r="I508" s="39">
        <v>-0.20153550864</v>
      </c>
      <c r="J508" s="39">
        <v>0.17940576093999999</v>
      </c>
      <c r="K508" s="39">
        <v>-3.6323202372999998E-2</v>
      </c>
      <c r="L508" s="39">
        <v>-0.22699568902</v>
      </c>
      <c r="M508" s="39">
        <v>-0.43373625177000003</v>
      </c>
      <c r="N508" s="39">
        <v>2.4844720500999998E-3</v>
      </c>
      <c r="O508" s="39">
        <v>-2.4576621231E-2</v>
      </c>
      <c r="P508" s="39">
        <v>0.18420495447999999</v>
      </c>
      <c r="Q508" s="39">
        <v>1.2336849633E-2</v>
      </c>
      <c r="R508" s="39">
        <v>-5.0158954433000003E-2</v>
      </c>
      <c r="S508" s="39">
        <v>-3.3097805876000003E-2</v>
      </c>
      <c r="T508" s="39">
        <v>-0.14417379855000001</v>
      </c>
      <c r="U508" s="39">
        <v>-2.6905829595999999E-2</v>
      </c>
      <c r="V508" s="39">
        <v>-7.1800208116999997E-2</v>
      </c>
      <c r="W508" s="39">
        <v>-0.35029940120000003</v>
      </c>
      <c r="X508" s="39">
        <v>-0.22372169741</v>
      </c>
    </row>
    <row r="509" spans="1:24" x14ac:dyDescent="0.25">
      <c r="A509" s="13">
        <v>506</v>
      </c>
      <c r="B509" s="13" t="s">
        <v>522</v>
      </c>
      <c r="C509" s="13" t="s">
        <v>4851</v>
      </c>
      <c r="D509" s="13" t="s">
        <v>4017</v>
      </c>
      <c r="E509" s="13" t="str">
        <f t="shared" si="10"/>
        <v>BDJ Com</v>
      </c>
      <c r="F509" s="13" t="s">
        <v>4830</v>
      </c>
      <c r="G509" s="82">
        <v>1.0321100917E-2</v>
      </c>
      <c r="H509" s="39">
        <v>-1.3166467404E-2</v>
      </c>
      <c r="I509" s="39">
        <v>2.6092697713000001E-2</v>
      </c>
      <c r="J509" s="39">
        <v>0.17135449725999999</v>
      </c>
      <c r="K509" s="39">
        <v>0.27047065289</v>
      </c>
      <c r="L509" s="39">
        <v>0.25025660687000001</v>
      </c>
      <c r="M509" s="39">
        <v>0.85188518485999998</v>
      </c>
      <c r="N509" s="39">
        <v>-3.8031319909000001E-2</v>
      </c>
      <c r="O509" s="39">
        <v>-3.3319434345000003E-2</v>
      </c>
      <c r="P509" s="39">
        <v>4.5089233014000002E-2</v>
      </c>
      <c r="Q509" s="39">
        <v>4.6002211639E-2</v>
      </c>
      <c r="R509" s="39">
        <v>1.9947976216000001E-4</v>
      </c>
      <c r="S509" s="39">
        <v>-2.2650056626000001E-3</v>
      </c>
      <c r="T509" s="39">
        <v>0.11096888062</v>
      </c>
      <c r="U509" s="39">
        <v>0.16870286706000001</v>
      </c>
      <c r="V509" s="39">
        <v>-6.6685270901999993E-2</v>
      </c>
      <c r="W509" s="39">
        <v>8.2717703208000006E-3</v>
      </c>
      <c r="X509" s="39">
        <v>0.30091483498999999</v>
      </c>
    </row>
    <row r="510" spans="1:24" x14ac:dyDescent="0.25">
      <c r="A510" s="13">
        <v>507</v>
      </c>
      <c r="B510" s="13" t="s">
        <v>524</v>
      </c>
      <c r="C510" s="13" t="s">
        <v>4014</v>
      </c>
      <c r="D510" s="13" t="s">
        <v>4017</v>
      </c>
      <c r="E510" s="13" t="str">
        <f t="shared" si="10"/>
        <v>BLK Com</v>
      </c>
      <c r="F510" s="13" t="s">
        <v>5120</v>
      </c>
      <c r="G510" s="82">
        <v>9.8230056574E-3</v>
      </c>
      <c r="H510" s="39">
        <v>3.5475673426999997E-2</v>
      </c>
      <c r="I510" s="39">
        <v>0.12517487841</v>
      </c>
      <c r="J510" s="39">
        <v>0.36150107456000002</v>
      </c>
      <c r="K510" s="39">
        <v>0.65551306139999999</v>
      </c>
      <c r="L510" s="39">
        <v>0.73912016236</v>
      </c>
      <c r="M510" s="39">
        <v>1.1730099428</v>
      </c>
      <c r="N510" s="39">
        <v>-2.6727277205E-2</v>
      </c>
      <c r="O510" s="39">
        <v>-3.4041923760000002E-2</v>
      </c>
      <c r="P510" s="39">
        <v>7.1784831447E-2</v>
      </c>
      <c r="Q510" s="39">
        <v>7.6454332129000005E-2</v>
      </c>
      <c r="R510" s="39">
        <v>5.4095782702000002E-2</v>
      </c>
      <c r="S510" s="39">
        <v>1.3137313404E-2</v>
      </c>
      <c r="T510" s="39">
        <v>0.10487999932</v>
      </c>
      <c r="U510" s="39">
        <v>0.29291576833999999</v>
      </c>
      <c r="V510" s="39">
        <v>0.17862046675000001</v>
      </c>
      <c r="W510" s="39">
        <v>-0.20396949987999999</v>
      </c>
      <c r="X510" s="39">
        <v>0.29391586798000002</v>
      </c>
    </row>
    <row r="511" spans="1:24" x14ac:dyDescent="0.25">
      <c r="A511" s="13">
        <v>508</v>
      </c>
      <c r="B511" s="13" t="s">
        <v>523</v>
      </c>
      <c r="C511" s="13" t="s">
        <v>4852</v>
      </c>
      <c r="D511" s="13" t="s">
        <v>4017</v>
      </c>
      <c r="E511" s="13" t="str">
        <f t="shared" si="10"/>
        <v>BTT Com</v>
      </c>
      <c r="F511" s="13" t="s">
        <v>4831</v>
      </c>
      <c r="G511" s="82">
        <v>-8.9928057513999999E-4</v>
      </c>
      <c r="H511" s="39">
        <v>1.5827630798000002E-2</v>
      </c>
      <c r="I511" s="39">
        <v>5.7372778286999999E-2</v>
      </c>
      <c r="J511" s="39">
        <v>7.7414024045999993E-2</v>
      </c>
      <c r="K511" s="39">
        <v>0.13211868551</v>
      </c>
      <c r="L511" s="39">
        <v>4.4215697760999997E-2</v>
      </c>
      <c r="M511" s="39">
        <v>2.8087426392000001E-2</v>
      </c>
      <c r="N511" s="39">
        <v>-9.4850366903999998E-3</v>
      </c>
      <c r="O511" s="39">
        <v>2.7003221639000001E-3</v>
      </c>
      <c r="P511" s="39">
        <v>1.0206472321E-2</v>
      </c>
      <c r="Q511" s="39">
        <v>2.4620466731000001E-2</v>
      </c>
      <c r="R511" s="39">
        <v>1.4473043031000001E-2</v>
      </c>
      <c r="S511" s="39">
        <v>2.7075812267999999E-3</v>
      </c>
      <c r="T511" s="39">
        <v>9.5782565766E-2</v>
      </c>
      <c r="U511" s="39">
        <v>1.6415763531999999E-2</v>
      </c>
      <c r="V511" s="39">
        <v>7.6386990440000004E-3</v>
      </c>
      <c r="W511" s="39">
        <v>-0.15158417884</v>
      </c>
      <c r="X511" s="39">
        <v>3.9390185686000001E-2</v>
      </c>
    </row>
    <row r="512" spans="1:24" x14ac:dyDescent="0.25">
      <c r="A512" s="13">
        <v>509</v>
      </c>
      <c r="B512" s="13" t="s">
        <v>525</v>
      </c>
      <c r="C512" s="13" t="s">
        <v>4853</v>
      </c>
      <c r="D512" s="13" t="s">
        <v>4017</v>
      </c>
      <c r="E512" s="13" t="str">
        <f t="shared" si="10"/>
        <v>BGB Com</v>
      </c>
      <c r="F512" s="13" t="s">
        <v>4832</v>
      </c>
      <c r="G512" s="82">
        <v>1.6194331984E-3</v>
      </c>
      <c r="H512" s="39">
        <v>8.9722675365999996E-3</v>
      </c>
      <c r="I512" s="39">
        <v>1.1496312527999999E-2</v>
      </c>
      <c r="J512" s="39">
        <v>0.12390881952</v>
      </c>
      <c r="K512" s="39">
        <v>0.31653175525999999</v>
      </c>
      <c r="L512" s="39">
        <v>0.35812429958000003</v>
      </c>
      <c r="M512" s="39">
        <v>0.53729193386999996</v>
      </c>
      <c r="N512" s="39">
        <v>-1.3010067489E-2</v>
      </c>
      <c r="O512" s="39">
        <v>-1.7248584878E-2</v>
      </c>
      <c r="P512" s="39">
        <v>2.2134027572999999E-2</v>
      </c>
      <c r="Q512" s="39">
        <v>1.4225941422E-2</v>
      </c>
      <c r="R512" s="39">
        <v>2.3927392740000001E-2</v>
      </c>
      <c r="S512" s="39">
        <v>-3.2232070917000001E-3</v>
      </c>
      <c r="T512" s="39">
        <v>4.2097590996000002E-2</v>
      </c>
      <c r="U512" s="39">
        <v>0.17823783478999999</v>
      </c>
      <c r="V512" s="39">
        <v>0.18504834740000001</v>
      </c>
      <c r="W512" s="39">
        <v>-0.16064973636999999</v>
      </c>
      <c r="X512" s="39">
        <v>0.1485631466</v>
      </c>
    </row>
    <row r="513" spans="1:24" x14ac:dyDescent="0.25">
      <c r="A513" s="13">
        <v>510</v>
      </c>
      <c r="B513" s="13" t="s">
        <v>2868</v>
      </c>
      <c r="C513" s="13" t="s">
        <v>4854</v>
      </c>
      <c r="D513" s="13" t="s">
        <v>4015</v>
      </c>
      <c r="E513" s="13" t="str">
        <f t="shared" si="10"/>
        <v>BX Com A</v>
      </c>
      <c r="F513" s="13" t="s">
        <v>4833</v>
      </c>
      <c r="G513" s="82">
        <v>9.9594465664000001E-3</v>
      </c>
      <c r="H513" s="39">
        <v>9.8303863682000003E-2</v>
      </c>
      <c r="I513" s="39">
        <v>-8.6257097564000004E-3</v>
      </c>
      <c r="J513" s="39">
        <v>0.33479728541999998</v>
      </c>
      <c r="K513" s="39">
        <v>0.74269040622000004</v>
      </c>
      <c r="L513" s="39">
        <v>0.83379056562999998</v>
      </c>
      <c r="M513" s="39">
        <v>2.7997318433</v>
      </c>
      <c r="N513" s="39">
        <v>-0.13266319186</v>
      </c>
      <c r="O513" s="39">
        <v>-5.1091363732000003E-2</v>
      </c>
      <c r="P513" s="39">
        <v>5.3526687418999998E-2</v>
      </c>
      <c r="Q513" s="39">
        <v>7.7976362064999999E-2</v>
      </c>
      <c r="R513" s="39">
        <v>0.15630431876000001</v>
      </c>
      <c r="S513" s="39">
        <v>-1.4917446964999999E-2</v>
      </c>
      <c r="T513" s="39">
        <v>3.6212873346999999E-3</v>
      </c>
      <c r="U513" s="39">
        <v>0.35070671984000001</v>
      </c>
      <c r="V513" s="39">
        <v>0.82747341578</v>
      </c>
      <c r="W513" s="39">
        <v>-0.40005495860000001</v>
      </c>
      <c r="X513" s="39">
        <v>1.0710562194</v>
      </c>
    </row>
    <row r="514" spans="1:24" x14ac:dyDescent="0.25">
      <c r="A514" s="13">
        <v>511</v>
      </c>
      <c r="B514" s="13" t="s">
        <v>2869</v>
      </c>
      <c r="C514" s="13" t="s">
        <v>4855</v>
      </c>
      <c r="D514" s="13" t="s">
        <v>4016</v>
      </c>
      <c r="E514" s="13" t="str">
        <f t="shared" si="10"/>
        <v>BX-B Com B</v>
      </c>
      <c r="F514" s="13" t="s">
        <v>4833</v>
      </c>
      <c r="G514" s="82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</row>
    <row r="515" spans="1:24" x14ac:dyDescent="0.25">
      <c r="A515" s="13">
        <v>512</v>
      </c>
      <c r="B515" s="13" t="s">
        <v>2870</v>
      </c>
      <c r="C515" s="13" t="s">
        <v>4856</v>
      </c>
      <c r="D515" s="13" t="s">
        <v>4018</v>
      </c>
      <c r="E515" s="13" t="str">
        <f t="shared" si="10"/>
        <v>BX-C Com C</v>
      </c>
      <c r="F515" s="13" t="s">
        <v>4833</v>
      </c>
      <c r="G515" s="82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</row>
    <row r="516" spans="1:24" x14ac:dyDescent="0.25">
      <c r="A516" s="13">
        <v>513</v>
      </c>
      <c r="B516" s="13" t="s">
        <v>526</v>
      </c>
      <c r="C516" s="13" t="s">
        <v>4857</v>
      </c>
      <c r="D516" s="13" t="s">
        <v>4015</v>
      </c>
      <c r="E516" s="13" t="str">
        <f t="shared" si="10"/>
        <v>BXMT Com A</v>
      </c>
      <c r="F516" s="13" t="s">
        <v>4834</v>
      </c>
      <c r="G516" s="82">
        <v>-1.218220339E-2</v>
      </c>
      <c r="H516" s="39">
        <v>-5.9505799294000003E-2</v>
      </c>
      <c r="I516" s="39">
        <v>1.0691159737E-2</v>
      </c>
      <c r="J516" s="39">
        <v>0.16965979102000001</v>
      </c>
      <c r="K516" s="39">
        <v>2.1110744310000001E-3</v>
      </c>
      <c r="L516" s="39">
        <v>-0.15376433012999999</v>
      </c>
      <c r="M516" s="39">
        <v>0.26229532536</v>
      </c>
      <c r="N516" s="39">
        <v>-1.4206642340999999E-2</v>
      </c>
      <c r="O516" s="39">
        <v>-4.7500000000999999E-2</v>
      </c>
      <c r="P516" s="39">
        <v>-8.3989501300000009E-3</v>
      </c>
      <c r="Q516" s="39">
        <v>1.9057702488000001E-2</v>
      </c>
      <c r="R516" s="39">
        <v>-3.9999999999000002E-2</v>
      </c>
      <c r="S516" s="39">
        <v>9.1991341977999998E-3</v>
      </c>
      <c r="T516" s="39">
        <v>9.7189139517999998E-2</v>
      </c>
      <c r="U516" s="39">
        <v>-7.8955373420000002E-2</v>
      </c>
      <c r="V516" s="39">
        <v>0.13458352346999999</v>
      </c>
      <c r="W516" s="39">
        <v>-0.24030280254</v>
      </c>
      <c r="X516" s="39">
        <v>0.20272035113</v>
      </c>
    </row>
    <row r="517" spans="1:24" x14ac:dyDescent="0.25">
      <c r="A517" s="13">
        <v>514</v>
      </c>
      <c r="B517" s="13" t="s">
        <v>4384</v>
      </c>
      <c r="C517" s="13" t="s">
        <v>4858</v>
      </c>
      <c r="D517" s="13" t="s">
        <v>4015</v>
      </c>
      <c r="E517" s="13" t="str">
        <f t="shared" ref="E517:E568" si="11">CONCATENATE(C517," ",D517)</f>
        <v>BLND Com A</v>
      </c>
      <c r="F517" s="13" t="s">
        <v>4835</v>
      </c>
      <c r="G517" s="82">
        <v>-2.9810298102000001E-2</v>
      </c>
      <c r="H517" s="39">
        <v>1.4164305950000001E-2</v>
      </c>
      <c r="I517" s="39">
        <v>-9.3670886075000001E-2</v>
      </c>
      <c r="J517" s="39">
        <v>0.30656934307</v>
      </c>
      <c r="K517" s="39">
        <v>1.7121212121</v>
      </c>
      <c r="L517" s="39">
        <v>0.20945945946</v>
      </c>
      <c r="M517" s="39"/>
      <c r="N517" s="39">
        <v>7.0287539935000004E-2</v>
      </c>
      <c r="O517" s="39">
        <v>0</v>
      </c>
      <c r="P517" s="39">
        <v>9.2537313433999999E-2</v>
      </c>
      <c r="Q517" s="39">
        <v>-9.8360655736999994E-2</v>
      </c>
      <c r="R517" s="39">
        <v>3.0303030308E-3</v>
      </c>
      <c r="S517" s="39">
        <v>8.1570996978999999E-2</v>
      </c>
      <c r="T517" s="39">
        <v>-0.14964370546</v>
      </c>
      <c r="U517" s="39">
        <v>0.65098039216000003</v>
      </c>
      <c r="V517" s="39">
        <v>0.77083333333000004</v>
      </c>
      <c r="W517" s="39">
        <v>-0.80381471390000003</v>
      </c>
      <c r="X517" s="39"/>
    </row>
    <row r="518" spans="1:24" x14ac:dyDescent="0.25">
      <c r="A518" s="13">
        <v>515</v>
      </c>
      <c r="B518" s="13" t="s">
        <v>527</v>
      </c>
      <c r="C518" s="13" t="s">
        <v>4859</v>
      </c>
      <c r="D518" s="13" t="s">
        <v>4017</v>
      </c>
      <c r="E518" s="13" t="str">
        <f t="shared" si="11"/>
        <v>BLNK Com</v>
      </c>
      <c r="F518" s="13" t="s">
        <v>4836</v>
      </c>
      <c r="G518" s="82">
        <v>-4.4416509532999998E-2</v>
      </c>
      <c r="H518" s="39">
        <v>-5.3832589980999997E-2</v>
      </c>
      <c r="I518" s="39">
        <v>-0.21362068966</v>
      </c>
      <c r="J518" s="39">
        <v>-0.66089219331000004</v>
      </c>
      <c r="K518" s="39">
        <v>-0.85310789050000002</v>
      </c>
      <c r="L518" s="39">
        <v>-0.96039079461999999</v>
      </c>
      <c r="M518" s="39">
        <v>-0.92507597535999997</v>
      </c>
      <c r="N518" s="39">
        <v>-0.10029411764</v>
      </c>
      <c r="O518" s="39">
        <v>-0.20224474229</v>
      </c>
      <c r="P518" s="39">
        <v>-3.9748668213999999E-2</v>
      </c>
      <c r="Q518" s="39">
        <v>0.33698435277</v>
      </c>
      <c r="R518" s="39">
        <v>3.5642089584000003E-2</v>
      </c>
      <c r="S518" s="39">
        <v>-6.2872406000000006E-2</v>
      </c>
      <c r="T518" s="39">
        <v>-0.34374100719</v>
      </c>
      <c r="U518" s="39">
        <v>-0.58997050147999996</v>
      </c>
      <c r="V518" s="39">
        <v>-0.69097538741999998</v>
      </c>
      <c r="W518" s="39">
        <v>-0.58619388910000003</v>
      </c>
      <c r="X518" s="39">
        <v>-0.37988304093000003</v>
      </c>
    </row>
    <row r="519" spans="1:24" x14ac:dyDescent="0.25">
      <c r="A519" s="13">
        <v>516</v>
      </c>
      <c r="B519" s="13" t="s">
        <v>5308</v>
      </c>
      <c r="C519" s="13" t="s">
        <v>5402</v>
      </c>
      <c r="D519" s="13" t="s">
        <v>4015</v>
      </c>
      <c r="E519" s="13" t="str">
        <f t="shared" si="11"/>
        <v>XYZ Com A</v>
      </c>
      <c r="F519" s="13" t="s">
        <v>4837</v>
      </c>
      <c r="G519" s="82">
        <v>1.1156860140000001E-2</v>
      </c>
      <c r="H519" s="39">
        <v>9.9667774085999999E-2</v>
      </c>
      <c r="I519" s="39">
        <v>-0.11559014869000001</v>
      </c>
      <c r="J519" s="39">
        <v>0.32978165938999998</v>
      </c>
      <c r="K519" s="39">
        <v>0.19852015112999999</v>
      </c>
      <c r="L519" s="39">
        <v>-0.13222386869</v>
      </c>
      <c r="M519" s="39">
        <v>-0.50564935065000005</v>
      </c>
      <c r="N519" s="39">
        <v>-0.16799387443</v>
      </c>
      <c r="O519" s="39">
        <v>7.6200993923999996E-2</v>
      </c>
      <c r="P519" s="39">
        <v>5.6097143835000002E-2</v>
      </c>
      <c r="Q519" s="39">
        <v>0.10008097166</v>
      </c>
      <c r="R519" s="39">
        <v>0.13734726924999999</v>
      </c>
      <c r="S519" s="39">
        <v>-1.4625938390000001E-2</v>
      </c>
      <c r="T519" s="39">
        <v>-0.10424755853000001</v>
      </c>
      <c r="U519" s="39">
        <v>9.8771816420000005E-2</v>
      </c>
      <c r="V519" s="39">
        <v>0.23090388287999999</v>
      </c>
      <c r="W519" s="39">
        <v>-0.61092192434000003</v>
      </c>
      <c r="X519" s="39">
        <v>-0.25790295900999999</v>
      </c>
    </row>
    <row r="520" spans="1:24" x14ac:dyDescent="0.25">
      <c r="A520" s="13">
        <v>517</v>
      </c>
      <c r="B520" s="13" t="s">
        <v>5309</v>
      </c>
      <c r="C520" s="13" t="s">
        <v>5403</v>
      </c>
      <c r="D520" s="13" t="s">
        <v>4016</v>
      </c>
      <c r="E520" s="13" t="str">
        <f t="shared" si="11"/>
        <v>XYZ-B Com B</v>
      </c>
      <c r="F520" s="13" t="s">
        <v>4837</v>
      </c>
      <c r="G520" s="82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</row>
    <row r="521" spans="1:24" x14ac:dyDescent="0.25">
      <c r="A521" s="13">
        <v>518</v>
      </c>
      <c r="B521" s="13" t="s">
        <v>528</v>
      </c>
      <c r="C521" s="13" t="s">
        <v>4860</v>
      </c>
      <c r="D521" s="13" t="s">
        <v>4015</v>
      </c>
      <c r="E521" s="13" t="str">
        <f t="shared" si="11"/>
        <v>BE Com A</v>
      </c>
      <c r="F521" s="13" t="s">
        <v>4838</v>
      </c>
      <c r="G521" s="82">
        <v>3.3235841531000003E-2</v>
      </c>
      <c r="H521" s="39">
        <v>0.60313531353000005</v>
      </c>
      <c r="I521" s="39">
        <v>0.56820016141999996</v>
      </c>
      <c r="J521" s="39">
        <v>2.6488262910999998</v>
      </c>
      <c r="K521" s="39">
        <v>1.4471032746000001</v>
      </c>
      <c r="L521" s="39">
        <v>0.61244813277999999</v>
      </c>
      <c r="M521" s="39">
        <v>1.9961449498999999</v>
      </c>
      <c r="N521" s="39">
        <v>-0.18151540383000001</v>
      </c>
      <c r="O521" s="39">
        <v>-6.8158697864000001E-2</v>
      </c>
      <c r="P521" s="39">
        <v>8.1877729261999998E-3</v>
      </c>
      <c r="Q521" s="39">
        <v>0.2950730915</v>
      </c>
      <c r="R521" s="39">
        <v>0.56312709029999997</v>
      </c>
      <c r="S521" s="39">
        <v>3.9315324951999998E-2</v>
      </c>
      <c r="T521" s="39">
        <v>0.74966231426999996</v>
      </c>
      <c r="U521" s="39">
        <v>0.50067567568000004</v>
      </c>
      <c r="V521" s="39">
        <v>-0.22594142259</v>
      </c>
      <c r="W521" s="39">
        <v>-0.12813497492000001</v>
      </c>
      <c r="X521" s="39">
        <v>-0.23482205164</v>
      </c>
    </row>
    <row r="522" spans="1:24" x14ac:dyDescent="0.25">
      <c r="A522" s="13">
        <v>519</v>
      </c>
      <c r="B522" s="13" t="s">
        <v>529</v>
      </c>
      <c r="C522" s="13" t="s">
        <v>4861</v>
      </c>
      <c r="D522" s="13" t="s">
        <v>4016</v>
      </c>
      <c r="E522" s="13" t="str">
        <f t="shared" si="11"/>
        <v>BE-B Com B</v>
      </c>
      <c r="F522" s="13" t="s">
        <v>4838</v>
      </c>
      <c r="G522" s="82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</row>
    <row r="523" spans="1:24" x14ac:dyDescent="0.25">
      <c r="A523" s="13">
        <v>520</v>
      </c>
      <c r="B523" s="13" t="s">
        <v>530</v>
      </c>
      <c r="C523" s="13" t="s">
        <v>4862</v>
      </c>
      <c r="D523" s="13" t="s">
        <v>4017</v>
      </c>
      <c r="E523" s="13" t="str">
        <f t="shared" si="11"/>
        <v>BLMN Com</v>
      </c>
      <c r="F523" s="13" t="s">
        <v>4839</v>
      </c>
      <c r="G523" s="82">
        <v>-0.30670391061000002</v>
      </c>
      <c r="H523" s="39">
        <v>-0.38927165353999998</v>
      </c>
      <c r="I523" s="39">
        <v>-0.48468490473999998</v>
      </c>
      <c r="J523" s="39">
        <v>-0.60962616177999995</v>
      </c>
      <c r="K523" s="39">
        <v>-0.72470616952</v>
      </c>
      <c r="L523" s="39">
        <v>-0.65169252158000002</v>
      </c>
      <c r="M523" s="39">
        <v>-0.37750272633999998</v>
      </c>
      <c r="N523" s="39">
        <v>-0.22314475757999999</v>
      </c>
      <c r="O523" s="39">
        <v>0.11854951185</v>
      </c>
      <c r="P523" s="39">
        <v>-3.1330763999999997E-2</v>
      </c>
      <c r="Q523" s="39">
        <v>0.12844036697</v>
      </c>
      <c r="R523" s="39">
        <v>5.8072009291000003E-2</v>
      </c>
      <c r="S523" s="39">
        <v>-0.31888035125999997</v>
      </c>
      <c r="T523" s="39">
        <v>-0.47413381761000001</v>
      </c>
      <c r="U523" s="39">
        <v>-0.54387180954000003</v>
      </c>
      <c r="V523" s="39">
        <v>0.4552765218</v>
      </c>
      <c r="W523" s="39">
        <v>-1.6537852786E-2</v>
      </c>
      <c r="X523" s="39">
        <v>8.0329557159000003E-2</v>
      </c>
    </row>
    <row r="524" spans="1:24" x14ac:dyDescent="0.25">
      <c r="A524" s="13">
        <v>521</v>
      </c>
      <c r="B524" s="13" t="s">
        <v>531</v>
      </c>
      <c r="C524" s="13" t="s">
        <v>4913</v>
      </c>
      <c r="D524" s="13" t="s">
        <v>4017</v>
      </c>
      <c r="E524" s="13" t="str">
        <f t="shared" si="11"/>
        <v>BLBD Com</v>
      </c>
      <c r="F524" s="13" t="s">
        <v>4902</v>
      </c>
      <c r="G524" s="82">
        <v>1.2153175877000001E-2</v>
      </c>
      <c r="H524" s="39">
        <v>-3.2017543858999999E-2</v>
      </c>
      <c r="I524" s="39">
        <v>0.18560300833000001</v>
      </c>
      <c r="J524" s="39">
        <v>-8.9709218394999998E-2</v>
      </c>
      <c r="K524" s="39">
        <v>1.1531707317</v>
      </c>
      <c r="L524" s="39">
        <v>2.7630008524999998</v>
      </c>
      <c r="M524" s="39">
        <v>2.3953846153999998</v>
      </c>
      <c r="N524" s="39">
        <v>-7.8827546956E-2</v>
      </c>
      <c r="O524" s="39">
        <v>7.7232004943999996E-2</v>
      </c>
      <c r="P524" s="39">
        <v>0.1098365357</v>
      </c>
      <c r="Q524" s="39">
        <v>0.11524547803</v>
      </c>
      <c r="R524" s="39">
        <v>3.7766450418000003E-2</v>
      </c>
      <c r="S524" s="39">
        <v>-1.4512167894E-2</v>
      </c>
      <c r="T524" s="39">
        <v>0.14263525757000001</v>
      </c>
      <c r="U524" s="39">
        <v>0.43286350148000002</v>
      </c>
      <c r="V524" s="39">
        <v>1.5172735761</v>
      </c>
      <c r="W524" s="39">
        <v>-0.31521739129999998</v>
      </c>
      <c r="X524" s="39">
        <v>-0.14348302299999999</v>
      </c>
    </row>
    <row r="525" spans="1:24" x14ac:dyDescent="0.25">
      <c r="A525" s="13">
        <v>522</v>
      </c>
      <c r="B525" s="13" t="s">
        <v>5016</v>
      </c>
      <c r="C525" s="13" t="s">
        <v>5095</v>
      </c>
      <c r="D525" s="13" t="s">
        <v>4017</v>
      </c>
      <c r="E525" s="13" t="str">
        <f t="shared" si="11"/>
        <v>OBDC Com</v>
      </c>
      <c r="F525" s="13" t="s">
        <v>4963</v>
      </c>
      <c r="G525" s="82">
        <v>-5.6377730798000004E-3</v>
      </c>
      <c r="H525" s="39">
        <v>-3.5543403964999998E-2</v>
      </c>
      <c r="I525" s="39">
        <v>-9.7788821849000007E-3</v>
      </c>
      <c r="J525" s="39">
        <v>6.4694428752999994E-2</v>
      </c>
      <c r="K525" s="39">
        <v>0.25880329506999999</v>
      </c>
      <c r="L525" s="39">
        <v>0.50853718644000001</v>
      </c>
      <c r="M525" s="39">
        <v>0.96709407480999998</v>
      </c>
      <c r="N525" s="39">
        <v>-2.7830026870999999E-2</v>
      </c>
      <c r="O525" s="39">
        <v>-4.4338335607999997E-2</v>
      </c>
      <c r="P525" s="39">
        <v>4.6395919385999997E-2</v>
      </c>
      <c r="Q525" s="39">
        <v>4.3985635184000003E-3</v>
      </c>
      <c r="R525" s="39">
        <v>-4.1841004185999998E-3</v>
      </c>
      <c r="S525" s="39">
        <v>-1.1904761904E-2</v>
      </c>
      <c r="T525" s="39">
        <v>-1.4363239211E-2</v>
      </c>
      <c r="U525" s="39">
        <v>0.14685807300000001</v>
      </c>
      <c r="V525" s="39">
        <v>0.43505262770000003</v>
      </c>
      <c r="W525" s="39">
        <v>-9.6899561176999993E-2</v>
      </c>
      <c r="X525" s="39">
        <v>0.21977799069000001</v>
      </c>
    </row>
    <row r="526" spans="1:24" x14ac:dyDescent="0.25">
      <c r="A526" s="13">
        <v>523</v>
      </c>
      <c r="B526" s="13" t="s">
        <v>5017</v>
      </c>
      <c r="C526" s="13" t="s">
        <v>5096</v>
      </c>
      <c r="D526" s="13" t="s">
        <v>4015</v>
      </c>
      <c r="E526" s="13" t="str">
        <f t="shared" si="11"/>
        <v>OWL Com A</v>
      </c>
      <c r="F526" s="13" t="s">
        <v>5105</v>
      </c>
      <c r="G526" s="82">
        <v>9.8191214474000008E-3</v>
      </c>
      <c r="H526" s="39">
        <v>-1.5329586103000001E-3</v>
      </c>
      <c r="I526" s="39">
        <v>-0.19615941094</v>
      </c>
      <c r="J526" s="39">
        <v>0.23787735370999999</v>
      </c>
      <c r="K526" s="39">
        <v>0.72118029716999998</v>
      </c>
      <c r="L526" s="39">
        <v>0.79104377098000001</v>
      </c>
      <c r="M526" s="39"/>
      <c r="N526" s="39">
        <v>-6.9205759404999997E-2</v>
      </c>
      <c r="O526" s="39">
        <v>-7.5349301396999996E-2</v>
      </c>
      <c r="P526" s="39">
        <v>1.9582515714999998E-2</v>
      </c>
      <c r="Q526" s="39">
        <v>2.8372591007E-2</v>
      </c>
      <c r="R526" s="39">
        <v>7.2878709015999996E-3</v>
      </c>
      <c r="S526" s="39">
        <v>9.8191214474000008E-3</v>
      </c>
      <c r="T526" s="39">
        <v>-0.14397543461000001</v>
      </c>
      <c r="U526" s="39">
        <v>0.61763438860999997</v>
      </c>
      <c r="V526" s="39">
        <v>0.47398563736999999</v>
      </c>
      <c r="W526" s="39">
        <v>-0.26294634058999999</v>
      </c>
      <c r="X526" s="39">
        <v>0.32175377395999999</v>
      </c>
    </row>
    <row r="527" spans="1:24" x14ac:dyDescent="0.25">
      <c r="A527" s="13">
        <v>524</v>
      </c>
      <c r="B527" s="13" t="s">
        <v>5018</v>
      </c>
      <c r="C527" s="13" t="s">
        <v>5097</v>
      </c>
      <c r="D527" s="13" t="s">
        <v>4016</v>
      </c>
      <c r="E527" s="13" t="str">
        <f t="shared" si="11"/>
        <v>OWL-B Com B</v>
      </c>
      <c r="F527" s="13" t="s">
        <v>5105</v>
      </c>
      <c r="G527" s="82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</row>
    <row r="528" spans="1:24" x14ac:dyDescent="0.25">
      <c r="A528" s="13">
        <v>525</v>
      </c>
      <c r="B528" s="13" t="s">
        <v>5019</v>
      </c>
      <c r="C528" s="13" t="s">
        <v>5098</v>
      </c>
      <c r="D528" s="13" t="s">
        <v>4018</v>
      </c>
      <c r="E528" s="13" t="str">
        <f t="shared" si="11"/>
        <v>OWL-C Com C</v>
      </c>
      <c r="F528" s="13" t="s">
        <v>5105</v>
      </c>
      <c r="G528" s="82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</row>
    <row r="529" spans="1:24" x14ac:dyDescent="0.25">
      <c r="A529" s="13">
        <v>526</v>
      </c>
      <c r="B529" s="13" t="s">
        <v>5020</v>
      </c>
      <c r="C529" s="13" t="s">
        <v>5099</v>
      </c>
      <c r="D529" s="13" t="s">
        <v>5106</v>
      </c>
      <c r="E529" s="13" t="str">
        <f t="shared" si="11"/>
        <v>OWL-D Com D</v>
      </c>
      <c r="F529" s="13" t="s">
        <v>5105</v>
      </c>
      <c r="G529" s="82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</row>
    <row r="530" spans="1:24" x14ac:dyDescent="0.25">
      <c r="A530" s="13">
        <v>527</v>
      </c>
      <c r="B530" s="13" t="s">
        <v>532</v>
      </c>
      <c r="C530" s="13" t="s">
        <v>4914</v>
      </c>
      <c r="D530" s="13" t="s">
        <v>4017</v>
      </c>
      <c r="E530" s="13" t="str">
        <f t="shared" si="11"/>
        <v>BLUE Com</v>
      </c>
      <c r="F530" s="13" t="s">
        <v>4903</v>
      </c>
      <c r="G530" s="82"/>
      <c r="H530" s="39"/>
      <c r="I530" s="39"/>
      <c r="J530" s="39"/>
      <c r="K530" s="39"/>
      <c r="L530" s="39"/>
      <c r="M530" s="39"/>
      <c r="N530" s="39">
        <v>0.19607843137</v>
      </c>
      <c r="O530" s="39">
        <v>-0.16393442623000001</v>
      </c>
      <c r="P530" s="39">
        <v>0.21813725489999999</v>
      </c>
      <c r="Q530" s="39"/>
      <c r="R530" s="39"/>
      <c r="S530" s="39"/>
      <c r="T530" s="39"/>
      <c r="U530" s="39">
        <v>-0.69782608696000004</v>
      </c>
      <c r="V530" s="39">
        <v>-0.80057803467999999</v>
      </c>
      <c r="W530" s="39">
        <v>-0.30730730731</v>
      </c>
      <c r="X530" s="39">
        <v>-0.64335127223999999</v>
      </c>
    </row>
    <row r="531" spans="1:24" x14ac:dyDescent="0.25">
      <c r="A531" s="13">
        <v>528</v>
      </c>
      <c r="B531" s="13" t="s">
        <v>533</v>
      </c>
      <c r="C531" s="13" t="s">
        <v>4915</v>
      </c>
      <c r="D531" s="13" t="s">
        <v>4017</v>
      </c>
      <c r="E531" s="13" t="str">
        <f t="shared" si="11"/>
        <v>BXC Com</v>
      </c>
      <c r="F531" s="13" t="s">
        <v>4904</v>
      </c>
      <c r="G531" s="82">
        <v>-7.5497597791000003E-3</v>
      </c>
      <c r="H531" s="39">
        <v>-0.14061571378000001</v>
      </c>
      <c r="I531" s="39">
        <v>-0.31837465824</v>
      </c>
      <c r="J531" s="39">
        <v>-0.26680864009999999</v>
      </c>
      <c r="K531" s="39">
        <v>-0.17276887871999999</v>
      </c>
      <c r="L531" s="39">
        <v>-6.9258496394999994E-2</v>
      </c>
      <c r="M531" s="39">
        <v>2.9123376623000001</v>
      </c>
      <c r="N531" s="39">
        <v>-5.5310570745000003E-2</v>
      </c>
      <c r="O531" s="39">
        <v>-0.13123499599999999</v>
      </c>
      <c r="P531" s="39">
        <v>2.7325759902000001E-2</v>
      </c>
      <c r="Q531" s="39">
        <v>0.11147638971</v>
      </c>
      <c r="R531" s="39">
        <v>-1.4923366496E-2</v>
      </c>
      <c r="S531" s="39">
        <v>-1.3238706154E-2</v>
      </c>
      <c r="T531" s="39">
        <v>-0.29228660923999999</v>
      </c>
      <c r="U531" s="39">
        <v>-9.8402612301999995E-2</v>
      </c>
      <c r="V531" s="39">
        <v>0.59344677261000001</v>
      </c>
      <c r="W531" s="39">
        <v>-0.25741436926</v>
      </c>
      <c r="X531" s="39">
        <v>2.2727272727000001</v>
      </c>
    </row>
    <row r="532" spans="1:24" x14ac:dyDescent="0.25">
      <c r="A532" s="13">
        <v>529</v>
      </c>
      <c r="B532" s="13" t="s">
        <v>534</v>
      </c>
      <c r="C532" s="13" t="s">
        <v>4916</v>
      </c>
      <c r="D532" s="13" t="s">
        <v>4017</v>
      </c>
      <c r="E532" s="13" t="str">
        <f t="shared" si="11"/>
        <v>BPMC Com</v>
      </c>
      <c r="F532" s="13" t="s">
        <v>4905</v>
      </c>
      <c r="G532" s="82"/>
      <c r="H532" s="39"/>
      <c r="I532" s="39"/>
      <c r="J532" s="39"/>
      <c r="K532" s="39"/>
      <c r="L532" s="39"/>
      <c r="M532" s="39"/>
      <c r="N532" s="39">
        <v>-8.3462773116999997E-2</v>
      </c>
      <c r="O532" s="39">
        <v>1.1185176816E-2</v>
      </c>
      <c r="P532" s="39">
        <v>0.13240223464</v>
      </c>
      <c r="Q532" s="39">
        <v>0.26472619635</v>
      </c>
      <c r="R532" s="39"/>
      <c r="S532" s="39"/>
      <c r="T532" s="39"/>
      <c r="U532" s="39">
        <v>-5.4423243711999997E-2</v>
      </c>
      <c r="V532" s="39">
        <v>1.1054553755000001</v>
      </c>
      <c r="W532" s="39">
        <v>-0.59098123425000004</v>
      </c>
      <c r="X532" s="39">
        <v>-4.4939812751000001E-2</v>
      </c>
    </row>
    <row r="533" spans="1:24" x14ac:dyDescent="0.25">
      <c r="A533" s="13">
        <v>530</v>
      </c>
      <c r="B533" s="13" t="s">
        <v>536</v>
      </c>
      <c r="C533" s="13" t="s">
        <v>4917</v>
      </c>
      <c r="D533" s="13" t="s">
        <v>4017</v>
      </c>
      <c r="E533" s="13" t="str">
        <f t="shared" si="11"/>
        <v>BCC Com</v>
      </c>
      <c r="F533" s="13" t="s">
        <v>4906</v>
      </c>
      <c r="G533" s="82">
        <v>-4.4370174023000003E-2</v>
      </c>
      <c r="H533" s="39">
        <v>-0.10982286634000001</v>
      </c>
      <c r="I533" s="39">
        <v>-0.33431085353000001</v>
      </c>
      <c r="J533" s="39">
        <v>-0.35662529649000002</v>
      </c>
      <c r="K533" s="39">
        <v>-0.19773379169999999</v>
      </c>
      <c r="L533" s="39">
        <v>0.35071558130000002</v>
      </c>
      <c r="M533" s="39">
        <v>1.5139972310000001</v>
      </c>
      <c r="N533" s="39">
        <v>-5.3733359058000002E-2</v>
      </c>
      <c r="O533" s="39">
        <v>-4.9036599041000002E-2</v>
      </c>
      <c r="P533" s="39">
        <v>-6.8610634648000005E-2</v>
      </c>
      <c r="Q533" s="39">
        <v>1.7307026646E-3</v>
      </c>
      <c r="R533" s="39">
        <v>-3.4669431006E-2</v>
      </c>
      <c r="S533" s="39">
        <v>-1.0619257845000001E-2</v>
      </c>
      <c r="T533" s="39">
        <v>-0.29930700727999998</v>
      </c>
      <c r="U533" s="39">
        <v>-7.6925687918999994E-2</v>
      </c>
      <c r="V533" s="39">
        <v>1.0664609164000001</v>
      </c>
      <c r="W533" s="39">
        <v>1.5287334664999999E-2</v>
      </c>
      <c r="X533" s="39">
        <v>0.62142397910000002</v>
      </c>
    </row>
    <row r="534" spans="1:24" x14ac:dyDescent="0.25">
      <c r="A534" s="13">
        <v>531</v>
      </c>
      <c r="B534" s="13" t="s">
        <v>537</v>
      </c>
      <c r="C534" s="13" t="s">
        <v>4918</v>
      </c>
      <c r="D534" s="13" t="s">
        <v>4017</v>
      </c>
      <c r="E534" s="13" t="str">
        <f t="shared" si="11"/>
        <v>BOKF Com</v>
      </c>
      <c r="F534" s="13" t="s">
        <v>4907</v>
      </c>
      <c r="G534" s="82">
        <v>-3.9404984736000001E-3</v>
      </c>
      <c r="H534" s="39">
        <v>-1.7968142967999999E-2</v>
      </c>
      <c r="I534" s="39">
        <v>-9.2856372574000007E-2</v>
      </c>
      <c r="J534" s="39">
        <v>7.5049330009000007E-2</v>
      </c>
      <c r="K534" s="39">
        <v>0.16507560907999999</v>
      </c>
      <c r="L534" s="39">
        <v>0.22207483478000001</v>
      </c>
      <c r="M534" s="39">
        <v>0.99969053491000004</v>
      </c>
      <c r="N534" s="39">
        <v>-4.4144640234999998E-2</v>
      </c>
      <c r="O534" s="39">
        <v>-0.10542486797</v>
      </c>
      <c r="P534" s="39">
        <v>1.9335459732000002E-2</v>
      </c>
      <c r="Q534" s="39">
        <v>3.3997034527000002E-2</v>
      </c>
      <c r="R534" s="39">
        <v>3.9946737683E-2</v>
      </c>
      <c r="S534" s="39">
        <v>-4.1367083622000003E-3</v>
      </c>
      <c r="T534" s="39">
        <v>-3.9765674603999997E-2</v>
      </c>
      <c r="U534" s="39">
        <v>0.27185165078000001</v>
      </c>
      <c r="V534" s="39">
        <v>-0.15249643347</v>
      </c>
      <c r="W534" s="39">
        <v>5.8969205310999999E-3</v>
      </c>
      <c r="X534" s="39">
        <v>0.57589111877999999</v>
      </c>
    </row>
    <row r="535" spans="1:24" x14ac:dyDescent="0.25">
      <c r="A535" s="13">
        <v>532</v>
      </c>
      <c r="B535" s="13" t="s">
        <v>538</v>
      </c>
      <c r="C535" s="13" t="s">
        <v>4919</v>
      </c>
      <c r="D535" s="13" t="s">
        <v>4017</v>
      </c>
      <c r="E535" s="13" t="str">
        <f t="shared" si="11"/>
        <v>BOLT Com</v>
      </c>
      <c r="F535" s="13" t="s">
        <v>4908</v>
      </c>
      <c r="G535" s="82">
        <v>1.7857142865999999E-3</v>
      </c>
      <c r="H535" s="39">
        <v>-5.2364864864000001E-2</v>
      </c>
      <c r="I535" s="39">
        <v>-0.439</v>
      </c>
      <c r="J535" s="39">
        <v>-0.61416781293</v>
      </c>
      <c r="K535" s="39">
        <v>-0.78587786259000003</v>
      </c>
      <c r="L535" s="39">
        <v>-0.88734939758999998</v>
      </c>
      <c r="M535" s="39"/>
      <c r="N535" s="39">
        <v>-0.15700737618999999</v>
      </c>
      <c r="O535" s="39">
        <v>-0.11174999999</v>
      </c>
      <c r="P535" s="39">
        <v>-0.11455108359000001</v>
      </c>
      <c r="Q535" s="39">
        <v>-8.2962492053999998E-2</v>
      </c>
      <c r="R535" s="39">
        <v>-2.0797227035000001E-2</v>
      </c>
      <c r="S535" s="39">
        <v>-7.0796460176999997E-3</v>
      </c>
      <c r="T535" s="39">
        <v>-0.47579891609000002</v>
      </c>
      <c r="U535" s="39">
        <v>-0.52223214285999997</v>
      </c>
      <c r="V535" s="39">
        <v>-0.13846153846000001</v>
      </c>
      <c r="W535" s="39">
        <v>-0.73469387755000004</v>
      </c>
      <c r="X535" s="39"/>
    </row>
    <row r="536" spans="1:24" x14ac:dyDescent="0.25">
      <c r="A536" s="13">
        <v>533</v>
      </c>
      <c r="B536" s="13" t="s">
        <v>4495</v>
      </c>
      <c r="C536" s="13" t="s">
        <v>4920</v>
      </c>
      <c r="D536" s="13" t="s">
        <v>4017</v>
      </c>
      <c r="E536" s="13" t="str">
        <f t="shared" si="11"/>
        <v>BBLG Com</v>
      </c>
      <c r="F536" s="13" t="s">
        <v>4909</v>
      </c>
      <c r="G536" s="82">
        <v>-1.8587360593999999E-2</v>
      </c>
      <c r="H536" s="39">
        <v>-0.24355300860000001</v>
      </c>
      <c r="I536" s="39">
        <v>-0.62068965516999997</v>
      </c>
      <c r="J536" s="39">
        <v>-0.79146919430999996</v>
      </c>
      <c r="K536" s="39">
        <v>-0.96014492754000003</v>
      </c>
      <c r="L536" s="39">
        <v>-0.99873997708999995</v>
      </c>
      <c r="M536" s="39"/>
      <c r="N536" s="39">
        <v>-9.9808709351000002E-2</v>
      </c>
      <c r="O536" s="39">
        <v>-0.15887499999999999</v>
      </c>
      <c r="P536" s="39">
        <v>0.30792093922000002</v>
      </c>
      <c r="Q536" s="39">
        <v>-0.23682914820000001</v>
      </c>
      <c r="R536" s="39">
        <v>-0.30521091811000001</v>
      </c>
      <c r="S536" s="39">
        <v>-5.7142857142999999E-2</v>
      </c>
      <c r="T536" s="39">
        <v>-0.53206423481999998</v>
      </c>
      <c r="U536" s="39">
        <v>-0.79196902655000001</v>
      </c>
      <c r="V536" s="39">
        <v>-0.91018915911999998</v>
      </c>
      <c r="W536" s="39">
        <v>-0.94042613636000005</v>
      </c>
      <c r="X536" s="39"/>
    </row>
    <row r="537" spans="1:24" x14ac:dyDescent="0.25">
      <c r="A537" s="13">
        <v>534</v>
      </c>
      <c r="B537" s="13" t="s">
        <v>539</v>
      </c>
      <c r="C537" s="13" t="s">
        <v>4022</v>
      </c>
      <c r="D537" s="13" t="s">
        <v>4017</v>
      </c>
      <c r="E537" s="13" t="str">
        <f t="shared" si="11"/>
        <v>BKNG Com</v>
      </c>
      <c r="F537" s="13" t="s">
        <v>4910</v>
      </c>
      <c r="G537" s="82">
        <v>1.4373765541E-2</v>
      </c>
      <c r="H537" s="39">
        <v>-3.1571858382000002E-2</v>
      </c>
      <c r="I537" s="39">
        <v>0.16267057839999999</v>
      </c>
      <c r="J537" s="39">
        <v>0.63278230584999995</v>
      </c>
      <c r="K537" s="39">
        <v>0.83029976702999997</v>
      </c>
      <c r="L537" s="39">
        <v>1.9125134596</v>
      </c>
      <c r="M537" s="39">
        <v>2.2004412825999999</v>
      </c>
      <c r="N537" s="39">
        <v>-7.9677427541000004E-2</v>
      </c>
      <c r="O537" s="39">
        <v>0.10687640956</v>
      </c>
      <c r="P537" s="39">
        <v>8.2295931973999994E-2</v>
      </c>
      <c r="Q537" s="39">
        <v>5.0789583553999998E-2</v>
      </c>
      <c r="R537" s="39">
        <v>-4.9260351963E-2</v>
      </c>
      <c r="S537" s="39">
        <v>5.8593111262E-3</v>
      </c>
      <c r="T537" s="39">
        <v>0.11851014814999999</v>
      </c>
      <c r="U537" s="39">
        <v>0.41307057643</v>
      </c>
      <c r="V537" s="39">
        <v>0.76016235957</v>
      </c>
      <c r="W537" s="39">
        <v>-0.16003050979</v>
      </c>
      <c r="X537" s="39">
        <v>7.7206625149999999E-2</v>
      </c>
    </row>
    <row r="538" spans="1:24" x14ac:dyDescent="0.25">
      <c r="A538" s="13">
        <v>535</v>
      </c>
      <c r="B538" s="13" t="s">
        <v>540</v>
      </c>
      <c r="C538" s="13" t="s">
        <v>4921</v>
      </c>
      <c r="D538" s="13" t="s">
        <v>4017</v>
      </c>
      <c r="E538" s="13" t="str">
        <f t="shared" si="11"/>
        <v>BOOT Com</v>
      </c>
      <c r="F538" s="13" t="s">
        <v>4911</v>
      </c>
      <c r="G538" s="82">
        <v>3.1126541361999999E-3</v>
      </c>
      <c r="H538" s="39">
        <v>1.6067422543999999E-2</v>
      </c>
      <c r="I538" s="39">
        <v>0.18615515289000001</v>
      </c>
      <c r="J538" s="39">
        <v>0.42548485879999998</v>
      </c>
      <c r="K538" s="39">
        <v>0.69221448046</v>
      </c>
      <c r="L538" s="39">
        <v>1.7342143906</v>
      </c>
      <c r="M538" s="39">
        <v>6.4879356568000004</v>
      </c>
      <c r="N538" s="39">
        <v>-0.12251899044</v>
      </c>
      <c r="O538" s="39">
        <v>-2.8762915387000001E-2</v>
      </c>
      <c r="P538" s="39">
        <v>0.53641939811999995</v>
      </c>
      <c r="Q538" s="39">
        <v>-5.1837065686000001E-2</v>
      </c>
      <c r="R538" s="39">
        <v>0.13092105263000001</v>
      </c>
      <c r="S538" s="39">
        <v>-2.5130890052000001E-2</v>
      </c>
      <c r="T538" s="39">
        <v>0.10380714002999999</v>
      </c>
      <c r="U538" s="39">
        <v>0.97785304845999999</v>
      </c>
      <c r="V538" s="39">
        <v>0.22776711452000001</v>
      </c>
      <c r="W538" s="39">
        <v>-0.49191385616</v>
      </c>
      <c r="X538" s="39">
        <v>1.8378690037000001</v>
      </c>
    </row>
    <row r="539" spans="1:24" x14ac:dyDescent="0.25">
      <c r="A539" s="13">
        <v>536</v>
      </c>
      <c r="B539" s="13" t="s">
        <v>541</v>
      </c>
      <c r="C539" s="13" t="s">
        <v>4922</v>
      </c>
      <c r="D539" s="13" t="s">
        <v>4015</v>
      </c>
      <c r="E539" s="13" t="str">
        <f t="shared" si="11"/>
        <v>BAH Com A</v>
      </c>
      <c r="F539" s="13" t="s">
        <v>4912</v>
      </c>
      <c r="G539" s="82">
        <v>3.7685060561000001E-3</v>
      </c>
      <c r="H539" s="39">
        <v>2.6989809968999998E-2</v>
      </c>
      <c r="I539" s="39">
        <v>-0.13386497368</v>
      </c>
      <c r="J539" s="39">
        <v>-0.22959590154000001</v>
      </c>
      <c r="K539" s="39">
        <v>-6.8565815927000007E-2</v>
      </c>
      <c r="L539" s="39">
        <v>0.2244145733</v>
      </c>
      <c r="M539" s="39">
        <v>0.45424640063999999</v>
      </c>
      <c r="N539" s="39">
        <v>-1.3954365454000001E-2</v>
      </c>
      <c r="O539" s="39">
        <v>0.14763817172999999</v>
      </c>
      <c r="P539" s="39">
        <v>-0.11473087818</v>
      </c>
      <c r="Q539" s="39">
        <v>-1.9952941177E-2</v>
      </c>
      <c r="R539" s="39">
        <v>3.0730817247000001E-2</v>
      </c>
      <c r="S539" s="39">
        <v>4.2299450293000002E-2</v>
      </c>
      <c r="T539" s="39">
        <v>-0.13076923076999999</v>
      </c>
      <c r="U539" s="39">
        <v>2.0048915197999999E-2</v>
      </c>
      <c r="V539" s="39">
        <v>0.24466916829999999</v>
      </c>
      <c r="W539" s="39">
        <v>0.25707478371999998</v>
      </c>
      <c r="X539" s="39">
        <v>-1.0371437739000001E-2</v>
      </c>
    </row>
    <row r="540" spans="1:24" x14ac:dyDescent="0.25">
      <c r="A540" s="13">
        <v>537</v>
      </c>
      <c r="B540" s="13" t="s">
        <v>542</v>
      </c>
      <c r="C540" s="13" t="s">
        <v>4923</v>
      </c>
      <c r="D540" s="13" t="s">
        <v>4016</v>
      </c>
      <c r="E540" s="13" t="str">
        <f t="shared" si="11"/>
        <v>BAH-B Com B</v>
      </c>
      <c r="F540" s="13" t="s">
        <v>4912</v>
      </c>
      <c r="G540" s="82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</row>
    <row r="541" spans="1:24" x14ac:dyDescent="0.25">
      <c r="A541" s="13">
        <v>538</v>
      </c>
      <c r="B541" s="13" t="s">
        <v>543</v>
      </c>
      <c r="C541" s="13" t="s">
        <v>4933</v>
      </c>
      <c r="D541" s="13" t="s">
        <v>4018</v>
      </c>
      <c r="E541" s="13" t="str">
        <f t="shared" si="11"/>
        <v>BAH-C Com C</v>
      </c>
      <c r="F541" s="13" t="s">
        <v>4912</v>
      </c>
      <c r="G541" s="82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</row>
    <row r="542" spans="1:24" x14ac:dyDescent="0.25">
      <c r="A542" s="13">
        <v>539</v>
      </c>
      <c r="B542" s="13" t="s">
        <v>544</v>
      </c>
      <c r="C542" s="13" t="s">
        <v>4972</v>
      </c>
      <c r="D542" s="13" t="s">
        <v>4971</v>
      </c>
      <c r="E542" s="13" t="str">
        <f t="shared" si="11"/>
        <v>BAH-E Com E</v>
      </c>
      <c r="F542" s="13" t="s">
        <v>4912</v>
      </c>
      <c r="G542" s="82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</row>
    <row r="543" spans="1:24" x14ac:dyDescent="0.25">
      <c r="A543" s="13">
        <v>540</v>
      </c>
      <c r="B543" s="13" t="s">
        <v>545</v>
      </c>
      <c r="C543" s="13" t="s">
        <v>4023</v>
      </c>
      <c r="D543" s="13" t="s">
        <v>4017</v>
      </c>
      <c r="E543" s="13" t="str">
        <f t="shared" si="11"/>
        <v>BWA Com</v>
      </c>
      <c r="F543" s="13" t="s">
        <v>4978</v>
      </c>
      <c r="G543" s="82">
        <v>4.4878563876E-3</v>
      </c>
      <c r="H543" s="39">
        <v>7.7293318232000002E-2</v>
      </c>
      <c r="I543" s="39">
        <v>0.26714606155999998</v>
      </c>
      <c r="J543" s="39">
        <v>0.21049040248000001</v>
      </c>
      <c r="K543" s="39">
        <v>-8.1483774965999997E-2</v>
      </c>
      <c r="L543" s="39">
        <v>4.7468635847E-2</v>
      </c>
      <c r="M543" s="39">
        <v>5.8465870493999997E-2</v>
      </c>
      <c r="N543" s="39">
        <v>-3.4052596088000001E-2</v>
      </c>
      <c r="O543" s="39">
        <v>-9.4240837697999996E-3</v>
      </c>
      <c r="P543" s="39">
        <v>0.16596194503</v>
      </c>
      <c r="Q543" s="39">
        <v>1.5160703455000001E-2</v>
      </c>
      <c r="R543" s="39">
        <v>9.9163679810000002E-2</v>
      </c>
      <c r="S543" s="39">
        <v>3.3967391303999998E-2</v>
      </c>
      <c r="T543" s="39">
        <v>0.20536322434000001</v>
      </c>
      <c r="U543" s="39">
        <v>-0.10154444503</v>
      </c>
      <c r="V543" s="39">
        <v>-9.7686307816999995E-2</v>
      </c>
      <c r="W543" s="39">
        <v>-9.1773605746999998E-2</v>
      </c>
      <c r="X543" s="39">
        <v>0.18386217843</v>
      </c>
    </row>
    <row r="544" spans="1:24" x14ac:dyDescent="0.25">
      <c r="A544" s="13">
        <v>541</v>
      </c>
      <c r="B544" s="13" t="s">
        <v>2871</v>
      </c>
      <c r="C544" s="13" t="s">
        <v>5107</v>
      </c>
      <c r="D544" s="13" t="s">
        <v>4015</v>
      </c>
      <c r="E544" s="13" t="str">
        <f t="shared" si="11"/>
        <v>SAM Com A</v>
      </c>
      <c r="F544" s="13" t="s">
        <v>5121</v>
      </c>
      <c r="G544" s="82">
        <v>3.5384403272000001E-3</v>
      </c>
      <c r="H544" s="39">
        <v>8.6035408790999995E-2</v>
      </c>
      <c r="I544" s="39">
        <v>-9.6707478491000004E-2</v>
      </c>
      <c r="J544" s="39">
        <v>-0.17930023676000001</v>
      </c>
      <c r="K544" s="39">
        <v>-0.38167506654</v>
      </c>
      <c r="L544" s="39">
        <v>-0.41900125043000003</v>
      </c>
      <c r="M544" s="39">
        <v>-0.74148870685000001</v>
      </c>
      <c r="N544" s="39">
        <v>-2.0223981621999999E-2</v>
      </c>
      <c r="O544" s="39">
        <v>2.9140847429999998E-2</v>
      </c>
      <c r="P544" s="39">
        <v>-6.4890154596999997E-2</v>
      </c>
      <c r="Q544" s="39">
        <v>-0.16984990211000001</v>
      </c>
      <c r="R544" s="39">
        <v>8.5268067710999998E-2</v>
      </c>
      <c r="S544" s="39">
        <v>5.4568282789E-2</v>
      </c>
      <c r="T544" s="39">
        <v>-0.27201813454000001</v>
      </c>
      <c r="U544" s="39">
        <v>-0.13197719841</v>
      </c>
      <c r="V544" s="39">
        <v>4.8767904830999999E-2</v>
      </c>
      <c r="W544" s="39">
        <v>-0.34761433380000001</v>
      </c>
      <c r="X544" s="39">
        <v>-0.49199931609999997</v>
      </c>
    </row>
    <row r="545" spans="1:24" x14ac:dyDescent="0.25">
      <c r="A545" s="13">
        <v>542</v>
      </c>
      <c r="B545" s="13" t="s">
        <v>2872</v>
      </c>
      <c r="C545" s="13" t="s">
        <v>5108</v>
      </c>
      <c r="D545" s="13" t="s">
        <v>4016</v>
      </c>
      <c r="E545" s="13" t="str">
        <f t="shared" si="11"/>
        <v>SAM-B Com B</v>
      </c>
      <c r="F545" s="13" t="s">
        <v>5121</v>
      </c>
      <c r="G545" s="82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</row>
    <row r="546" spans="1:24" x14ac:dyDescent="0.25">
      <c r="A546" s="13">
        <v>543</v>
      </c>
      <c r="B546" s="13" t="s">
        <v>4635</v>
      </c>
      <c r="C546" s="13" t="s">
        <v>4975</v>
      </c>
      <c r="D546" s="13" t="s">
        <v>4015</v>
      </c>
      <c r="E546" s="13" t="str">
        <f t="shared" si="11"/>
        <v>BOC Com A</v>
      </c>
      <c r="F546" s="13" t="s">
        <v>4979</v>
      </c>
      <c r="G546" s="82">
        <v>1.8195602727999999E-2</v>
      </c>
      <c r="H546" s="39">
        <v>-7.0588235294000004E-2</v>
      </c>
      <c r="I546" s="39">
        <v>-0.10823373174000001</v>
      </c>
      <c r="J546" s="39">
        <v>-5.1851851857999997E-3</v>
      </c>
      <c r="K546" s="39">
        <v>-0.28601807549000002</v>
      </c>
      <c r="L546" s="39">
        <v>-0.48206710374</v>
      </c>
      <c r="M546" s="39">
        <v>-0.18109756097999999</v>
      </c>
      <c r="N546" s="39">
        <v>2.3876404492999999E-2</v>
      </c>
      <c r="O546" s="39">
        <v>6.5157750343000004E-2</v>
      </c>
      <c r="P546" s="39">
        <v>-5.3444945266999999E-2</v>
      </c>
      <c r="Q546" s="39">
        <v>-4.4897959183999997E-2</v>
      </c>
      <c r="R546" s="39">
        <v>-4.2022792022000002E-2</v>
      </c>
      <c r="S546" s="39">
        <v>-1.4869888482000001E-3</v>
      </c>
      <c r="T546" s="39">
        <v>-5.2891396333000003E-2</v>
      </c>
      <c r="U546" s="39">
        <v>-9.8537825810999999E-2</v>
      </c>
      <c r="V546" s="39">
        <v>-0.40641509434</v>
      </c>
      <c r="W546" s="39">
        <v>-7.7619213366000001E-2</v>
      </c>
      <c r="X546" s="39">
        <v>3.9059674503999997E-2</v>
      </c>
    </row>
    <row r="547" spans="1:24" x14ac:dyDescent="0.25">
      <c r="A547" s="13">
        <v>544</v>
      </c>
      <c r="B547" s="13" t="s">
        <v>4636</v>
      </c>
      <c r="C547" s="13" t="s">
        <v>4976</v>
      </c>
      <c r="D547" s="13" t="s">
        <v>4016</v>
      </c>
      <c r="E547" s="13" t="str">
        <f t="shared" si="11"/>
        <v>BOC-B Com B</v>
      </c>
      <c r="F547" s="13" t="s">
        <v>4979</v>
      </c>
      <c r="G547" s="82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</row>
    <row r="548" spans="1:24" x14ac:dyDescent="0.25">
      <c r="A548" s="13">
        <v>545</v>
      </c>
      <c r="B548" s="13" t="s">
        <v>547</v>
      </c>
      <c r="C548" s="13" t="s">
        <v>4025</v>
      </c>
      <c r="D548" s="13" t="s">
        <v>4017</v>
      </c>
      <c r="E548" s="13" t="str">
        <f t="shared" si="11"/>
        <v>BSX Com</v>
      </c>
      <c r="F548" s="13" t="s">
        <v>4984</v>
      </c>
      <c r="G548" s="82">
        <v>-1.7933797577000001E-2</v>
      </c>
      <c r="H548" s="39">
        <v>-1.3132668711E-2</v>
      </c>
      <c r="I548" s="39">
        <v>-1.9710531327999999E-2</v>
      </c>
      <c r="J548" s="39">
        <v>0.39574295010999999</v>
      </c>
      <c r="K548" s="39">
        <v>1.0297712934000001</v>
      </c>
      <c r="L548" s="39">
        <v>1.5146555934999999</v>
      </c>
      <c r="M548" s="39">
        <v>1.7170757456000001</v>
      </c>
      <c r="N548" s="39">
        <v>-2.8037383177000001E-2</v>
      </c>
      <c r="O548" s="39">
        <v>1.9726407612000001E-2</v>
      </c>
      <c r="P548" s="39">
        <v>2.3233206961000001E-2</v>
      </c>
      <c r="Q548" s="39">
        <v>2.0425612768999998E-2</v>
      </c>
      <c r="R548" s="39">
        <v>-2.3182199050000001E-2</v>
      </c>
      <c r="S548" s="39">
        <v>-1.8776210447000001E-2</v>
      </c>
      <c r="T548" s="39">
        <v>0.15259740259999999</v>
      </c>
      <c r="U548" s="39">
        <v>0.54506140806000003</v>
      </c>
      <c r="V548" s="39">
        <v>0.24940566242000001</v>
      </c>
      <c r="W548" s="39">
        <v>8.9218455744999994E-2</v>
      </c>
      <c r="X548" s="39">
        <v>0.18164116828999999</v>
      </c>
    </row>
    <row r="549" spans="1:24" x14ac:dyDescent="0.25">
      <c r="A549" s="13">
        <v>546</v>
      </c>
      <c r="B549" s="13" t="s">
        <v>548</v>
      </c>
      <c r="C549" s="13" t="s">
        <v>4994</v>
      </c>
      <c r="D549" s="13" t="s">
        <v>4017</v>
      </c>
      <c r="E549" s="13" t="str">
        <f t="shared" si="11"/>
        <v>EPAY Com</v>
      </c>
      <c r="F549" s="13" t="s">
        <v>4986</v>
      </c>
      <c r="G549" s="82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>
        <v>7.0724307924999993E-2</v>
      </c>
    </row>
    <row r="550" spans="1:24" x14ac:dyDescent="0.25">
      <c r="A550" s="13">
        <v>547</v>
      </c>
      <c r="B550" s="13" t="s">
        <v>5021</v>
      </c>
      <c r="C550" s="13" t="s">
        <v>5100</v>
      </c>
      <c r="D550" s="13" t="s">
        <v>4017</v>
      </c>
      <c r="E550" s="13" t="str">
        <f t="shared" si="11"/>
        <v>BFX Com</v>
      </c>
      <c r="F550" s="13" t="s">
        <v>4987</v>
      </c>
      <c r="G550" s="82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>
        <v>-0.49673202614</v>
      </c>
      <c r="W550" s="39">
        <v>-0.75040783034000003</v>
      </c>
      <c r="X550" s="39">
        <v>-0.66207276736999998</v>
      </c>
    </row>
    <row r="551" spans="1:24" x14ac:dyDescent="0.25">
      <c r="A551" s="13">
        <v>548</v>
      </c>
      <c r="B551" s="13" t="s">
        <v>5156</v>
      </c>
      <c r="C551" s="13" t="s">
        <v>5196</v>
      </c>
      <c r="D551" s="13" t="s">
        <v>4017</v>
      </c>
      <c r="E551" s="13" t="str">
        <f t="shared" si="11"/>
        <v>BOW Com</v>
      </c>
      <c r="F551" s="13" t="s">
        <v>5188</v>
      </c>
      <c r="G551" s="82">
        <v>3.0497592295000001E-2</v>
      </c>
      <c r="H551" s="39">
        <v>-0.10285075461</v>
      </c>
      <c r="I551" s="39">
        <v>-5.0014797276999999E-2</v>
      </c>
      <c r="J551" s="39">
        <v>0.18977020015000001</v>
      </c>
      <c r="K551" s="39"/>
      <c r="L551" s="39"/>
      <c r="M551" s="39"/>
      <c r="N551" s="39">
        <v>0.20874219447</v>
      </c>
      <c r="O551" s="39">
        <v>-1.1316113161000001E-2</v>
      </c>
      <c r="P551" s="39">
        <v>-7.1908434935000001E-2</v>
      </c>
      <c r="Q551" s="39">
        <v>6.1662198405E-3</v>
      </c>
      <c r="R551" s="39">
        <v>-0.13402611244000001</v>
      </c>
      <c r="S551" s="39">
        <v>-1.2307692308000001E-2</v>
      </c>
      <c r="T551" s="39">
        <v>-9.6283783784999993E-2</v>
      </c>
      <c r="U551" s="39"/>
      <c r="V551" s="39"/>
      <c r="W551" s="39"/>
      <c r="X551" s="39"/>
    </row>
    <row r="552" spans="1:24" x14ac:dyDescent="0.25">
      <c r="A552" s="13">
        <v>549</v>
      </c>
      <c r="B552" s="13" t="s">
        <v>549</v>
      </c>
      <c r="C552" s="13" t="s">
        <v>4995</v>
      </c>
      <c r="D552" s="13" t="s">
        <v>4015</v>
      </c>
      <c r="E552" s="13" t="str">
        <f t="shared" si="11"/>
        <v>BWL.A Com A</v>
      </c>
      <c r="F552" s="13" t="s">
        <v>4988</v>
      </c>
      <c r="G552" s="82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</row>
    <row r="553" spans="1:24" x14ac:dyDescent="0.25">
      <c r="A553" s="13">
        <v>550</v>
      </c>
      <c r="B553" s="13" t="s">
        <v>550</v>
      </c>
      <c r="C553" s="13" t="s">
        <v>4996</v>
      </c>
      <c r="D553" s="13" t="s">
        <v>4016</v>
      </c>
      <c r="E553" s="13" t="str">
        <f t="shared" si="11"/>
        <v>BWLA-B Com B</v>
      </c>
      <c r="F553" s="13" t="s">
        <v>4988</v>
      </c>
      <c r="G553" s="82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</row>
    <row r="554" spans="1:24" x14ac:dyDescent="0.25">
      <c r="A554" s="13">
        <v>551</v>
      </c>
      <c r="B554" s="13" t="s">
        <v>551</v>
      </c>
      <c r="C554" s="13" t="s">
        <v>4997</v>
      </c>
      <c r="D554" s="13" t="s">
        <v>4017</v>
      </c>
      <c r="E554" s="13" t="str">
        <f t="shared" si="11"/>
        <v>BWMN Com</v>
      </c>
      <c r="F554" s="13" t="s">
        <v>4989</v>
      </c>
      <c r="G554" s="82">
        <v>-1.2496367335E-2</v>
      </c>
      <c r="H554" s="39">
        <v>0.14256893072999999</v>
      </c>
      <c r="I554" s="39">
        <v>0.36356340289</v>
      </c>
      <c r="J554" s="39">
        <v>7.0910809958000004E-2</v>
      </c>
      <c r="K554" s="39">
        <v>-2.6361031520000001E-2</v>
      </c>
      <c r="L554" s="39">
        <v>1.4271428571</v>
      </c>
      <c r="M554" s="39"/>
      <c r="N554" s="39">
        <v>5.4589371978999997E-2</v>
      </c>
      <c r="O554" s="39">
        <v>1.3284470911000001E-2</v>
      </c>
      <c r="P554" s="39">
        <v>0.13336347197000001</v>
      </c>
      <c r="Q554" s="39">
        <v>0.14678899082999999</v>
      </c>
      <c r="R554" s="39">
        <v>0.20626086957</v>
      </c>
      <c r="S554" s="39">
        <v>-2.0184544406E-2</v>
      </c>
      <c r="T554" s="39">
        <v>0.36192384769000002</v>
      </c>
      <c r="U554" s="39">
        <v>-0.29757882882999998</v>
      </c>
      <c r="V554" s="39">
        <v>0.62562929061999994</v>
      </c>
      <c r="W554" s="39">
        <v>2.8477288773999999E-2</v>
      </c>
      <c r="X554" s="39"/>
    </row>
    <row r="555" spans="1:24" x14ac:dyDescent="0.25">
      <c r="A555" s="13">
        <v>552</v>
      </c>
      <c r="B555" s="13" t="s">
        <v>552</v>
      </c>
      <c r="C555" s="13" t="s">
        <v>4998</v>
      </c>
      <c r="D555" s="13" t="s">
        <v>4015</v>
      </c>
      <c r="E555" s="13" t="str">
        <f t="shared" si="11"/>
        <v>BOX Com A</v>
      </c>
      <c r="F555" s="13" t="s">
        <v>5140</v>
      </c>
      <c r="G555" s="82">
        <v>1.3303769401000001E-2</v>
      </c>
      <c r="H555" s="39">
        <v>-3.8184004810999997E-2</v>
      </c>
      <c r="I555" s="39">
        <v>-7.2215777262E-2</v>
      </c>
      <c r="J555" s="39">
        <v>0.20489642185000001</v>
      </c>
      <c r="K555" s="39">
        <v>4.6108567691000003E-2</v>
      </c>
      <c r="L555" s="39">
        <v>6.7757009347000005E-2</v>
      </c>
      <c r="M555" s="39">
        <v>0.80123873873999996</v>
      </c>
      <c r="N555" s="39">
        <v>-5.6269113151E-2</v>
      </c>
      <c r="O555" s="39">
        <v>1.166558652E-2</v>
      </c>
      <c r="P555" s="39">
        <v>0.21140294682999999</v>
      </c>
      <c r="Q555" s="39">
        <v>-9.6509783183999998E-2</v>
      </c>
      <c r="R555" s="39">
        <v>-6.0579455662999999E-2</v>
      </c>
      <c r="S555" s="39">
        <v>-3.426791277E-3</v>
      </c>
      <c r="T555" s="39">
        <v>1.2341772151E-2</v>
      </c>
      <c r="U555" s="39">
        <v>0.23389301054</v>
      </c>
      <c r="V555" s="39">
        <v>-0.17732091229999999</v>
      </c>
      <c r="W555" s="39">
        <v>0.18862161129999999</v>
      </c>
      <c r="X555" s="39">
        <v>0.45096952908999999</v>
      </c>
    </row>
    <row r="556" spans="1:24" x14ac:dyDescent="0.25">
      <c r="A556" s="13">
        <v>553</v>
      </c>
      <c r="B556" s="13" t="s">
        <v>553</v>
      </c>
      <c r="C556" s="13" t="s">
        <v>4999</v>
      </c>
      <c r="D556" s="13" t="s">
        <v>4016</v>
      </c>
      <c r="E556" s="13" t="str">
        <f t="shared" si="11"/>
        <v>BOX-B Com B</v>
      </c>
      <c r="F556" s="13" t="s">
        <v>5140</v>
      </c>
      <c r="G556" s="82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</row>
    <row r="557" spans="1:24" x14ac:dyDescent="0.25">
      <c r="A557" s="13">
        <v>554</v>
      </c>
      <c r="B557" s="13" t="s">
        <v>554</v>
      </c>
      <c r="C557" s="13" t="s">
        <v>5000</v>
      </c>
      <c r="D557" s="13" t="s">
        <v>4015</v>
      </c>
      <c r="E557" s="13" t="str">
        <f t="shared" si="11"/>
        <v>BOXL Com A</v>
      </c>
      <c r="F557" s="13" t="s">
        <v>4990</v>
      </c>
      <c r="G557" s="82">
        <v>3.3980582523999998E-2</v>
      </c>
      <c r="H557" s="39">
        <v>7.0351758794999997E-2</v>
      </c>
      <c r="I557" s="39">
        <v>-0.38977223893000001</v>
      </c>
      <c r="J557" s="39">
        <v>-0.1888804265</v>
      </c>
      <c r="K557" s="39">
        <v>-0.81314969955000005</v>
      </c>
      <c r="L557" s="39">
        <v>-0.91878908036999996</v>
      </c>
      <c r="M557" s="39">
        <v>-0.97523255813999998</v>
      </c>
      <c r="N557" s="39">
        <v>-0.20218579235</v>
      </c>
      <c r="O557" s="39">
        <v>0.11643835616000001</v>
      </c>
      <c r="P557" s="39">
        <v>7.9754601226999997E-2</v>
      </c>
      <c r="Q557" s="39">
        <v>5.6818182201999999E-5</v>
      </c>
      <c r="R557" s="39">
        <v>0.15334356001999999</v>
      </c>
      <c r="S557" s="39">
        <v>4.9261083745000003E-2</v>
      </c>
      <c r="T557" s="39">
        <v>0.11635220125</v>
      </c>
      <c r="U557" s="39">
        <v>-0.64336448597999996</v>
      </c>
      <c r="V557" s="39">
        <v>-0.56965894466</v>
      </c>
      <c r="W557" s="39">
        <v>-0.77478260870000004</v>
      </c>
      <c r="X557" s="39">
        <v>-9.8039215686999998E-2</v>
      </c>
    </row>
    <row r="558" spans="1:24" x14ac:dyDescent="0.25">
      <c r="A558" s="13">
        <v>555</v>
      </c>
      <c r="B558" s="13" t="s">
        <v>555</v>
      </c>
      <c r="C558" s="13" t="s">
        <v>5001</v>
      </c>
      <c r="D558" s="13" t="s">
        <v>4017</v>
      </c>
      <c r="E558" s="13" t="str">
        <f t="shared" si="11"/>
        <v>BYD Com</v>
      </c>
      <c r="F558" s="13" t="s">
        <v>4991</v>
      </c>
      <c r="G558" s="82">
        <v>6.0060060059E-4</v>
      </c>
      <c r="H558" s="39">
        <v>2.1208777737999999E-2</v>
      </c>
      <c r="I558" s="39">
        <v>6.5612628849999993E-2</v>
      </c>
      <c r="J558" s="39">
        <v>0.53090551537999997</v>
      </c>
      <c r="K558" s="39">
        <v>0.27501203837999999</v>
      </c>
      <c r="L558" s="39">
        <v>0.58615228098000005</v>
      </c>
      <c r="M558" s="39">
        <v>2.3553242403999999</v>
      </c>
      <c r="N558" s="39">
        <v>-0.13449429470999999</v>
      </c>
      <c r="O558" s="39">
        <v>5.0281026887999999E-2</v>
      </c>
      <c r="P558" s="39">
        <v>8.4321666185000005E-2</v>
      </c>
      <c r="Q558" s="39">
        <v>4.6053866431999997E-2</v>
      </c>
      <c r="R558" s="39">
        <v>8.5261408666999994E-2</v>
      </c>
      <c r="S558" s="39">
        <v>-1.8845700824E-2</v>
      </c>
      <c r="T558" s="39">
        <v>0.15419333125000001</v>
      </c>
      <c r="U558" s="39">
        <v>0.17134045442000001</v>
      </c>
      <c r="V558" s="39">
        <v>0.15991203333000001</v>
      </c>
      <c r="W558" s="39">
        <v>-0.15940188452000001</v>
      </c>
      <c r="X558" s="39">
        <v>0.52772600185999996</v>
      </c>
    </row>
    <row r="559" spans="1:24" x14ac:dyDescent="0.25">
      <c r="A559" s="13">
        <v>556</v>
      </c>
      <c r="B559" s="13" t="s">
        <v>556</v>
      </c>
      <c r="C559" s="13" t="s">
        <v>5002</v>
      </c>
      <c r="D559" s="13" t="s">
        <v>4017</v>
      </c>
      <c r="E559" s="13" t="str">
        <f t="shared" si="11"/>
        <v>BPT Com</v>
      </c>
      <c r="F559" s="13" t="s">
        <v>4992</v>
      </c>
      <c r="G559" s="82"/>
      <c r="H559" s="39"/>
      <c r="I559" s="39"/>
      <c r="J559" s="39"/>
      <c r="K559" s="39"/>
      <c r="L559" s="39"/>
      <c r="M559" s="39"/>
      <c r="N559" s="39">
        <v>-2.692240014E-2</v>
      </c>
      <c r="O559" s="39">
        <v>-5.4249547910999998E-3</v>
      </c>
      <c r="P559" s="39">
        <v>0.14781818182000001</v>
      </c>
      <c r="Q559" s="39">
        <v>-0.20481546015999999</v>
      </c>
      <c r="R559" s="39"/>
      <c r="S559" s="39"/>
      <c r="T559" s="39"/>
      <c r="U559" s="39">
        <v>-0.77975708501999996</v>
      </c>
      <c r="V559" s="39">
        <v>-0.78337289036000002</v>
      </c>
      <c r="W559" s="39">
        <v>3.0011565342000002</v>
      </c>
      <c r="X559" s="39">
        <v>0.69034086190999999</v>
      </c>
    </row>
    <row r="560" spans="1:24" x14ac:dyDescent="0.25">
      <c r="A560" s="13">
        <v>557</v>
      </c>
      <c r="B560" s="13" t="s">
        <v>557</v>
      </c>
      <c r="C560" s="13" t="s">
        <v>5003</v>
      </c>
      <c r="D560" s="13" t="s">
        <v>4015</v>
      </c>
      <c r="E560" s="13" t="str">
        <f t="shared" si="11"/>
        <v>BRC Com A</v>
      </c>
      <c r="F560" s="13" t="s">
        <v>4993</v>
      </c>
      <c r="G560" s="82">
        <v>-5.2010120888999999E-3</v>
      </c>
      <c r="H560" s="39">
        <v>1.9181251029E-2</v>
      </c>
      <c r="I560" s="39">
        <v>-5.1467764300000003E-2</v>
      </c>
      <c r="J560" s="39">
        <v>3.8126005190999998E-2</v>
      </c>
      <c r="K560" s="39">
        <v>0.43525561717</v>
      </c>
      <c r="L560" s="39">
        <v>0.59091391036999996</v>
      </c>
      <c r="M560" s="39">
        <v>0.62830303059000003</v>
      </c>
      <c r="N560" s="39">
        <v>-2.5251828342000002E-2</v>
      </c>
      <c r="O560" s="39">
        <v>-1.2325852976E-3</v>
      </c>
      <c r="P560" s="39">
        <v>-7.3979228900000003E-3</v>
      </c>
      <c r="Q560" s="39">
        <v>-2.5799054036E-2</v>
      </c>
      <c r="R560" s="39">
        <v>4.1869248327000001E-2</v>
      </c>
      <c r="S560" s="39">
        <v>2.8340654680999999E-3</v>
      </c>
      <c r="T560" s="39">
        <v>-3.1614020630000003E-2</v>
      </c>
      <c r="U560" s="39">
        <v>0.27691661796</v>
      </c>
      <c r="V560" s="39">
        <v>0.26910663480000002</v>
      </c>
      <c r="W560" s="39">
        <v>-0.10908184555</v>
      </c>
      <c r="X560" s="39">
        <v>3.7479165322999997E-2</v>
      </c>
    </row>
    <row r="561" spans="1:24" x14ac:dyDescent="0.25">
      <c r="A561" s="13">
        <v>558</v>
      </c>
      <c r="B561" s="13" t="s">
        <v>558</v>
      </c>
      <c r="C561" s="13" t="s">
        <v>5004</v>
      </c>
      <c r="D561" s="13" t="s">
        <v>4016</v>
      </c>
      <c r="E561" s="13" t="str">
        <f t="shared" si="11"/>
        <v>BRC-B Com B</v>
      </c>
      <c r="F561" s="13" t="s">
        <v>4993</v>
      </c>
      <c r="G561" s="82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</row>
    <row r="562" spans="1:24" x14ac:dyDescent="0.25">
      <c r="A562" s="13">
        <v>559</v>
      </c>
      <c r="B562" s="13" t="s">
        <v>559</v>
      </c>
      <c r="C562" s="13" t="s">
        <v>5143</v>
      </c>
      <c r="D562" s="13" t="s">
        <v>4017</v>
      </c>
      <c r="E562" s="13" t="str">
        <f t="shared" si="11"/>
        <v>BHR Com</v>
      </c>
      <c r="F562" s="13" t="s">
        <v>5149</v>
      </c>
      <c r="G562" s="82">
        <v>-1.8691588785000001E-2</v>
      </c>
      <c r="H562" s="39">
        <v>-0.17647058824</v>
      </c>
      <c r="I562" s="39">
        <v>-0.17944656443000001</v>
      </c>
      <c r="J562" s="39">
        <v>-0.22877403443</v>
      </c>
      <c r="K562" s="39">
        <v>-0.25383881515000001</v>
      </c>
      <c r="L562" s="39">
        <v>-0.51983546367</v>
      </c>
      <c r="M562" s="39">
        <v>-8.5957186689000001E-2</v>
      </c>
      <c r="N562" s="39">
        <v>-0.11559030872000001</v>
      </c>
      <c r="O562" s="39">
        <v>-0.24899598394</v>
      </c>
      <c r="P562" s="39">
        <v>0.21925133690000001</v>
      </c>
      <c r="Q562" s="39">
        <v>9.5631234952000002E-2</v>
      </c>
      <c r="R562" s="39">
        <v>-0.10204081632000001</v>
      </c>
      <c r="S562" s="39">
        <v>-4.5454545456000001E-2</v>
      </c>
      <c r="T562" s="39">
        <v>-0.27244262046000001</v>
      </c>
      <c r="U562" s="39">
        <v>0.29587210310000001</v>
      </c>
      <c r="V562" s="39">
        <v>-0.35172112777999998</v>
      </c>
      <c r="W562" s="39">
        <v>-0.17896223268</v>
      </c>
      <c r="X562" s="39">
        <v>0.10629067245</v>
      </c>
    </row>
    <row r="563" spans="1:24" x14ac:dyDescent="0.25">
      <c r="A563" s="13">
        <v>560</v>
      </c>
      <c r="B563" s="13" t="s">
        <v>560</v>
      </c>
      <c r="C563" s="13" t="s">
        <v>5197</v>
      </c>
      <c r="D563" s="13" t="s">
        <v>4017</v>
      </c>
      <c r="E563" s="13" t="str">
        <f t="shared" si="11"/>
        <v>BCLI Com</v>
      </c>
      <c r="F563" s="13" t="s">
        <v>5189</v>
      </c>
      <c r="G563" s="82"/>
      <c r="H563" s="39"/>
      <c r="I563" s="39"/>
      <c r="J563" s="39"/>
      <c r="K563" s="39"/>
      <c r="L563" s="39"/>
      <c r="M563" s="39"/>
      <c r="N563" s="39">
        <v>-0.21249999999999999</v>
      </c>
      <c r="O563" s="39">
        <v>3.1746031745999999E-2</v>
      </c>
      <c r="P563" s="39">
        <v>-0.13846153846000001</v>
      </c>
      <c r="Q563" s="39">
        <v>0</v>
      </c>
      <c r="R563" s="39"/>
      <c r="S563" s="39"/>
      <c r="T563" s="39"/>
      <c r="U563" s="39">
        <v>-0.44566544566999999</v>
      </c>
      <c r="V563" s="39">
        <v>-0.83353658536999997</v>
      </c>
      <c r="W563" s="39">
        <v>-0.59</v>
      </c>
      <c r="X563" s="39">
        <v>-0.11602209944</v>
      </c>
    </row>
    <row r="564" spans="1:24" x14ac:dyDescent="0.25">
      <c r="A564" s="13">
        <v>561</v>
      </c>
      <c r="B564" s="13" t="s">
        <v>4939</v>
      </c>
      <c r="C564" s="13" t="s">
        <v>5198</v>
      </c>
      <c r="D564" s="13" t="s">
        <v>4017</v>
      </c>
      <c r="E564" s="13" t="str">
        <f t="shared" si="11"/>
        <v>BOF Com</v>
      </c>
      <c r="F564" s="13" t="s">
        <v>5190</v>
      </c>
      <c r="G564" s="82">
        <v>4.4444444429000002E-3</v>
      </c>
      <c r="H564" s="39">
        <v>-0.18411552346999999</v>
      </c>
      <c r="I564" s="39">
        <v>-9.2369477913E-2</v>
      </c>
      <c r="J564" s="39">
        <v>2.0129316090999998</v>
      </c>
      <c r="K564" s="39">
        <v>0</v>
      </c>
      <c r="L564" s="39"/>
      <c r="M564" s="39"/>
      <c r="N564" s="39">
        <v>0.32258064516000001</v>
      </c>
      <c r="O564" s="39">
        <v>-0.21544715447000001</v>
      </c>
      <c r="P564" s="39">
        <v>-8.2901554404000002E-2</v>
      </c>
      <c r="Q564" s="39">
        <v>0.37288135592999999</v>
      </c>
      <c r="R564" s="39">
        <v>-8.2304526749000004E-2</v>
      </c>
      <c r="S564" s="39">
        <v>1.3452914797999999E-2</v>
      </c>
      <c r="T564" s="39">
        <v>0.3063583815</v>
      </c>
      <c r="U564" s="39">
        <v>0.42975206612</v>
      </c>
      <c r="V564" s="39"/>
      <c r="W564" s="39"/>
      <c r="X564" s="39"/>
    </row>
    <row r="565" spans="1:24" x14ac:dyDescent="0.25">
      <c r="A565" s="13">
        <v>562</v>
      </c>
      <c r="B565" s="13" t="s">
        <v>561</v>
      </c>
      <c r="C565" s="13" t="s">
        <v>5292</v>
      </c>
      <c r="D565" s="13" t="s">
        <v>4017</v>
      </c>
      <c r="E565" s="13" t="str">
        <f t="shared" si="11"/>
        <v>BDN Com</v>
      </c>
      <c r="F565" s="13" t="s">
        <v>5282</v>
      </c>
      <c r="G565" s="82">
        <v>3.807106599E-2</v>
      </c>
      <c r="H565" s="39">
        <v>-1.4457831326E-2</v>
      </c>
      <c r="I565" s="39">
        <v>-0.11083841351</v>
      </c>
      <c r="J565" s="39">
        <v>-4.6908538999E-2</v>
      </c>
      <c r="K565" s="39">
        <v>6.3087307122000003E-2</v>
      </c>
      <c r="L565" s="39">
        <v>-0.28861987656999999</v>
      </c>
      <c r="M565" s="39">
        <v>-0.39047451648999998</v>
      </c>
      <c r="N565" s="39">
        <v>-0.11683168316</v>
      </c>
      <c r="O565" s="39">
        <v>-8.1420098777999994E-2</v>
      </c>
      <c r="P565" s="39">
        <v>6.8181818184000001E-2</v>
      </c>
      <c r="Q565" s="39">
        <v>1.4184397160999999E-2</v>
      </c>
      <c r="R565" s="39">
        <v>-3.4059465713000003E-2</v>
      </c>
      <c r="S565" s="39">
        <v>2.2499999999E-2</v>
      </c>
      <c r="T565" s="39">
        <v>-0.19481242880999999</v>
      </c>
      <c r="U565" s="39">
        <v>0.17128106724</v>
      </c>
      <c r="V565" s="39">
        <v>1.7250179970000001E-2</v>
      </c>
      <c r="W565" s="39">
        <v>-0.50652410707999995</v>
      </c>
      <c r="X565" s="39">
        <v>0.19499158003</v>
      </c>
    </row>
    <row r="566" spans="1:24" x14ac:dyDescent="0.25">
      <c r="A566" s="13">
        <v>563</v>
      </c>
      <c r="B566" s="13" t="s">
        <v>4545</v>
      </c>
      <c r="C566" s="13" t="s">
        <v>5293</v>
      </c>
      <c r="D566" s="13" t="s">
        <v>4015</v>
      </c>
      <c r="E566" s="13" t="str">
        <f t="shared" si="11"/>
        <v>BRZE Com A</v>
      </c>
      <c r="F566" s="13" t="s">
        <v>5283</v>
      </c>
      <c r="G566" s="82">
        <v>1.1489992585999999E-2</v>
      </c>
      <c r="H566" s="39">
        <v>-5.1772063932999997E-2</v>
      </c>
      <c r="I566" s="39">
        <v>-0.35818438382000001</v>
      </c>
      <c r="J566" s="39">
        <v>-0.26620059155999998</v>
      </c>
      <c r="K566" s="39">
        <v>-0.34002418379999999</v>
      </c>
      <c r="L566" s="39">
        <v>-0.42084040747000001</v>
      </c>
      <c r="M566" s="39"/>
      <c r="N566" s="39">
        <v>-2.4337479717999998E-2</v>
      </c>
      <c r="O566" s="39">
        <v>-0.13719512195</v>
      </c>
      <c r="P566" s="39">
        <v>0.18213941535</v>
      </c>
      <c r="Q566" s="39">
        <v>-0.23641304348</v>
      </c>
      <c r="R566" s="39">
        <v>-8.1850533815999993E-3</v>
      </c>
      <c r="S566" s="39">
        <v>-2.0810907786000001E-2</v>
      </c>
      <c r="T566" s="39">
        <v>-0.34837631328000002</v>
      </c>
      <c r="U566" s="39">
        <v>-0.21174477695999999</v>
      </c>
      <c r="V566" s="39">
        <v>0.94758064515999996</v>
      </c>
      <c r="W566" s="39">
        <v>-0.64644893726999997</v>
      </c>
      <c r="X566" s="39"/>
    </row>
    <row r="567" spans="1:24" x14ac:dyDescent="0.25">
      <c r="A567" s="13">
        <v>564</v>
      </c>
      <c r="B567" s="13" t="s">
        <v>4644</v>
      </c>
      <c r="C567" s="13" t="s">
        <v>5294</v>
      </c>
      <c r="D567" s="13" t="s">
        <v>4017</v>
      </c>
      <c r="E567" s="13" t="str">
        <f t="shared" si="11"/>
        <v>BFH Com</v>
      </c>
      <c r="F567" s="13" t="s">
        <v>5284</v>
      </c>
      <c r="G567" s="82">
        <v>-4.5793758481999999E-3</v>
      </c>
      <c r="H567" s="39">
        <v>-2.8311258278E-2</v>
      </c>
      <c r="I567" s="39">
        <v>-5.7863386609999998E-2</v>
      </c>
      <c r="J567" s="39">
        <v>0.33948350367000002</v>
      </c>
      <c r="K567" s="39">
        <v>0.50638665421999995</v>
      </c>
      <c r="L567" s="39">
        <v>0.62970898803999997</v>
      </c>
      <c r="M567" s="39">
        <v>0.73635256305999996</v>
      </c>
      <c r="N567" s="39">
        <v>-7.2592592592999994E-2</v>
      </c>
      <c r="O567" s="39">
        <v>-5.2515974441E-2</v>
      </c>
      <c r="P567" s="39">
        <v>8.4385557587999996E-2</v>
      </c>
      <c r="Q567" s="39">
        <v>0.11475409836</v>
      </c>
      <c r="R567" s="39">
        <v>7.3179271709000002E-2</v>
      </c>
      <c r="S567" s="39">
        <v>-4.2577487764999998E-2</v>
      </c>
      <c r="T567" s="39">
        <v>-3.1478623935999997E-2</v>
      </c>
      <c r="U567" s="39">
        <v>0.88970233434000001</v>
      </c>
      <c r="V567" s="39">
        <v>-0.10226785811</v>
      </c>
      <c r="W567" s="39">
        <v>-0.42418829556999998</v>
      </c>
      <c r="X567" s="39">
        <v>0.11341869948</v>
      </c>
    </row>
    <row r="568" spans="1:24" x14ac:dyDescent="0.25">
      <c r="A568" s="13">
        <v>565</v>
      </c>
      <c r="B568" s="13" t="s">
        <v>4385</v>
      </c>
      <c r="C568" s="13" t="s">
        <v>5295</v>
      </c>
      <c r="D568" s="13" t="s">
        <v>4017</v>
      </c>
      <c r="E568" s="13" t="str">
        <f t="shared" si="11"/>
        <v>BRDG Com</v>
      </c>
      <c r="F568" s="13" t="s">
        <v>5285</v>
      </c>
      <c r="G568" s="82">
        <v>9.7370983349000001E-4</v>
      </c>
      <c r="H568" s="39">
        <v>6.8560235050000003E-3</v>
      </c>
      <c r="I568" s="39">
        <v>0.32026902442999999</v>
      </c>
      <c r="J568" s="39">
        <v>0.47049283533000003</v>
      </c>
      <c r="K568" s="39">
        <v>-7.5246344054000006E-2</v>
      </c>
      <c r="L568" s="39">
        <v>-0.26503641054999999</v>
      </c>
      <c r="M568" s="39"/>
      <c r="N568" s="39">
        <v>-7.5758302688000004E-2</v>
      </c>
      <c r="O568" s="39">
        <v>1.0438413355E-3</v>
      </c>
      <c r="P568" s="39">
        <v>-4.0667361834999999E-2</v>
      </c>
      <c r="Q568" s="39">
        <v>8.8043478260999994E-2</v>
      </c>
      <c r="R568" s="39">
        <v>2.2977022978E-2</v>
      </c>
      <c r="S568" s="39">
        <v>3.90625E-3</v>
      </c>
      <c r="T568" s="39">
        <v>0.23853808482</v>
      </c>
      <c r="U568" s="39">
        <v>-9.5903306558000001E-2</v>
      </c>
      <c r="V568" s="39">
        <v>-0.13235131175000001</v>
      </c>
      <c r="W568" s="39">
        <v>-0.48696640248</v>
      </c>
      <c r="X568" s="39"/>
    </row>
    <row r="569" spans="1:24" x14ac:dyDescent="0.25">
      <c r="B569" s="13" t="s">
        <v>562</v>
      </c>
    </row>
    <row r="570" spans="1:24" x14ac:dyDescent="0.25">
      <c r="B570" s="4" t="s">
        <v>563</v>
      </c>
    </row>
    <row r="571" spans="1:24" x14ac:dyDescent="0.25">
      <c r="B571" s="4" t="s">
        <v>564</v>
      </c>
    </row>
    <row r="572" spans="1:24" x14ac:dyDescent="0.25">
      <c r="B572" s="4" t="s">
        <v>565</v>
      </c>
    </row>
    <row r="573" spans="1:24" x14ac:dyDescent="0.25">
      <c r="B573" s="4" t="s">
        <v>567</v>
      </c>
    </row>
    <row r="574" spans="1:24" x14ac:dyDescent="0.25">
      <c r="B574" s="4" t="s">
        <v>568</v>
      </c>
    </row>
    <row r="575" spans="1:24" x14ac:dyDescent="0.25">
      <c r="B575" s="4" t="s">
        <v>569</v>
      </c>
    </row>
    <row r="576" spans="1:24" x14ac:dyDescent="0.25">
      <c r="B576" s="4" t="s">
        <v>5022</v>
      </c>
    </row>
    <row r="577" spans="2:2" x14ac:dyDescent="0.25">
      <c r="B577" s="4" t="s">
        <v>570</v>
      </c>
    </row>
    <row r="578" spans="2:2" x14ac:dyDescent="0.25">
      <c r="B578" s="4" t="s">
        <v>4466</v>
      </c>
    </row>
    <row r="579" spans="2:2" x14ac:dyDescent="0.25">
      <c r="B579" s="4" t="s">
        <v>572</v>
      </c>
    </row>
    <row r="580" spans="2:2" x14ac:dyDescent="0.25">
      <c r="B580" s="4" t="s">
        <v>571</v>
      </c>
    </row>
    <row r="581" spans="2:2" x14ac:dyDescent="0.25">
      <c r="B581" s="4" t="s">
        <v>573</v>
      </c>
    </row>
    <row r="582" spans="2:2" x14ac:dyDescent="0.25">
      <c r="B582" s="4" t="s">
        <v>574</v>
      </c>
    </row>
    <row r="583" spans="2:2" x14ac:dyDescent="0.25">
      <c r="B583" s="4" t="s">
        <v>575</v>
      </c>
    </row>
    <row r="584" spans="2:2" x14ac:dyDescent="0.25">
      <c r="B584" s="4" t="s">
        <v>4965</v>
      </c>
    </row>
    <row r="585" spans="2:2" x14ac:dyDescent="0.25">
      <c r="B585" s="4" t="s">
        <v>576</v>
      </c>
    </row>
    <row r="586" spans="2:2" x14ac:dyDescent="0.25">
      <c r="B586" s="4" t="s">
        <v>577</v>
      </c>
    </row>
    <row r="587" spans="2:2" x14ac:dyDescent="0.25">
      <c r="B587" s="4" t="s">
        <v>578</v>
      </c>
    </row>
    <row r="588" spans="2:2" x14ac:dyDescent="0.25">
      <c r="B588" s="4" t="s">
        <v>579</v>
      </c>
    </row>
    <row r="589" spans="2:2" x14ac:dyDescent="0.25">
      <c r="B589" s="4" t="s">
        <v>580</v>
      </c>
    </row>
    <row r="590" spans="2:2" x14ac:dyDescent="0.25">
      <c r="B590" s="4" t="s">
        <v>581</v>
      </c>
    </row>
    <row r="591" spans="2:2" x14ac:dyDescent="0.25">
      <c r="B591" s="4" t="s">
        <v>582</v>
      </c>
    </row>
    <row r="592" spans="2:2" x14ac:dyDescent="0.25">
      <c r="B592" s="4" t="s">
        <v>583</v>
      </c>
    </row>
    <row r="593" spans="2:2" x14ac:dyDescent="0.25">
      <c r="B593" s="4" t="s">
        <v>4632</v>
      </c>
    </row>
    <row r="594" spans="2:2" x14ac:dyDescent="0.25">
      <c r="B594" s="4" t="s">
        <v>584</v>
      </c>
    </row>
    <row r="595" spans="2:2" x14ac:dyDescent="0.25">
      <c r="B595" s="4" t="s">
        <v>585</v>
      </c>
    </row>
    <row r="596" spans="2:2" x14ac:dyDescent="0.25">
      <c r="B596" s="4" t="s">
        <v>586</v>
      </c>
    </row>
    <row r="597" spans="2:2" x14ac:dyDescent="0.25">
      <c r="B597" s="4" t="s">
        <v>587</v>
      </c>
    </row>
    <row r="598" spans="2:2" x14ac:dyDescent="0.25">
      <c r="B598" s="4" t="s">
        <v>588</v>
      </c>
    </row>
    <row r="599" spans="2:2" x14ac:dyDescent="0.25">
      <c r="B599" s="4" t="s">
        <v>589</v>
      </c>
    </row>
    <row r="600" spans="2:2" x14ac:dyDescent="0.25">
      <c r="B600" s="4" t="s">
        <v>590</v>
      </c>
    </row>
    <row r="601" spans="2:2" x14ac:dyDescent="0.25">
      <c r="B601" s="4" t="s">
        <v>591</v>
      </c>
    </row>
    <row r="602" spans="2:2" x14ac:dyDescent="0.25">
      <c r="B602" s="4" t="s">
        <v>4546</v>
      </c>
    </row>
    <row r="603" spans="2:2" x14ac:dyDescent="0.25">
      <c r="B603" s="4" t="s">
        <v>592</v>
      </c>
    </row>
    <row r="604" spans="2:2" x14ac:dyDescent="0.25">
      <c r="B604" s="4" t="s">
        <v>593</v>
      </c>
    </row>
    <row r="605" spans="2:2" x14ac:dyDescent="0.25">
      <c r="B605" s="4" t="s">
        <v>594</v>
      </c>
    </row>
    <row r="606" spans="2:2" x14ac:dyDescent="0.25">
      <c r="B606" s="4" t="s">
        <v>4869</v>
      </c>
    </row>
    <row r="607" spans="2:2" x14ac:dyDescent="0.25">
      <c r="B607" s="4" t="s">
        <v>595</v>
      </c>
    </row>
    <row r="608" spans="2:2" x14ac:dyDescent="0.25">
      <c r="B608" s="4" t="s">
        <v>596</v>
      </c>
    </row>
    <row r="609" spans="2:2" x14ac:dyDescent="0.25">
      <c r="B609" s="4" t="s">
        <v>597</v>
      </c>
    </row>
    <row r="610" spans="2:2" x14ac:dyDescent="0.25">
      <c r="B610" s="4" t="s">
        <v>4693</v>
      </c>
    </row>
    <row r="611" spans="2:2" x14ac:dyDescent="0.25">
      <c r="B611" s="4" t="s">
        <v>598</v>
      </c>
    </row>
    <row r="612" spans="2:2" x14ac:dyDescent="0.25">
      <c r="B612" s="4" t="s">
        <v>546</v>
      </c>
    </row>
    <row r="613" spans="2:2" x14ac:dyDescent="0.25">
      <c r="B613" s="4" t="s">
        <v>599</v>
      </c>
    </row>
    <row r="614" spans="2:2" x14ac:dyDescent="0.25">
      <c r="B614" s="4" t="s">
        <v>600</v>
      </c>
    </row>
    <row r="615" spans="2:2" x14ac:dyDescent="0.25">
      <c r="B615" s="4" t="s">
        <v>601</v>
      </c>
    </row>
    <row r="616" spans="2:2" x14ac:dyDescent="0.25">
      <c r="B616" s="4" t="s">
        <v>602</v>
      </c>
    </row>
    <row r="617" spans="2:2" x14ac:dyDescent="0.25">
      <c r="B617" s="4" t="s">
        <v>603</v>
      </c>
    </row>
    <row r="618" spans="2:2" x14ac:dyDescent="0.25">
      <c r="B618" s="4" t="s">
        <v>604</v>
      </c>
    </row>
    <row r="619" spans="2:2" x14ac:dyDescent="0.25">
      <c r="B619" s="4" t="s">
        <v>605</v>
      </c>
    </row>
    <row r="620" spans="2:2" x14ac:dyDescent="0.25">
      <c r="B620" s="4" t="s">
        <v>606</v>
      </c>
    </row>
    <row r="621" spans="2:2" x14ac:dyDescent="0.25">
      <c r="B621" s="4" t="s">
        <v>607</v>
      </c>
    </row>
    <row r="622" spans="2:2" x14ac:dyDescent="0.25">
      <c r="B622" s="4" t="s">
        <v>608</v>
      </c>
    </row>
    <row r="623" spans="2:2" x14ac:dyDescent="0.25">
      <c r="B623" s="4" t="s">
        <v>609</v>
      </c>
    </row>
    <row r="624" spans="2:2" x14ac:dyDescent="0.25">
      <c r="B624" s="4" t="s">
        <v>610</v>
      </c>
    </row>
    <row r="625" spans="2:2" x14ac:dyDescent="0.25">
      <c r="B625" s="4" t="s">
        <v>611</v>
      </c>
    </row>
    <row r="626" spans="2:2" x14ac:dyDescent="0.25">
      <c r="B626" s="4" t="s">
        <v>612</v>
      </c>
    </row>
    <row r="627" spans="2:2" x14ac:dyDescent="0.25">
      <c r="B627" s="4" t="s">
        <v>613</v>
      </c>
    </row>
    <row r="628" spans="2:2" x14ac:dyDescent="0.25">
      <c r="B628" s="4" t="s">
        <v>4547</v>
      </c>
    </row>
    <row r="629" spans="2:2" x14ac:dyDescent="0.25">
      <c r="B629" s="4" t="s">
        <v>4870</v>
      </c>
    </row>
    <row r="630" spans="2:2" x14ac:dyDescent="0.25">
      <c r="B630" s="4" t="s">
        <v>614</v>
      </c>
    </row>
    <row r="631" spans="2:2" x14ac:dyDescent="0.25">
      <c r="B631" s="4" t="s">
        <v>615</v>
      </c>
    </row>
    <row r="632" spans="2:2" x14ac:dyDescent="0.25">
      <c r="B632" s="4" t="s">
        <v>616</v>
      </c>
    </row>
    <row r="633" spans="2:2" x14ac:dyDescent="0.25">
      <c r="B633" s="4" t="s">
        <v>617</v>
      </c>
    </row>
    <row r="634" spans="2:2" x14ac:dyDescent="0.25">
      <c r="B634" s="4" t="s">
        <v>4940</v>
      </c>
    </row>
    <row r="635" spans="2:2" x14ac:dyDescent="0.25">
      <c r="B635" s="4" t="s">
        <v>618</v>
      </c>
    </row>
    <row r="636" spans="2:2" x14ac:dyDescent="0.25">
      <c r="B636" s="4" t="s">
        <v>619</v>
      </c>
    </row>
    <row r="637" spans="2:2" x14ac:dyDescent="0.25">
      <c r="B637" s="4" t="s">
        <v>5310</v>
      </c>
    </row>
    <row r="638" spans="2:2" x14ac:dyDescent="0.25">
      <c r="B638" s="4" t="s">
        <v>620</v>
      </c>
    </row>
    <row r="639" spans="2:2" x14ac:dyDescent="0.25">
      <c r="B639" s="4" t="s">
        <v>621</v>
      </c>
    </row>
    <row r="640" spans="2:2" x14ac:dyDescent="0.25">
      <c r="B640" s="4" t="s">
        <v>622</v>
      </c>
    </row>
    <row r="641" spans="2:2" x14ac:dyDescent="0.25">
      <c r="B641" s="4" t="s">
        <v>623</v>
      </c>
    </row>
    <row r="642" spans="2:2" x14ac:dyDescent="0.25">
      <c r="B642" s="4" t="s">
        <v>624</v>
      </c>
    </row>
    <row r="643" spans="2:2" x14ac:dyDescent="0.25">
      <c r="B643" s="4" t="s">
        <v>5217</v>
      </c>
    </row>
    <row r="644" spans="2:2" x14ac:dyDescent="0.25">
      <c r="B644" s="4" t="s">
        <v>626</v>
      </c>
    </row>
    <row r="645" spans="2:2" x14ac:dyDescent="0.25">
      <c r="B645" s="4" t="s">
        <v>627</v>
      </c>
    </row>
    <row r="646" spans="2:2" x14ac:dyDescent="0.25">
      <c r="B646" s="4" t="s">
        <v>628</v>
      </c>
    </row>
    <row r="647" spans="2:2" x14ac:dyDescent="0.25">
      <c r="B647" s="4" t="s">
        <v>4386</v>
      </c>
    </row>
    <row r="648" spans="2:2" x14ac:dyDescent="0.25">
      <c r="B648" s="4" t="s">
        <v>629</v>
      </c>
    </row>
    <row r="649" spans="2:2" x14ac:dyDescent="0.25">
      <c r="B649" s="4" t="s">
        <v>4711</v>
      </c>
    </row>
    <row r="650" spans="2:2" x14ac:dyDescent="0.25">
      <c r="B650" s="4" t="s">
        <v>630</v>
      </c>
    </row>
    <row r="651" spans="2:2" x14ac:dyDescent="0.25">
      <c r="B651" s="4" t="s">
        <v>631</v>
      </c>
    </row>
    <row r="652" spans="2:2" x14ac:dyDescent="0.25">
      <c r="B652" s="4" t="s">
        <v>632</v>
      </c>
    </row>
    <row r="653" spans="2:2" x14ac:dyDescent="0.25">
      <c r="B653" s="4" t="s">
        <v>633</v>
      </c>
    </row>
    <row r="654" spans="2:2" x14ac:dyDescent="0.25">
      <c r="B654" s="4" t="s">
        <v>634</v>
      </c>
    </row>
    <row r="655" spans="2:2" x14ac:dyDescent="0.25">
      <c r="B655" s="4" t="s">
        <v>635</v>
      </c>
    </row>
    <row r="656" spans="2:2" x14ac:dyDescent="0.25">
      <c r="B656" s="4" t="s">
        <v>5311</v>
      </c>
    </row>
    <row r="657" spans="2:2" x14ac:dyDescent="0.25">
      <c r="B657" s="4" t="s">
        <v>636</v>
      </c>
    </row>
    <row r="658" spans="2:2" x14ac:dyDescent="0.25">
      <c r="B658" s="4" t="s">
        <v>638</v>
      </c>
    </row>
    <row r="659" spans="2:2" x14ac:dyDescent="0.25">
      <c r="B659" s="4" t="s">
        <v>639</v>
      </c>
    </row>
    <row r="660" spans="2:2" x14ac:dyDescent="0.25">
      <c r="B660" s="4" t="s">
        <v>640</v>
      </c>
    </row>
    <row r="661" spans="2:2" x14ac:dyDescent="0.25">
      <c r="B661" s="4" t="s">
        <v>4800</v>
      </c>
    </row>
    <row r="662" spans="2:2" x14ac:dyDescent="0.25">
      <c r="B662" s="4" t="s">
        <v>641</v>
      </c>
    </row>
    <row r="663" spans="2:2" x14ac:dyDescent="0.25">
      <c r="B663" s="4" t="s">
        <v>642</v>
      </c>
    </row>
    <row r="664" spans="2:2" x14ac:dyDescent="0.25">
      <c r="B664" s="4" t="s">
        <v>5023</v>
      </c>
    </row>
    <row r="665" spans="2:2" x14ac:dyDescent="0.25">
      <c r="B665" s="4" t="s">
        <v>643</v>
      </c>
    </row>
    <row r="666" spans="2:2" x14ac:dyDescent="0.25">
      <c r="B666" s="4" t="s">
        <v>644</v>
      </c>
    </row>
    <row r="667" spans="2:2" x14ac:dyDescent="0.25">
      <c r="B667" s="4" t="s">
        <v>4387</v>
      </c>
    </row>
    <row r="668" spans="2:2" x14ac:dyDescent="0.25">
      <c r="B668" s="4" t="s">
        <v>5024</v>
      </c>
    </row>
    <row r="669" spans="2:2" x14ac:dyDescent="0.25">
      <c r="B669" s="4" t="s">
        <v>645</v>
      </c>
    </row>
    <row r="670" spans="2:2" x14ac:dyDescent="0.25">
      <c r="B670" s="4" t="s">
        <v>5312</v>
      </c>
    </row>
    <row r="671" spans="2:2" x14ac:dyDescent="0.25">
      <c r="B671" s="4" t="s">
        <v>646</v>
      </c>
    </row>
    <row r="672" spans="2:2" x14ac:dyDescent="0.25">
      <c r="B672" s="4" t="s">
        <v>647</v>
      </c>
    </row>
    <row r="673" spans="2:2" x14ac:dyDescent="0.25">
      <c r="B673" s="4" t="s">
        <v>648</v>
      </c>
    </row>
    <row r="674" spans="2:2" x14ac:dyDescent="0.25">
      <c r="B674" s="4" t="s">
        <v>649</v>
      </c>
    </row>
    <row r="675" spans="2:2" x14ac:dyDescent="0.25">
      <c r="B675" s="4" t="s">
        <v>650</v>
      </c>
    </row>
    <row r="676" spans="2:2" x14ac:dyDescent="0.25">
      <c r="B676" s="4" t="s">
        <v>651</v>
      </c>
    </row>
    <row r="677" spans="2:2" x14ac:dyDescent="0.25">
      <c r="B677" s="4" t="s">
        <v>652</v>
      </c>
    </row>
    <row r="678" spans="2:2" x14ac:dyDescent="0.25">
      <c r="B678" s="4" t="s">
        <v>653</v>
      </c>
    </row>
    <row r="679" spans="2:2" x14ac:dyDescent="0.25">
      <c r="B679" s="4" t="s">
        <v>5025</v>
      </c>
    </row>
    <row r="680" spans="2:2" x14ac:dyDescent="0.25">
      <c r="B680" s="4" t="s">
        <v>654</v>
      </c>
    </row>
    <row r="681" spans="2:2" x14ac:dyDescent="0.25">
      <c r="B681" s="4" t="s">
        <v>655</v>
      </c>
    </row>
    <row r="682" spans="2:2" x14ac:dyDescent="0.25">
      <c r="B682" s="4" t="s">
        <v>656</v>
      </c>
    </row>
    <row r="683" spans="2:2" x14ac:dyDescent="0.25">
      <c r="B683" s="4" t="s">
        <v>657</v>
      </c>
    </row>
    <row r="684" spans="2:2" x14ac:dyDescent="0.25">
      <c r="B684" s="4" t="s">
        <v>658</v>
      </c>
    </row>
    <row r="685" spans="2:2" x14ac:dyDescent="0.25">
      <c r="B685" s="4" t="s">
        <v>659</v>
      </c>
    </row>
    <row r="686" spans="2:2" x14ac:dyDescent="0.25">
      <c r="B686" s="4" t="s">
        <v>660</v>
      </c>
    </row>
    <row r="687" spans="2:2" x14ac:dyDescent="0.25">
      <c r="B687" s="4" t="s">
        <v>661</v>
      </c>
    </row>
    <row r="688" spans="2:2" x14ac:dyDescent="0.25">
      <c r="B688" s="4" t="s">
        <v>662</v>
      </c>
    </row>
    <row r="689" spans="2:2" x14ac:dyDescent="0.25">
      <c r="B689" s="4" t="s">
        <v>663</v>
      </c>
    </row>
    <row r="690" spans="2:2" x14ac:dyDescent="0.25">
      <c r="B690" s="4" t="s">
        <v>664</v>
      </c>
    </row>
    <row r="691" spans="2:2" x14ac:dyDescent="0.25">
      <c r="B691" s="4" t="s">
        <v>4753</v>
      </c>
    </row>
    <row r="692" spans="2:2" x14ac:dyDescent="0.25">
      <c r="B692" s="4" t="s">
        <v>665</v>
      </c>
    </row>
    <row r="693" spans="2:2" x14ac:dyDescent="0.25">
      <c r="B693" s="4" t="s">
        <v>666</v>
      </c>
    </row>
    <row r="694" spans="2:2" x14ac:dyDescent="0.25">
      <c r="B694" s="4" t="s">
        <v>667</v>
      </c>
    </row>
    <row r="695" spans="2:2" x14ac:dyDescent="0.25">
      <c r="B695" s="4" t="s">
        <v>668</v>
      </c>
    </row>
    <row r="696" spans="2:2" x14ac:dyDescent="0.25">
      <c r="B696" s="4" t="s">
        <v>5026</v>
      </c>
    </row>
    <row r="697" spans="2:2" x14ac:dyDescent="0.25">
      <c r="B697" s="4" t="s">
        <v>4924</v>
      </c>
    </row>
    <row r="698" spans="2:2" x14ac:dyDescent="0.25">
      <c r="B698" s="4" t="s">
        <v>669</v>
      </c>
    </row>
    <row r="699" spans="2:2" x14ac:dyDescent="0.25">
      <c r="B699" s="4" t="s">
        <v>670</v>
      </c>
    </row>
    <row r="700" spans="2:2" x14ac:dyDescent="0.25">
      <c r="B700" s="4" t="s">
        <v>671</v>
      </c>
    </row>
    <row r="701" spans="2:2" x14ac:dyDescent="0.25">
      <c r="B701" s="4" t="s">
        <v>672</v>
      </c>
    </row>
    <row r="702" spans="2:2" x14ac:dyDescent="0.25">
      <c r="B702" s="4" t="s">
        <v>673</v>
      </c>
    </row>
    <row r="703" spans="2:2" x14ac:dyDescent="0.25">
      <c r="B703" s="4" t="s">
        <v>674</v>
      </c>
    </row>
    <row r="704" spans="2:2" x14ac:dyDescent="0.25">
      <c r="B704" s="4" t="s">
        <v>675</v>
      </c>
    </row>
    <row r="705" spans="2:2" x14ac:dyDescent="0.25">
      <c r="B705" s="4" t="s">
        <v>4801</v>
      </c>
    </row>
    <row r="706" spans="2:2" x14ac:dyDescent="0.25">
      <c r="B706" s="4" t="s">
        <v>677</v>
      </c>
    </row>
    <row r="707" spans="2:2" x14ac:dyDescent="0.25">
      <c r="B707" s="4" t="s">
        <v>678</v>
      </c>
    </row>
    <row r="708" spans="2:2" x14ac:dyDescent="0.25">
      <c r="B708" s="4" t="s">
        <v>679</v>
      </c>
    </row>
    <row r="709" spans="2:2" x14ac:dyDescent="0.25">
      <c r="B709" s="4" t="s">
        <v>680</v>
      </c>
    </row>
    <row r="710" spans="2:2" x14ac:dyDescent="0.25">
      <c r="B710" s="4" t="s">
        <v>681</v>
      </c>
    </row>
    <row r="711" spans="2:2" x14ac:dyDescent="0.25">
      <c r="B711" s="4" t="s">
        <v>4712</v>
      </c>
    </row>
    <row r="712" spans="2:2" x14ac:dyDescent="0.25">
      <c r="B712" s="4" t="s">
        <v>682</v>
      </c>
    </row>
    <row r="713" spans="2:2" x14ac:dyDescent="0.25">
      <c r="B713" s="4" t="s">
        <v>4967</v>
      </c>
    </row>
    <row r="714" spans="2:2" x14ac:dyDescent="0.25">
      <c r="B714" s="4" t="s">
        <v>683</v>
      </c>
    </row>
    <row r="715" spans="2:2" x14ac:dyDescent="0.25">
      <c r="B715" s="4" t="s">
        <v>684</v>
      </c>
    </row>
    <row r="716" spans="2:2" x14ac:dyDescent="0.25">
      <c r="B716" s="4" t="s">
        <v>1640</v>
      </c>
    </row>
    <row r="717" spans="2:2" x14ac:dyDescent="0.25">
      <c r="B717" s="4" t="s">
        <v>685</v>
      </c>
    </row>
    <row r="718" spans="2:2" x14ac:dyDescent="0.25">
      <c r="B718" s="4" t="s">
        <v>686</v>
      </c>
    </row>
    <row r="719" spans="2:2" x14ac:dyDescent="0.25">
      <c r="B719" s="4" t="s">
        <v>687</v>
      </c>
    </row>
    <row r="720" spans="2:2" x14ac:dyDescent="0.25">
      <c r="B720" s="4" t="s">
        <v>688</v>
      </c>
    </row>
    <row r="721" spans="2:2" x14ac:dyDescent="0.25">
      <c r="B721" s="4" t="s">
        <v>690</v>
      </c>
    </row>
    <row r="722" spans="2:2" x14ac:dyDescent="0.25">
      <c r="B722" s="4" t="s">
        <v>691</v>
      </c>
    </row>
    <row r="723" spans="2:2" x14ac:dyDescent="0.25">
      <c r="B723" s="4" t="s">
        <v>692</v>
      </c>
    </row>
    <row r="724" spans="2:2" x14ac:dyDescent="0.25">
      <c r="B724" s="4" t="s">
        <v>693</v>
      </c>
    </row>
    <row r="725" spans="2:2" x14ac:dyDescent="0.25">
      <c r="B725" s="4" t="s">
        <v>694</v>
      </c>
    </row>
    <row r="726" spans="2:2" x14ac:dyDescent="0.25">
      <c r="B726" s="4" t="s">
        <v>695</v>
      </c>
    </row>
    <row r="727" spans="2:2" x14ac:dyDescent="0.25">
      <c r="B727" s="4" t="s">
        <v>696</v>
      </c>
    </row>
    <row r="728" spans="2:2" x14ac:dyDescent="0.25">
      <c r="B728" s="4" t="s">
        <v>5218</v>
      </c>
    </row>
    <row r="729" spans="2:2" x14ac:dyDescent="0.25">
      <c r="B729" s="4" t="s">
        <v>697</v>
      </c>
    </row>
    <row r="730" spans="2:2" x14ac:dyDescent="0.25">
      <c r="B730" s="4" t="s">
        <v>698</v>
      </c>
    </row>
    <row r="731" spans="2:2" x14ac:dyDescent="0.25">
      <c r="B731" s="4" t="s">
        <v>5027</v>
      </c>
    </row>
    <row r="732" spans="2:2" x14ac:dyDescent="0.25">
      <c r="B732" s="4" t="s">
        <v>699</v>
      </c>
    </row>
    <row r="733" spans="2:2" x14ac:dyDescent="0.25">
      <c r="B733" s="4" t="s">
        <v>700</v>
      </c>
    </row>
    <row r="734" spans="2:2" x14ac:dyDescent="0.25">
      <c r="B734" s="4" t="s">
        <v>701</v>
      </c>
    </row>
    <row r="735" spans="2:2" x14ac:dyDescent="0.25">
      <c r="B735" s="4" t="s">
        <v>5028</v>
      </c>
    </row>
    <row r="736" spans="2:2" x14ac:dyDescent="0.25">
      <c r="B736" s="4" t="s">
        <v>5219</v>
      </c>
    </row>
    <row r="737" spans="2:2" x14ac:dyDescent="0.25">
      <c r="B737" s="4" t="s">
        <v>2689</v>
      </c>
    </row>
    <row r="738" spans="2:2" x14ac:dyDescent="0.25">
      <c r="B738" s="4" t="s">
        <v>702</v>
      </c>
    </row>
    <row r="739" spans="2:2" x14ac:dyDescent="0.25">
      <c r="B739" s="4" t="s">
        <v>703</v>
      </c>
    </row>
    <row r="740" spans="2:2" x14ac:dyDescent="0.25">
      <c r="B740" s="4" t="s">
        <v>4714</v>
      </c>
    </row>
    <row r="741" spans="2:2" x14ac:dyDescent="0.25">
      <c r="B741" s="4" t="s">
        <v>704</v>
      </c>
    </row>
    <row r="742" spans="2:2" x14ac:dyDescent="0.25">
      <c r="B742" s="4" t="s">
        <v>705</v>
      </c>
    </row>
    <row r="743" spans="2:2" x14ac:dyDescent="0.25">
      <c r="B743" s="4" t="s">
        <v>706</v>
      </c>
    </row>
    <row r="744" spans="2:2" x14ac:dyDescent="0.25">
      <c r="B744" s="4" t="s">
        <v>707</v>
      </c>
    </row>
    <row r="745" spans="2:2" x14ac:dyDescent="0.25">
      <c r="B745" s="4" t="s">
        <v>708</v>
      </c>
    </row>
    <row r="746" spans="2:2" x14ac:dyDescent="0.25">
      <c r="B746" s="4" t="s">
        <v>709</v>
      </c>
    </row>
    <row r="747" spans="2:2" x14ac:dyDescent="0.25">
      <c r="B747" s="4" t="s">
        <v>5029</v>
      </c>
    </row>
    <row r="748" spans="2:2" x14ac:dyDescent="0.25">
      <c r="B748" s="4" t="s">
        <v>710</v>
      </c>
    </row>
    <row r="749" spans="2:2" x14ac:dyDescent="0.25">
      <c r="B749" s="4" t="s">
        <v>711</v>
      </c>
    </row>
    <row r="750" spans="2:2" x14ac:dyDescent="0.25">
      <c r="B750" s="4" t="s">
        <v>712</v>
      </c>
    </row>
    <row r="751" spans="2:2" x14ac:dyDescent="0.25">
      <c r="B751" s="4" t="s">
        <v>2876</v>
      </c>
    </row>
    <row r="752" spans="2:2" x14ac:dyDescent="0.25">
      <c r="B752" s="4" t="s">
        <v>713</v>
      </c>
    </row>
    <row r="753" spans="2:2" x14ac:dyDescent="0.25">
      <c r="B753" s="4" t="s">
        <v>714</v>
      </c>
    </row>
    <row r="754" spans="2:2" x14ac:dyDescent="0.25">
      <c r="B754" s="4" t="s">
        <v>715</v>
      </c>
    </row>
    <row r="755" spans="2:2" x14ac:dyDescent="0.25">
      <c r="B755" s="4" t="s">
        <v>716</v>
      </c>
    </row>
    <row r="756" spans="2:2" x14ac:dyDescent="0.25">
      <c r="B756" s="4" t="s">
        <v>717</v>
      </c>
    </row>
    <row r="757" spans="2:2" x14ac:dyDescent="0.25">
      <c r="B757" s="4" t="s">
        <v>718</v>
      </c>
    </row>
    <row r="758" spans="2:2" x14ac:dyDescent="0.25">
      <c r="B758" s="4" t="s">
        <v>719</v>
      </c>
    </row>
    <row r="759" spans="2:2" x14ac:dyDescent="0.25">
      <c r="B759" s="4" t="s">
        <v>4600</v>
      </c>
    </row>
    <row r="760" spans="2:2" x14ac:dyDescent="0.25">
      <c r="B760" s="4" t="s">
        <v>720</v>
      </c>
    </row>
    <row r="761" spans="2:2" x14ac:dyDescent="0.25">
      <c r="B761" s="4" t="s">
        <v>5313</v>
      </c>
    </row>
    <row r="762" spans="2:2" x14ac:dyDescent="0.25">
      <c r="B762" s="4" t="s">
        <v>5314</v>
      </c>
    </row>
    <row r="763" spans="2:2" x14ac:dyDescent="0.25">
      <c r="B763" s="4" t="s">
        <v>722</v>
      </c>
    </row>
    <row r="764" spans="2:2" x14ac:dyDescent="0.25">
      <c r="B764" s="4" t="s">
        <v>723</v>
      </c>
    </row>
    <row r="765" spans="2:2" x14ac:dyDescent="0.25">
      <c r="B765" s="4" t="s">
        <v>724</v>
      </c>
    </row>
    <row r="766" spans="2:2" x14ac:dyDescent="0.25">
      <c r="B766" s="4" t="s">
        <v>725</v>
      </c>
    </row>
    <row r="767" spans="2:2" x14ac:dyDescent="0.25">
      <c r="B767" s="4" t="s">
        <v>4677</v>
      </c>
    </row>
    <row r="768" spans="2:2" x14ac:dyDescent="0.25">
      <c r="B768" s="4" t="s">
        <v>727</v>
      </c>
    </row>
    <row r="769" spans="2:2" x14ac:dyDescent="0.25">
      <c r="B769" s="4" t="s">
        <v>728</v>
      </c>
    </row>
    <row r="770" spans="2:2" x14ac:dyDescent="0.25">
      <c r="B770" s="4" t="s">
        <v>4926</v>
      </c>
    </row>
    <row r="771" spans="2:2" x14ac:dyDescent="0.25">
      <c r="B771" s="4" t="s">
        <v>729</v>
      </c>
    </row>
    <row r="772" spans="2:2" x14ac:dyDescent="0.25">
      <c r="B772" s="4" t="s">
        <v>730</v>
      </c>
    </row>
    <row r="773" spans="2:2" x14ac:dyDescent="0.25">
      <c r="B773" s="4" t="s">
        <v>733</v>
      </c>
    </row>
    <row r="774" spans="2:2" x14ac:dyDescent="0.25">
      <c r="B774" s="4" t="s">
        <v>734</v>
      </c>
    </row>
    <row r="775" spans="2:2" x14ac:dyDescent="0.25">
      <c r="B775" s="4" t="s">
        <v>5030</v>
      </c>
    </row>
    <row r="776" spans="2:2" x14ac:dyDescent="0.25">
      <c r="B776" s="4" t="s">
        <v>735</v>
      </c>
    </row>
    <row r="777" spans="2:2" x14ac:dyDescent="0.25">
      <c r="B777" s="4" t="s">
        <v>5315</v>
      </c>
    </row>
    <row r="778" spans="2:2" x14ac:dyDescent="0.25">
      <c r="B778" s="4" t="s">
        <v>5316</v>
      </c>
    </row>
    <row r="779" spans="2:2" x14ac:dyDescent="0.25">
      <c r="B779" s="4" t="s">
        <v>736</v>
      </c>
    </row>
    <row r="780" spans="2:2" x14ac:dyDescent="0.25">
      <c r="B780" s="4" t="s">
        <v>737</v>
      </c>
    </row>
    <row r="781" spans="2:2" x14ac:dyDescent="0.25">
      <c r="B781" s="4" t="s">
        <v>738</v>
      </c>
    </row>
    <row r="782" spans="2:2" x14ac:dyDescent="0.25">
      <c r="B782" s="4" t="s">
        <v>739</v>
      </c>
    </row>
    <row r="783" spans="2:2" x14ac:dyDescent="0.25">
      <c r="B783" s="4" t="s">
        <v>740</v>
      </c>
    </row>
    <row r="784" spans="2:2" x14ac:dyDescent="0.25">
      <c r="B784" s="4" t="s">
        <v>741</v>
      </c>
    </row>
    <row r="785" spans="2:2" x14ac:dyDescent="0.25">
      <c r="B785" s="4" t="s">
        <v>742</v>
      </c>
    </row>
    <row r="786" spans="2:2" x14ac:dyDescent="0.25">
      <c r="B786" s="4" t="s">
        <v>743</v>
      </c>
    </row>
    <row r="787" spans="2:2" x14ac:dyDescent="0.25">
      <c r="B787" s="4" t="s">
        <v>744</v>
      </c>
    </row>
    <row r="788" spans="2:2" x14ac:dyDescent="0.25">
      <c r="B788" s="4" t="s">
        <v>745</v>
      </c>
    </row>
    <row r="789" spans="2:2" x14ac:dyDescent="0.25">
      <c r="B789" s="4" t="s">
        <v>746</v>
      </c>
    </row>
    <row r="790" spans="2:2" x14ac:dyDescent="0.25">
      <c r="B790" s="4" t="s">
        <v>747</v>
      </c>
    </row>
    <row r="791" spans="2:2" x14ac:dyDescent="0.25">
      <c r="B791" s="4" t="s">
        <v>748</v>
      </c>
    </row>
    <row r="792" spans="2:2" x14ac:dyDescent="0.25">
      <c r="B792" s="4" t="s">
        <v>4583</v>
      </c>
    </row>
    <row r="793" spans="2:2" x14ac:dyDescent="0.25">
      <c r="B793" s="4" t="s">
        <v>749</v>
      </c>
    </row>
    <row r="794" spans="2:2" x14ac:dyDescent="0.25">
      <c r="B794" s="4" t="s">
        <v>750</v>
      </c>
    </row>
    <row r="795" spans="2:2" x14ac:dyDescent="0.25">
      <c r="B795" s="4" t="s">
        <v>4548</v>
      </c>
    </row>
    <row r="796" spans="2:2" x14ac:dyDescent="0.25">
      <c r="B796" s="4" t="s">
        <v>751</v>
      </c>
    </row>
    <row r="797" spans="2:2" x14ac:dyDescent="0.25">
      <c r="B797" s="4" t="s">
        <v>752</v>
      </c>
    </row>
    <row r="798" spans="2:2" x14ac:dyDescent="0.25">
      <c r="B798" s="4" t="s">
        <v>753</v>
      </c>
    </row>
    <row r="799" spans="2:2" x14ac:dyDescent="0.25">
      <c r="B799" s="4" t="s">
        <v>754</v>
      </c>
    </row>
    <row r="800" spans="2:2" x14ac:dyDescent="0.25">
      <c r="B800" s="4" t="s">
        <v>755</v>
      </c>
    </row>
    <row r="801" spans="2:2" x14ac:dyDescent="0.25">
      <c r="B801" s="4" t="s">
        <v>4437</v>
      </c>
    </row>
    <row r="802" spans="2:2" x14ac:dyDescent="0.25">
      <c r="B802" s="4" t="s">
        <v>756</v>
      </c>
    </row>
    <row r="803" spans="2:2" x14ac:dyDescent="0.25">
      <c r="B803" s="4" t="s">
        <v>757</v>
      </c>
    </row>
    <row r="804" spans="2:2" x14ac:dyDescent="0.25">
      <c r="B804" s="4" t="s">
        <v>758</v>
      </c>
    </row>
    <row r="805" spans="2:2" x14ac:dyDescent="0.25">
      <c r="B805" s="4" t="s">
        <v>4467</v>
      </c>
    </row>
    <row r="806" spans="2:2" x14ac:dyDescent="0.25">
      <c r="B806" s="4" t="s">
        <v>759</v>
      </c>
    </row>
    <row r="807" spans="2:2" x14ac:dyDescent="0.25">
      <c r="B807" s="4" t="s">
        <v>760</v>
      </c>
    </row>
    <row r="808" spans="2:2" x14ac:dyDescent="0.25">
      <c r="B808" s="4" t="s">
        <v>761</v>
      </c>
    </row>
    <row r="809" spans="2:2" x14ac:dyDescent="0.25">
      <c r="B809" s="4" t="s">
        <v>762</v>
      </c>
    </row>
    <row r="810" spans="2:2" x14ac:dyDescent="0.25">
      <c r="B810" s="4" t="s">
        <v>763</v>
      </c>
    </row>
    <row r="811" spans="2:2" x14ac:dyDescent="0.25">
      <c r="B811" s="4" t="s">
        <v>764</v>
      </c>
    </row>
    <row r="812" spans="2:2" x14ac:dyDescent="0.25">
      <c r="B812" s="4" t="s">
        <v>5220</v>
      </c>
    </row>
    <row r="813" spans="2:2" x14ac:dyDescent="0.25">
      <c r="B813" s="4" t="s">
        <v>4754</v>
      </c>
    </row>
    <row r="814" spans="2:2" x14ac:dyDescent="0.25">
      <c r="B814" s="4" t="s">
        <v>5317</v>
      </c>
    </row>
    <row r="815" spans="2:2" x14ac:dyDescent="0.25">
      <c r="B815" s="4" t="s">
        <v>765</v>
      </c>
    </row>
    <row r="816" spans="2:2" x14ac:dyDescent="0.25">
      <c r="B816" s="4" t="s">
        <v>766</v>
      </c>
    </row>
    <row r="817" spans="2:2" x14ac:dyDescent="0.25">
      <c r="B817" s="4" t="s">
        <v>4715</v>
      </c>
    </row>
    <row r="818" spans="2:2" x14ac:dyDescent="0.25">
      <c r="B818" s="4" t="s">
        <v>767</v>
      </c>
    </row>
    <row r="819" spans="2:2" x14ac:dyDescent="0.25">
      <c r="B819" s="4" t="s">
        <v>768</v>
      </c>
    </row>
    <row r="820" spans="2:2" x14ac:dyDescent="0.25">
      <c r="B820" s="4" t="s">
        <v>769</v>
      </c>
    </row>
    <row r="821" spans="2:2" x14ac:dyDescent="0.25">
      <c r="B821" s="4" t="s">
        <v>770</v>
      </c>
    </row>
    <row r="822" spans="2:2" x14ac:dyDescent="0.25">
      <c r="B822" s="4" t="s">
        <v>771</v>
      </c>
    </row>
    <row r="823" spans="2:2" x14ac:dyDescent="0.25">
      <c r="B823" s="4" t="s">
        <v>772</v>
      </c>
    </row>
    <row r="824" spans="2:2" x14ac:dyDescent="0.25">
      <c r="B824" s="4" t="s">
        <v>773</v>
      </c>
    </row>
    <row r="825" spans="2:2" x14ac:dyDescent="0.25">
      <c r="B825" s="4" t="s">
        <v>774</v>
      </c>
    </row>
    <row r="826" spans="2:2" x14ac:dyDescent="0.25">
      <c r="B826" s="4" t="s">
        <v>775</v>
      </c>
    </row>
    <row r="827" spans="2:2" x14ac:dyDescent="0.25">
      <c r="B827" s="4" t="s">
        <v>776</v>
      </c>
    </row>
    <row r="828" spans="2:2" x14ac:dyDescent="0.25">
      <c r="B828" s="4" t="s">
        <v>777</v>
      </c>
    </row>
    <row r="829" spans="2:2" x14ac:dyDescent="0.25">
      <c r="B829" s="4" t="s">
        <v>778</v>
      </c>
    </row>
    <row r="830" spans="2:2" x14ac:dyDescent="0.25">
      <c r="B830" s="4" t="s">
        <v>5318</v>
      </c>
    </row>
    <row r="831" spans="2:2" x14ac:dyDescent="0.25">
      <c r="B831" s="4" t="s">
        <v>779</v>
      </c>
    </row>
    <row r="832" spans="2:2" x14ac:dyDescent="0.25">
      <c r="B832" s="4" t="s">
        <v>780</v>
      </c>
    </row>
    <row r="833" spans="2:2" x14ac:dyDescent="0.25">
      <c r="B833" s="4" t="s">
        <v>781</v>
      </c>
    </row>
    <row r="834" spans="2:2" x14ac:dyDescent="0.25">
      <c r="B834" s="4" t="s">
        <v>782</v>
      </c>
    </row>
    <row r="835" spans="2:2" x14ac:dyDescent="0.25">
      <c r="B835" s="4" t="s">
        <v>783</v>
      </c>
    </row>
    <row r="836" spans="2:2" x14ac:dyDescent="0.25">
      <c r="B836" s="4" t="s">
        <v>784</v>
      </c>
    </row>
    <row r="837" spans="2:2" x14ac:dyDescent="0.25">
      <c r="B837" s="4" t="s">
        <v>785</v>
      </c>
    </row>
    <row r="838" spans="2:2" x14ac:dyDescent="0.25">
      <c r="B838" s="4" t="s">
        <v>786</v>
      </c>
    </row>
    <row r="839" spans="2:2" x14ac:dyDescent="0.25">
      <c r="B839" s="4" t="s">
        <v>787</v>
      </c>
    </row>
    <row r="840" spans="2:2" x14ac:dyDescent="0.25">
      <c r="B840" s="4" t="s">
        <v>788</v>
      </c>
    </row>
    <row r="841" spans="2:2" x14ac:dyDescent="0.25">
      <c r="B841" s="4" t="s">
        <v>4496</v>
      </c>
    </row>
    <row r="842" spans="2:2" x14ac:dyDescent="0.25">
      <c r="B842" s="4" t="s">
        <v>789</v>
      </c>
    </row>
    <row r="843" spans="2:2" x14ac:dyDescent="0.25">
      <c r="B843" s="4" t="s">
        <v>790</v>
      </c>
    </row>
    <row r="844" spans="2:2" x14ac:dyDescent="0.25">
      <c r="B844" s="4" t="s">
        <v>791</v>
      </c>
    </row>
    <row r="845" spans="2:2" x14ac:dyDescent="0.25">
      <c r="B845" s="4" t="s">
        <v>792</v>
      </c>
    </row>
    <row r="846" spans="2:2" x14ac:dyDescent="0.25">
      <c r="B846" s="4" t="s">
        <v>793</v>
      </c>
    </row>
    <row r="847" spans="2:2" x14ac:dyDescent="0.25">
      <c r="B847" s="4" t="s">
        <v>794</v>
      </c>
    </row>
    <row r="848" spans="2:2" x14ac:dyDescent="0.25">
      <c r="B848" s="4" t="s">
        <v>4716</v>
      </c>
    </row>
    <row r="849" spans="2:2" x14ac:dyDescent="0.25">
      <c r="B849" s="4" t="s">
        <v>795</v>
      </c>
    </row>
    <row r="850" spans="2:2" x14ac:dyDescent="0.25">
      <c r="B850" s="4" t="s">
        <v>796</v>
      </c>
    </row>
    <row r="851" spans="2:2" x14ac:dyDescent="0.25">
      <c r="B851" s="4" t="s">
        <v>797</v>
      </c>
    </row>
    <row r="852" spans="2:2" x14ac:dyDescent="0.25">
      <c r="B852" s="4" t="s">
        <v>798</v>
      </c>
    </row>
    <row r="853" spans="2:2" x14ac:dyDescent="0.25">
      <c r="B853" s="4" t="s">
        <v>799</v>
      </c>
    </row>
    <row r="854" spans="2:2" x14ac:dyDescent="0.25">
      <c r="B854" s="4" t="s">
        <v>800</v>
      </c>
    </row>
    <row r="855" spans="2:2" x14ac:dyDescent="0.25">
      <c r="B855" s="4" t="s">
        <v>801</v>
      </c>
    </row>
    <row r="856" spans="2:2" x14ac:dyDescent="0.25">
      <c r="B856" s="4" t="s">
        <v>802</v>
      </c>
    </row>
    <row r="857" spans="2:2" x14ac:dyDescent="0.25">
      <c r="B857" s="4" t="s">
        <v>803</v>
      </c>
    </row>
    <row r="858" spans="2:2" x14ac:dyDescent="0.25">
      <c r="B858" s="4" t="s">
        <v>804</v>
      </c>
    </row>
    <row r="859" spans="2:2" x14ac:dyDescent="0.25">
      <c r="B859" s="4" t="s">
        <v>805</v>
      </c>
    </row>
    <row r="860" spans="2:2" x14ac:dyDescent="0.25">
      <c r="B860" s="4" t="s">
        <v>806</v>
      </c>
    </row>
    <row r="861" spans="2:2" x14ac:dyDescent="0.25">
      <c r="B861" s="4" t="s">
        <v>807</v>
      </c>
    </row>
    <row r="862" spans="2:2" x14ac:dyDescent="0.25">
      <c r="B862" s="4" t="s">
        <v>808</v>
      </c>
    </row>
    <row r="863" spans="2:2" x14ac:dyDescent="0.25">
      <c r="B863" s="4" t="s">
        <v>809</v>
      </c>
    </row>
    <row r="864" spans="2:2" x14ac:dyDescent="0.25">
      <c r="B864" s="4" t="s">
        <v>499</v>
      </c>
    </row>
    <row r="865" spans="2:2" x14ac:dyDescent="0.25">
      <c r="B865" s="4" t="s">
        <v>810</v>
      </c>
    </row>
    <row r="866" spans="2:2" x14ac:dyDescent="0.25">
      <c r="B866" s="4" t="s">
        <v>811</v>
      </c>
    </row>
    <row r="867" spans="2:2" x14ac:dyDescent="0.25">
      <c r="B867" s="4" t="s">
        <v>812</v>
      </c>
    </row>
    <row r="868" spans="2:2" x14ac:dyDescent="0.25">
      <c r="B868" s="4" t="s">
        <v>813</v>
      </c>
    </row>
    <row r="869" spans="2:2" x14ac:dyDescent="0.25">
      <c r="B869" s="4" t="s">
        <v>814</v>
      </c>
    </row>
    <row r="870" spans="2:2" x14ac:dyDescent="0.25">
      <c r="B870" s="4" t="s">
        <v>815</v>
      </c>
    </row>
    <row r="871" spans="2:2" x14ac:dyDescent="0.25">
      <c r="B871" s="4" t="s">
        <v>816</v>
      </c>
    </row>
    <row r="872" spans="2:2" x14ac:dyDescent="0.25">
      <c r="B872" s="4" t="s">
        <v>689</v>
      </c>
    </row>
    <row r="873" spans="2:2" x14ac:dyDescent="0.25">
      <c r="B873" s="4" t="s">
        <v>817</v>
      </c>
    </row>
    <row r="874" spans="2:2" x14ac:dyDescent="0.25">
      <c r="B874" s="4" t="s">
        <v>818</v>
      </c>
    </row>
    <row r="875" spans="2:2" x14ac:dyDescent="0.25">
      <c r="B875" s="4" t="s">
        <v>819</v>
      </c>
    </row>
    <row r="876" spans="2:2" x14ac:dyDescent="0.25">
      <c r="B876" s="4" t="s">
        <v>820</v>
      </c>
    </row>
    <row r="877" spans="2:2" x14ac:dyDescent="0.25">
      <c r="B877" s="4" t="s">
        <v>821</v>
      </c>
    </row>
    <row r="878" spans="2:2" x14ac:dyDescent="0.25">
      <c r="B878" s="4" t="s">
        <v>823</v>
      </c>
    </row>
    <row r="879" spans="2:2" x14ac:dyDescent="0.25">
      <c r="B879" s="4" t="s">
        <v>824</v>
      </c>
    </row>
    <row r="880" spans="2:2" x14ac:dyDescent="0.25">
      <c r="B880" s="4" t="s">
        <v>825</v>
      </c>
    </row>
    <row r="881" spans="2:2" x14ac:dyDescent="0.25">
      <c r="B881" s="4" t="s">
        <v>826</v>
      </c>
    </row>
    <row r="882" spans="2:2" x14ac:dyDescent="0.25">
      <c r="B882" s="4" t="s">
        <v>827</v>
      </c>
    </row>
    <row r="883" spans="2:2" x14ac:dyDescent="0.25">
      <c r="B883" s="4" t="s">
        <v>828</v>
      </c>
    </row>
    <row r="884" spans="2:2" x14ac:dyDescent="0.25">
      <c r="B884" s="4" t="s">
        <v>829</v>
      </c>
    </row>
    <row r="885" spans="2:2" x14ac:dyDescent="0.25">
      <c r="B885" s="4" t="s">
        <v>830</v>
      </c>
    </row>
    <row r="886" spans="2:2" x14ac:dyDescent="0.25">
      <c r="B886" s="4" t="s">
        <v>5221</v>
      </c>
    </row>
    <row r="887" spans="2:2" x14ac:dyDescent="0.25">
      <c r="B887" s="4" t="s">
        <v>4717</v>
      </c>
    </row>
    <row r="888" spans="2:2" x14ac:dyDescent="0.25">
      <c r="B888" s="4" t="s">
        <v>831</v>
      </c>
    </row>
    <row r="889" spans="2:2" x14ac:dyDescent="0.25">
      <c r="B889" s="4" t="s">
        <v>832</v>
      </c>
    </row>
    <row r="890" spans="2:2" x14ac:dyDescent="0.25">
      <c r="B890" s="4" t="s">
        <v>833</v>
      </c>
    </row>
    <row r="891" spans="2:2" x14ac:dyDescent="0.25">
      <c r="B891" s="4" t="s">
        <v>834</v>
      </c>
    </row>
    <row r="892" spans="2:2" x14ac:dyDescent="0.25">
      <c r="B892" s="4" t="s">
        <v>835</v>
      </c>
    </row>
    <row r="893" spans="2:2" x14ac:dyDescent="0.25">
      <c r="B893" s="4" t="s">
        <v>836</v>
      </c>
    </row>
    <row r="894" spans="2:2" x14ac:dyDescent="0.25">
      <c r="B894" s="4" t="s">
        <v>838</v>
      </c>
    </row>
    <row r="895" spans="2:2" x14ac:dyDescent="0.25">
      <c r="B895" s="4" t="s">
        <v>839</v>
      </c>
    </row>
    <row r="896" spans="2:2" x14ac:dyDescent="0.25">
      <c r="B896" s="4" t="s">
        <v>840</v>
      </c>
    </row>
    <row r="897" spans="2:2" x14ac:dyDescent="0.25">
      <c r="B897" s="4" t="s">
        <v>841</v>
      </c>
    </row>
    <row r="898" spans="2:2" x14ac:dyDescent="0.25">
      <c r="B898" s="4" t="s">
        <v>842</v>
      </c>
    </row>
    <row r="899" spans="2:2" x14ac:dyDescent="0.25">
      <c r="B899" s="4" t="s">
        <v>4777</v>
      </c>
    </row>
    <row r="900" spans="2:2" x14ac:dyDescent="0.25">
      <c r="B900" s="4" t="s">
        <v>843</v>
      </c>
    </row>
    <row r="901" spans="2:2" x14ac:dyDescent="0.25">
      <c r="B901" s="4" t="s">
        <v>844</v>
      </c>
    </row>
    <row r="902" spans="2:2" x14ac:dyDescent="0.25">
      <c r="B902" s="4" t="s">
        <v>845</v>
      </c>
    </row>
    <row r="903" spans="2:2" x14ac:dyDescent="0.25">
      <c r="B903" s="4" t="s">
        <v>4497</v>
      </c>
    </row>
    <row r="904" spans="2:2" x14ac:dyDescent="0.25">
      <c r="B904" s="4" t="s">
        <v>5150</v>
      </c>
    </row>
    <row r="905" spans="2:2" x14ac:dyDescent="0.25">
      <c r="B905" s="4" t="s">
        <v>846</v>
      </c>
    </row>
    <row r="906" spans="2:2" x14ac:dyDescent="0.25">
      <c r="B906" s="4" t="s">
        <v>847</v>
      </c>
    </row>
    <row r="907" spans="2:2" x14ac:dyDescent="0.25">
      <c r="B907" s="4" t="s">
        <v>5031</v>
      </c>
    </row>
    <row r="908" spans="2:2" x14ac:dyDescent="0.25">
      <c r="B908" s="4" t="s">
        <v>848</v>
      </c>
    </row>
    <row r="909" spans="2:2" x14ac:dyDescent="0.25">
      <c r="B909" s="4" t="s">
        <v>849</v>
      </c>
    </row>
    <row r="910" spans="2:2" x14ac:dyDescent="0.25">
      <c r="B910" s="4" t="s">
        <v>4388</v>
      </c>
    </row>
    <row r="911" spans="2:2" x14ac:dyDescent="0.25">
      <c r="B911" s="4" t="s">
        <v>850</v>
      </c>
    </row>
    <row r="912" spans="2:2" x14ac:dyDescent="0.25">
      <c r="B912" s="4" t="s">
        <v>837</v>
      </c>
    </row>
    <row r="913" spans="2:2" x14ac:dyDescent="0.25">
      <c r="B913" s="4" t="s">
        <v>4701</v>
      </c>
    </row>
    <row r="914" spans="2:2" x14ac:dyDescent="0.25">
      <c r="B914" s="4" t="s">
        <v>4678</v>
      </c>
    </row>
    <row r="915" spans="2:2" x14ac:dyDescent="0.25">
      <c r="B915" s="4" t="s">
        <v>851</v>
      </c>
    </row>
    <row r="916" spans="2:2" x14ac:dyDescent="0.25">
      <c r="B916" s="4" t="s">
        <v>5319</v>
      </c>
    </row>
    <row r="917" spans="2:2" x14ac:dyDescent="0.25">
      <c r="B917" s="4" t="s">
        <v>852</v>
      </c>
    </row>
    <row r="918" spans="2:2" x14ac:dyDescent="0.25">
      <c r="B918" s="4" t="s">
        <v>853</v>
      </c>
    </row>
    <row r="919" spans="2:2" x14ac:dyDescent="0.25">
      <c r="B919" s="4" t="s">
        <v>854</v>
      </c>
    </row>
    <row r="920" spans="2:2" x14ac:dyDescent="0.25">
      <c r="B920" s="4" t="s">
        <v>855</v>
      </c>
    </row>
    <row r="921" spans="2:2" x14ac:dyDescent="0.25">
      <c r="B921" s="4" t="s">
        <v>5128</v>
      </c>
    </row>
    <row r="922" spans="2:2" x14ac:dyDescent="0.25">
      <c r="B922" s="4" t="s">
        <v>856</v>
      </c>
    </row>
    <row r="923" spans="2:2" x14ac:dyDescent="0.25">
      <c r="B923" s="4" t="s">
        <v>857</v>
      </c>
    </row>
    <row r="924" spans="2:2" x14ac:dyDescent="0.25">
      <c r="B924" s="4" t="s">
        <v>858</v>
      </c>
    </row>
    <row r="925" spans="2:2" x14ac:dyDescent="0.25">
      <c r="B925" s="4" t="s">
        <v>859</v>
      </c>
    </row>
    <row r="926" spans="2:2" x14ac:dyDescent="0.25">
      <c r="B926" s="4" t="s">
        <v>860</v>
      </c>
    </row>
    <row r="927" spans="2:2" x14ac:dyDescent="0.25">
      <c r="B927" s="4" t="s">
        <v>861</v>
      </c>
    </row>
    <row r="928" spans="2:2" x14ac:dyDescent="0.25">
      <c r="B928" s="4" t="s">
        <v>4468</v>
      </c>
    </row>
    <row r="929" spans="2:2" x14ac:dyDescent="0.25">
      <c r="B929" s="4" t="s">
        <v>862</v>
      </c>
    </row>
    <row r="930" spans="2:2" x14ac:dyDescent="0.25">
      <c r="B930" s="4" t="s">
        <v>863</v>
      </c>
    </row>
    <row r="931" spans="2:2" x14ac:dyDescent="0.25">
      <c r="B931" s="4" t="s">
        <v>4389</v>
      </c>
    </row>
    <row r="932" spans="2:2" x14ac:dyDescent="0.25">
      <c r="B932" s="4" t="s">
        <v>864</v>
      </c>
    </row>
    <row r="933" spans="2:2" x14ac:dyDescent="0.25">
      <c r="B933" s="4" t="s">
        <v>865</v>
      </c>
    </row>
    <row r="934" spans="2:2" x14ac:dyDescent="0.25">
      <c r="B934" s="4" t="s">
        <v>866</v>
      </c>
    </row>
    <row r="935" spans="2:2" x14ac:dyDescent="0.25">
      <c r="B935" s="4" t="s">
        <v>867</v>
      </c>
    </row>
    <row r="936" spans="2:2" x14ac:dyDescent="0.25">
      <c r="B936" s="4" t="s">
        <v>868</v>
      </c>
    </row>
    <row r="937" spans="2:2" x14ac:dyDescent="0.25">
      <c r="B937" s="4" t="s">
        <v>869</v>
      </c>
    </row>
    <row r="938" spans="2:2" x14ac:dyDescent="0.25">
      <c r="B938" s="4" t="s">
        <v>4871</v>
      </c>
    </row>
    <row r="939" spans="2:2" x14ac:dyDescent="0.25">
      <c r="B939" s="4" t="s">
        <v>870</v>
      </c>
    </row>
    <row r="940" spans="2:2" x14ac:dyDescent="0.25">
      <c r="B940" s="4" t="s">
        <v>871</v>
      </c>
    </row>
    <row r="941" spans="2:2" x14ac:dyDescent="0.25">
      <c r="B941" s="4" t="s">
        <v>872</v>
      </c>
    </row>
    <row r="942" spans="2:2" x14ac:dyDescent="0.25">
      <c r="B942" s="4" t="s">
        <v>873</v>
      </c>
    </row>
    <row r="943" spans="2:2" x14ac:dyDescent="0.25">
      <c r="B943" s="4" t="s">
        <v>874</v>
      </c>
    </row>
    <row r="944" spans="2:2" x14ac:dyDescent="0.25">
      <c r="B944" s="4" t="s">
        <v>875</v>
      </c>
    </row>
    <row r="945" spans="2:2" x14ac:dyDescent="0.25">
      <c r="B945" s="4" t="s">
        <v>876</v>
      </c>
    </row>
    <row r="946" spans="2:2" x14ac:dyDescent="0.25">
      <c r="B946" s="4" t="s">
        <v>732</v>
      </c>
    </row>
    <row r="947" spans="2:2" x14ac:dyDescent="0.25">
      <c r="B947" s="4" t="s">
        <v>877</v>
      </c>
    </row>
    <row r="948" spans="2:2" x14ac:dyDescent="0.25">
      <c r="B948" s="4" t="s">
        <v>1359</v>
      </c>
    </row>
    <row r="949" spans="2:2" x14ac:dyDescent="0.25">
      <c r="B949" s="4" t="s">
        <v>5032</v>
      </c>
    </row>
    <row r="950" spans="2:2" x14ac:dyDescent="0.25">
      <c r="B950" s="4" t="s">
        <v>878</v>
      </c>
    </row>
    <row r="951" spans="2:2" x14ac:dyDescent="0.25">
      <c r="B951" s="4" t="s">
        <v>879</v>
      </c>
    </row>
    <row r="952" spans="2:2" x14ac:dyDescent="0.25">
      <c r="B952" s="4" t="s">
        <v>880</v>
      </c>
    </row>
    <row r="953" spans="2:2" x14ac:dyDescent="0.25">
      <c r="B953" s="4" t="s">
        <v>881</v>
      </c>
    </row>
    <row r="954" spans="2:2" x14ac:dyDescent="0.25">
      <c r="B954" s="4" t="s">
        <v>882</v>
      </c>
    </row>
    <row r="955" spans="2:2" x14ac:dyDescent="0.25">
      <c r="B955" s="4" t="s">
        <v>883</v>
      </c>
    </row>
    <row r="956" spans="2:2" x14ac:dyDescent="0.25">
      <c r="B956" s="4" t="s">
        <v>884</v>
      </c>
    </row>
    <row r="957" spans="2:2" x14ac:dyDescent="0.25">
      <c r="B957" s="4" t="s">
        <v>885</v>
      </c>
    </row>
    <row r="958" spans="2:2" x14ac:dyDescent="0.25">
      <c r="B958" s="4" t="s">
        <v>886</v>
      </c>
    </row>
    <row r="959" spans="2:2" x14ac:dyDescent="0.25">
      <c r="B959" s="4" t="s">
        <v>887</v>
      </c>
    </row>
    <row r="960" spans="2:2" x14ac:dyDescent="0.25">
      <c r="B960" s="4" t="s">
        <v>888</v>
      </c>
    </row>
    <row r="961" spans="2:2" x14ac:dyDescent="0.25">
      <c r="B961" s="4" t="s">
        <v>890</v>
      </c>
    </row>
    <row r="962" spans="2:2" x14ac:dyDescent="0.25">
      <c r="B962" s="4" t="s">
        <v>4390</v>
      </c>
    </row>
    <row r="963" spans="2:2" x14ac:dyDescent="0.25">
      <c r="B963" s="4" t="s">
        <v>891</v>
      </c>
    </row>
    <row r="964" spans="2:2" x14ac:dyDescent="0.25">
      <c r="B964" s="4" t="s">
        <v>892</v>
      </c>
    </row>
    <row r="965" spans="2:2" x14ac:dyDescent="0.25">
      <c r="B965" s="4" t="s">
        <v>893</v>
      </c>
    </row>
    <row r="966" spans="2:2" x14ac:dyDescent="0.25">
      <c r="B966" s="4" t="s">
        <v>894</v>
      </c>
    </row>
    <row r="967" spans="2:2" x14ac:dyDescent="0.25">
      <c r="B967" s="4" t="s">
        <v>895</v>
      </c>
    </row>
    <row r="968" spans="2:2" x14ac:dyDescent="0.25">
      <c r="B968" s="4" t="s">
        <v>896</v>
      </c>
    </row>
    <row r="969" spans="2:2" x14ac:dyDescent="0.25">
      <c r="B969" s="4" t="s">
        <v>897</v>
      </c>
    </row>
    <row r="970" spans="2:2" x14ac:dyDescent="0.25">
      <c r="B970" s="4" t="s">
        <v>898</v>
      </c>
    </row>
    <row r="971" spans="2:2" x14ac:dyDescent="0.25">
      <c r="B971" s="4" t="s">
        <v>899</v>
      </c>
    </row>
    <row r="972" spans="2:2" x14ac:dyDescent="0.25">
      <c r="B972" s="4" t="s">
        <v>900</v>
      </c>
    </row>
    <row r="973" spans="2:2" x14ac:dyDescent="0.25">
      <c r="B973" s="4" t="s">
        <v>901</v>
      </c>
    </row>
    <row r="974" spans="2:2" x14ac:dyDescent="0.25">
      <c r="B974" s="4" t="s">
        <v>902</v>
      </c>
    </row>
    <row r="975" spans="2:2" x14ac:dyDescent="0.25">
      <c r="B975" s="4" t="s">
        <v>903</v>
      </c>
    </row>
    <row r="976" spans="2:2" x14ac:dyDescent="0.25">
      <c r="B976" s="4" t="s">
        <v>904</v>
      </c>
    </row>
    <row r="977" spans="2:2" x14ac:dyDescent="0.25">
      <c r="B977" s="4" t="s">
        <v>905</v>
      </c>
    </row>
    <row r="978" spans="2:2" x14ac:dyDescent="0.25">
      <c r="B978" s="4" t="s">
        <v>906</v>
      </c>
    </row>
    <row r="979" spans="2:2" x14ac:dyDescent="0.25">
      <c r="B979" s="4" t="s">
        <v>907</v>
      </c>
    </row>
    <row r="980" spans="2:2" x14ac:dyDescent="0.25">
      <c r="B980" s="4" t="s">
        <v>908</v>
      </c>
    </row>
    <row r="981" spans="2:2" x14ac:dyDescent="0.25">
      <c r="B981" s="4" t="s">
        <v>909</v>
      </c>
    </row>
    <row r="982" spans="2:2" x14ac:dyDescent="0.25">
      <c r="B982" s="4" t="s">
        <v>910</v>
      </c>
    </row>
    <row r="983" spans="2:2" x14ac:dyDescent="0.25">
      <c r="B983" s="4" t="s">
        <v>911</v>
      </c>
    </row>
    <row r="984" spans="2:2" x14ac:dyDescent="0.25">
      <c r="B984" s="4" t="s">
        <v>4438</v>
      </c>
    </row>
    <row r="985" spans="2:2" x14ac:dyDescent="0.25">
      <c r="B985" s="4" t="s">
        <v>912</v>
      </c>
    </row>
    <row r="986" spans="2:2" x14ac:dyDescent="0.25">
      <c r="B986" s="4" t="s">
        <v>913</v>
      </c>
    </row>
    <row r="987" spans="2:2" x14ac:dyDescent="0.25">
      <c r="B987" s="4" t="s">
        <v>914</v>
      </c>
    </row>
    <row r="988" spans="2:2" x14ac:dyDescent="0.25">
      <c r="B988" s="4" t="s">
        <v>915</v>
      </c>
    </row>
    <row r="989" spans="2:2" x14ac:dyDescent="0.25">
      <c r="B989" s="4" t="s">
        <v>4498</v>
      </c>
    </row>
    <row r="990" spans="2:2" x14ac:dyDescent="0.25">
      <c r="B990" s="4" t="s">
        <v>916</v>
      </c>
    </row>
    <row r="991" spans="2:2" x14ac:dyDescent="0.25">
      <c r="B991" s="4" t="s">
        <v>4391</v>
      </c>
    </row>
    <row r="992" spans="2:2" x14ac:dyDescent="0.25">
      <c r="B992" s="4" t="s">
        <v>917</v>
      </c>
    </row>
    <row r="993" spans="2:2" x14ac:dyDescent="0.25">
      <c r="B993" s="4" t="s">
        <v>918</v>
      </c>
    </row>
    <row r="994" spans="2:2" x14ac:dyDescent="0.25">
      <c r="B994" s="4" t="s">
        <v>919</v>
      </c>
    </row>
    <row r="995" spans="2:2" x14ac:dyDescent="0.25">
      <c r="B995" s="4" t="s">
        <v>920</v>
      </c>
    </row>
    <row r="996" spans="2:2" x14ac:dyDescent="0.25">
      <c r="B996" s="4" t="s">
        <v>921</v>
      </c>
    </row>
    <row r="997" spans="2:2" x14ac:dyDescent="0.25">
      <c r="B997" s="4" t="s">
        <v>922</v>
      </c>
    </row>
    <row r="998" spans="2:2" x14ac:dyDescent="0.25">
      <c r="B998" s="4" t="s">
        <v>4549</v>
      </c>
    </row>
    <row r="999" spans="2:2" x14ac:dyDescent="0.25">
      <c r="B999" s="4" t="s">
        <v>4550</v>
      </c>
    </row>
    <row r="1000" spans="2:2" x14ac:dyDescent="0.25">
      <c r="B1000" s="4" t="s">
        <v>923</v>
      </c>
    </row>
    <row r="1001" spans="2:2" x14ac:dyDescent="0.25">
      <c r="B1001" s="4" t="s">
        <v>924</v>
      </c>
    </row>
    <row r="1002" spans="2:2" x14ac:dyDescent="0.25">
      <c r="B1002" s="4" t="s">
        <v>925</v>
      </c>
    </row>
    <row r="1003" spans="2:2" x14ac:dyDescent="0.25">
      <c r="B1003" s="4" t="s">
        <v>926</v>
      </c>
    </row>
    <row r="1004" spans="2:2" x14ac:dyDescent="0.25">
      <c r="B1004" s="4" t="s">
        <v>927</v>
      </c>
    </row>
    <row r="1005" spans="2:2" x14ac:dyDescent="0.25">
      <c r="B1005" s="4" t="s">
        <v>928</v>
      </c>
    </row>
    <row r="1006" spans="2:2" x14ac:dyDescent="0.25">
      <c r="B1006" s="4" t="s">
        <v>929</v>
      </c>
    </row>
    <row r="1007" spans="2:2" x14ac:dyDescent="0.25">
      <c r="B1007" s="4" t="s">
        <v>930</v>
      </c>
    </row>
    <row r="1008" spans="2:2" x14ac:dyDescent="0.25">
      <c r="B1008" s="4" t="s">
        <v>931</v>
      </c>
    </row>
    <row r="1009" spans="2:2" x14ac:dyDescent="0.25">
      <c r="B1009" s="4" t="s">
        <v>2793</v>
      </c>
    </row>
    <row r="1010" spans="2:2" x14ac:dyDescent="0.25">
      <c r="B1010" s="4" t="s">
        <v>4439</v>
      </c>
    </row>
    <row r="1011" spans="2:2" x14ac:dyDescent="0.25">
      <c r="B1011" s="4" t="s">
        <v>932</v>
      </c>
    </row>
    <row r="1012" spans="2:2" x14ac:dyDescent="0.25">
      <c r="B1012" s="4" t="s">
        <v>933</v>
      </c>
    </row>
    <row r="1013" spans="2:2" x14ac:dyDescent="0.25">
      <c r="B1013" s="4" t="s">
        <v>934</v>
      </c>
    </row>
    <row r="1014" spans="2:2" x14ac:dyDescent="0.25">
      <c r="B1014" s="4" t="s">
        <v>935</v>
      </c>
    </row>
    <row r="1015" spans="2:2" x14ac:dyDescent="0.25">
      <c r="B1015" s="4" t="s">
        <v>5005</v>
      </c>
    </row>
    <row r="1016" spans="2:2" x14ac:dyDescent="0.25">
      <c r="B1016" s="4" t="s">
        <v>936</v>
      </c>
    </row>
    <row r="1017" spans="2:2" x14ac:dyDescent="0.25">
      <c r="B1017" s="4" t="s">
        <v>937</v>
      </c>
    </row>
    <row r="1018" spans="2:2" x14ac:dyDescent="0.25">
      <c r="B1018" s="4" t="s">
        <v>5044</v>
      </c>
    </row>
    <row r="1019" spans="2:2" x14ac:dyDescent="0.25">
      <c r="B1019" s="4" t="s">
        <v>4469</v>
      </c>
    </row>
    <row r="1020" spans="2:2" x14ac:dyDescent="0.25">
      <c r="B1020" s="4" t="s">
        <v>938</v>
      </c>
    </row>
    <row r="1021" spans="2:2" x14ac:dyDescent="0.25">
      <c r="B1021" s="4" t="s">
        <v>939</v>
      </c>
    </row>
    <row r="1022" spans="2:2" x14ac:dyDescent="0.25">
      <c r="B1022" s="4" t="s">
        <v>940</v>
      </c>
    </row>
    <row r="1023" spans="2:2" x14ac:dyDescent="0.25">
      <c r="B1023" s="4" t="s">
        <v>941</v>
      </c>
    </row>
    <row r="1024" spans="2:2" x14ac:dyDescent="0.25">
      <c r="B1024" s="4" t="s">
        <v>942</v>
      </c>
    </row>
    <row r="1025" spans="2:2" x14ac:dyDescent="0.25">
      <c r="B1025" s="4" t="s">
        <v>943</v>
      </c>
    </row>
    <row r="1026" spans="2:2" x14ac:dyDescent="0.25">
      <c r="B1026" s="4" t="s">
        <v>944</v>
      </c>
    </row>
    <row r="1027" spans="2:2" x14ac:dyDescent="0.25">
      <c r="B1027" s="4" t="s">
        <v>945</v>
      </c>
    </row>
    <row r="1028" spans="2:2" x14ac:dyDescent="0.25">
      <c r="B1028" s="4" t="s">
        <v>946</v>
      </c>
    </row>
    <row r="1029" spans="2:2" x14ac:dyDescent="0.25">
      <c r="B1029" s="4" t="s">
        <v>4440</v>
      </c>
    </row>
    <row r="1030" spans="2:2" x14ac:dyDescent="0.25">
      <c r="B1030" s="4" t="s">
        <v>947</v>
      </c>
    </row>
    <row r="1031" spans="2:2" x14ac:dyDescent="0.25">
      <c r="B1031" s="4" t="s">
        <v>948</v>
      </c>
    </row>
    <row r="1032" spans="2:2" x14ac:dyDescent="0.25">
      <c r="B1032" s="4" t="s">
        <v>949</v>
      </c>
    </row>
    <row r="1033" spans="2:2" x14ac:dyDescent="0.25">
      <c r="B1033" s="4" t="s">
        <v>950</v>
      </c>
    </row>
    <row r="1034" spans="2:2" x14ac:dyDescent="0.25">
      <c r="B1034" s="4" t="s">
        <v>951</v>
      </c>
    </row>
    <row r="1035" spans="2:2" x14ac:dyDescent="0.25">
      <c r="B1035" s="4" t="s">
        <v>952</v>
      </c>
    </row>
    <row r="1036" spans="2:2" x14ac:dyDescent="0.25">
      <c r="B1036" s="4" t="s">
        <v>953</v>
      </c>
    </row>
    <row r="1037" spans="2:2" x14ac:dyDescent="0.25">
      <c r="B1037" s="4" t="s">
        <v>954</v>
      </c>
    </row>
    <row r="1038" spans="2:2" x14ac:dyDescent="0.25">
      <c r="B1038" s="4" t="s">
        <v>955</v>
      </c>
    </row>
    <row r="1039" spans="2:2" x14ac:dyDescent="0.25">
      <c r="B1039" s="4" t="s">
        <v>956</v>
      </c>
    </row>
    <row r="1040" spans="2:2" x14ac:dyDescent="0.25">
      <c r="B1040" s="4" t="s">
        <v>5033</v>
      </c>
    </row>
    <row r="1041" spans="2:2" x14ac:dyDescent="0.25">
      <c r="B1041" s="4" t="s">
        <v>957</v>
      </c>
    </row>
    <row r="1042" spans="2:2" x14ac:dyDescent="0.25">
      <c r="B1042" s="4" t="s">
        <v>958</v>
      </c>
    </row>
    <row r="1043" spans="2:2" x14ac:dyDescent="0.25">
      <c r="B1043" s="4" t="s">
        <v>959</v>
      </c>
    </row>
    <row r="1044" spans="2:2" x14ac:dyDescent="0.25">
      <c r="B1044" s="4" t="s">
        <v>960</v>
      </c>
    </row>
    <row r="1045" spans="2:2" x14ac:dyDescent="0.25">
      <c r="B1045" s="4" t="s">
        <v>961</v>
      </c>
    </row>
    <row r="1046" spans="2:2" x14ac:dyDescent="0.25">
      <c r="B1046" s="4" t="s">
        <v>962</v>
      </c>
    </row>
    <row r="1047" spans="2:2" x14ac:dyDescent="0.25">
      <c r="B1047" s="4" t="s">
        <v>963</v>
      </c>
    </row>
    <row r="1048" spans="2:2" x14ac:dyDescent="0.25">
      <c r="B1048" s="4" t="s">
        <v>4584</v>
      </c>
    </row>
    <row r="1049" spans="2:2" x14ac:dyDescent="0.25">
      <c r="B1049" s="4" t="s">
        <v>4585</v>
      </c>
    </row>
    <row r="1050" spans="2:2" x14ac:dyDescent="0.25">
      <c r="B1050" s="4" t="s">
        <v>964</v>
      </c>
    </row>
    <row r="1051" spans="2:2" x14ac:dyDescent="0.25">
      <c r="B1051" s="4" t="s">
        <v>965</v>
      </c>
    </row>
    <row r="1052" spans="2:2" x14ac:dyDescent="0.25">
      <c r="B1052" s="4" t="s">
        <v>966</v>
      </c>
    </row>
    <row r="1053" spans="2:2" x14ac:dyDescent="0.25">
      <c r="B1053" s="4" t="s">
        <v>967</v>
      </c>
    </row>
    <row r="1054" spans="2:2" x14ac:dyDescent="0.25">
      <c r="B1054" s="4" t="s">
        <v>5320</v>
      </c>
    </row>
    <row r="1055" spans="2:2" x14ac:dyDescent="0.25">
      <c r="B1055" s="4" t="s">
        <v>968</v>
      </c>
    </row>
    <row r="1056" spans="2:2" x14ac:dyDescent="0.25">
      <c r="B1056" s="4" t="s">
        <v>969</v>
      </c>
    </row>
    <row r="1057" spans="2:2" x14ac:dyDescent="0.25">
      <c r="B1057" s="4" t="s">
        <v>4618</v>
      </c>
    </row>
    <row r="1058" spans="2:2" x14ac:dyDescent="0.25">
      <c r="B1058" s="4" t="s">
        <v>4645</v>
      </c>
    </row>
    <row r="1059" spans="2:2" x14ac:dyDescent="0.25">
      <c r="B1059" s="4" t="s">
        <v>4802</v>
      </c>
    </row>
    <row r="1060" spans="2:2" x14ac:dyDescent="0.25">
      <c r="B1060" s="4" t="s">
        <v>970</v>
      </c>
    </row>
    <row r="1061" spans="2:2" x14ac:dyDescent="0.25">
      <c r="B1061" s="4" t="s">
        <v>971</v>
      </c>
    </row>
    <row r="1062" spans="2:2" x14ac:dyDescent="0.25">
      <c r="B1062" s="4" t="s">
        <v>1781</v>
      </c>
    </row>
    <row r="1063" spans="2:2" x14ac:dyDescent="0.25">
      <c r="B1063" s="4" t="s">
        <v>972</v>
      </c>
    </row>
    <row r="1064" spans="2:2" x14ac:dyDescent="0.25">
      <c r="B1064" s="4" t="s">
        <v>974</v>
      </c>
    </row>
    <row r="1065" spans="2:2" x14ac:dyDescent="0.25">
      <c r="B1065" s="4" t="s">
        <v>975</v>
      </c>
    </row>
    <row r="1066" spans="2:2" x14ac:dyDescent="0.25">
      <c r="B1066" s="4" t="s">
        <v>5034</v>
      </c>
    </row>
    <row r="1067" spans="2:2" x14ac:dyDescent="0.25">
      <c r="B1067" s="4" t="s">
        <v>2144</v>
      </c>
    </row>
    <row r="1068" spans="2:2" x14ac:dyDescent="0.25">
      <c r="B1068" s="4" t="s">
        <v>976</v>
      </c>
    </row>
    <row r="1069" spans="2:2" x14ac:dyDescent="0.25">
      <c r="B1069" s="4" t="s">
        <v>978</v>
      </c>
    </row>
    <row r="1070" spans="2:2" x14ac:dyDescent="0.25">
      <c r="B1070" s="4" t="s">
        <v>5222</v>
      </c>
    </row>
    <row r="1071" spans="2:2" x14ac:dyDescent="0.25">
      <c r="B1071" s="4" t="s">
        <v>979</v>
      </c>
    </row>
    <row r="1072" spans="2:2" x14ac:dyDescent="0.25">
      <c r="B1072" s="4" t="s">
        <v>980</v>
      </c>
    </row>
    <row r="1073" spans="2:2" x14ac:dyDescent="0.25">
      <c r="B1073" s="4" t="s">
        <v>981</v>
      </c>
    </row>
    <row r="1074" spans="2:2" x14ac:dyDescent="0.25">
      <c r="B1074" s="4" t="s">
        <v>982</v>
      </c>
    </row>
    <row r="1075" spans="2:2" x14ac:dyDescent="0.25">
      <c r="B1075" s="4" t="s">
        <v>983</v>
      </c>
    </row>
    <row r="1076" spans="2:2" x14ac:dyDescent="0.25">
      <c r="B1076" s="4" t="s">
        <v>4803</v>
      </c>
    </row>
    <row r="1077" spans="2:2" x14ac:dyDescent="0.25">
      <c r="B1077" s="4" t="s">
        <v>984</v>
      </c>
    </row>
    <row r="1078" spans="2:2" x14ac:dyDescent="0.25">
      <c r="B1078" s="4" t="s">
        <v>985</v>
      </c>
    </row>
    <row r="1079" spans="2:2" x14ac:dyDescent="0.25">
      <c r="B1079" s="4" t="s">
        <v>986</v>
      </c>
    </row>
    <row r="1080" spans="2:2" x14ac:dyDescent="0.25">
      <c r="B1080" s="4" t="s">
        <v>987</v>
      </c>
    </row>
    <row r="1081" spans="2:2" x14ac:dyDescent="0.25">
      <c r="B1081" s="4" t="s">
        <v>988</v>
      </c>
    </row>
    <row r="1082" spans="2:2" x14ac:dyDescent="0.25">
      <c r="B1082" s="4" t="s">
        <v>989</v>
      </c>
    </row>
    <row r="1083" spans="2:2" x14ac:dyDescent="0.25">
      <c r="B1083" s="4" t="s">
        <v>990</v>
      </c>
    </row>
    <row r="1084" spans="2:2" x14ac:dyDescent="0.25">
      <c r="B1084" s="4" t="s">
        <v>991</v>
      </c>
    </row>
    <row r="1085" spans="2:2" x14ac:dyDescent="0.25">
      <c r="B1085" s="4" t="s">
        <v>992</v>
      </c>
    </row>
    <row r="1086" spans="2:2" x14ac:dyDescent="0.25">
      <c r="B1086" s="4" t="s">
        <v>993</v>
      </c>
    </row>
    <row r="1087" spans="2:2" x14ac:dyDescent="0.25">
      <c r="B1087" s="4" t="s">
        <v>994</v>
      </c>
    </row>
    <row r="1088" spans="2:2" x14ac:dyDescent="0.25">
      <c r="B1088" s="4" t="s">
        <v>995</v>
      </c>
    </row>
    <row r="1089" spans="2:2" x14ac:dyDescent="0.25">
      <c r="B1089" s="4" t="s">
        <v>996</v>
      </c>
    </row>
    <row r="1090" spans="2:2" x14ac:dyDescent="0.25">
      <c r="B1090" s="4" t="s">
        <v>997</v>
      </c>
    </row>
    <row r="1091" spans="2:2" x14ac:dyDescent="0.25">
      <c r="B1091" s="4" t="s">
        <v>998</v>
      </c>
    </row>
    <row r="1092" spans="2:2" x14ac:dyDescent="0.25">
      <c r="B1092" s="4" t="s">
        <v>999</v>
      </c>
    </row>
    <row r="1093" spans="2:2" x14ac:dyDescent="0.25">
      <c r="B1093" s="4" t="s">
        <v>1000</v>
      </c>
    </row>
    <row r="1094" spans="2:2" x14ac:dyDescent="0.25">
      <c r="B1094" s="4" t="s">
        <v>1001</v>
      </c>
    </row>
    <row r="1095" spans="2:2" x14ac:dyDescent="0.25">
      <c r="B1095" s="4" t="s">
        <v>1002</v>
      </c>
    </row>
    <row r="1096" spans="2:2" x14ac:dyDescent="0.25">
      <c r="B1096" s="4" t="s">
        <v>1003</v>
      </c>
    </row>
    <row r="1097" spans="2:2" x14ac:dyDescent="0.25">
      <c r="B1097" s="4" t="s">
        <v>1004</v>
      </c>
    </row>
    <row r="1098" spans="2:2" x14ac:dyDescent="0.25">
      <c r="B1098" s="4" t="s">
        <v>1005</v>
      </c>
    </row>
    <row r="1099" spans="2:2" x14ac:dyDescent="0.25">
      <c r="B1099" s="4" t="s">
        <v>1006</v>
      </c>
    </row>
    <row r="1100" spans="2:2" x14ac:dyDescent="0.25">
      <c r="B1100" s="4" t="s">
        <v>1007</v>
      </c>
    </row>
    <row r="1101" spans="2:2" x14ac:dyDescent="0.25">
      <c r="B1101" s="4" t="s">
        <v>977</v>
      </c>
    </row>
    <row r="1102" spans="2:2" x14ac:dyDescent="0.25">
      <c r="B1102" s="4" t="s">
        <v>4718</v>
      </c>
    </row>
    <row r="1103" spans="2:2" x14ac:dyDescent="0.25">
      <c r="B1103" s="4" t="s">
        <v>1008</v>
      </c>
    </row>
    <row r="1104" spans="2:2" x14ac:dyDescent="0.25">
      <c r="B1104" s="4" t="s">
        <v>1009</v>
      </c>
    </row>
    <row r="1105" spans="2:2" x14ac:dyDescent="0.25">
      <c r="B1105" s="4" t="s">
        <v>1010</v>
      </c>
    </row>
    <row r="1106" spans="2:2" x14ac:dyDescent="0.25">
      <c r="B1106" s="4" t="s">
        <v>1011</v>
      </c>
    </row>
    <row r="1107" spans="2:2" x14ac:dyDescent="0.25">
      <c r="B1107" s="4" t="s">
        <v>1012</v>
      </c>
    </row>
    <row r="1108" spans="2:2" x14ac:dyDescent="0.25">
      <c r="B1108" s="4" t="s">
        <v>1013</v>
      </c>
    </row>
    <row r="1109" spans="2:2" x14ac:dyDescent="0.25">
      <c r="B1109" s="4" t="s">
        <v>4392</v>
      </c>
    </row>
    <row r="1110" spans="2:2" x14ac:dyDescent="0.25">
      <c r="B1110" s="4" t="s">
        <v>4393</v>
      </c>
    </row>
    <row r="1111" spans="2:2" x14ac:dyDescent="0.25">
      <c r="B1111" s="4" t="s">
        <v>1014</v>
      </c>
    </row>
    <row r="1112" spans="2:2" x14ac:dyDescent="0.25">
      <c r="B1112" s="4" t="s">
        <v>1015</v>
      </c>
    </row>
    <row r="1113" spans="2:2" x14ac:dyDescent="0.25">
      <c r="B1113" s="4" t="s">
        <v>4470</v>
      </c>
    </row>
    <row r="1114" spans="2:2" x14ac:dyDescent="0.25">
      <c r="B1114" s="4" t="s">
        <v>1016</v>
      </c>
    </row>
    <row r="1115" spans="2:2" x14ac:dyDescent="0.25">
      <c r="B1115" s="4" t="s">
        <v>1017</v>
      </c>
    </row>
    <row r="1116" spans="2:2" x14ac:dyDescent="0.25">
      <c r="B1116" s="4" t="s">
        <v>1018</v>
      </c>
    </row>
    <row r="1117" spans="2:2" x14ac:dyDescent="0.25">
      <c r="B1117" s="4" t="s">
        <v>1019</v>
      </c>
    </row>
    <row r="1118" spans="2:2" x14ac:dyDescent="0.25">
      <c r="B1118" s="4" t="s">
        <v>1020</v>
      </c>
    </row>
    <row r="1119" spans="2:2" x14ac:dyDescent="0.25">
      <c r="B1119" s="4" t="s">
        <v>1021</v>
      </c>
    </row>
    <row r="1120" spans="2:2" x14ac:dyDescent="0.25">
      <c r="B1120" s="4" t="s">
        <v>1022</v>
      </c>
    </row>
    <row r="1121" spans="2:2" x14ac:dyDescent="0.25">
      <c r="B1121" s="4" t="s">
        <v>1023</v>
      </c>
    </row>
    <row r="1122" spans="2:2" x14ac:dyDescent="0.25">
      <c r="B1122" s="4" t="s">
        <v>1024</v>
      </c>
    </row>
    <row r="1123" spans="2:2" x14ac:dyDescent="0.25">
      <c r="B1123" s="4" t="s">
        <v>1025</v>
      </c>
    </row>
    <row r="1124" spans="2:2" x14ac:dyDescent="0.25">
      <c r="B1124" s="4" t="s">
        <v>1026</v>
      </c>
    </row>
    <row r="1125" spans="2:2" x14ac:dyDescent="0.25">
      <c r="B1125" s="4" t="s">
        <v>1027</v>
      </c>
    </row>
    <row r="1126" spans="2:2" x14ac:dyDescent="0.25">
      <c r="B1126" s="4" t="s">
        <v>1028</v>
      </c>
    </row>
    <row r="1127" spans="2:2" x14ac:dyDescent="0.25">
      <c r="B1127" s="4" t="s">
        <v>1029</v>
      </c>
    </row>
    <row r="1128" spans="2:2" x14ac:dyDescent="0.25">
      <c r="B1128" s="4" t="s">
        <v>1030</v>
      </c>
    </row>
    <row r="1129" spans="2:2" x14ac:dyDescent="0.25">
      <c r="B1129" s="4" t="s">
        <v>1031</v>
      </c>
    </row>
    <row r="1130" spans="2:2" x14ac:dyDescent="0.25">
      <c r="B1130" s="4" t="s">
        <v>1032</v>
      </c>
    </row>
    <row r="1131" spans="2:2" x14ac:dyDescent="0.25">
      <c r="B1131" s="4" t="s">
        <v>1033</v>
      </c>
    </row>
    <row r="1132" spans="2:2" x14ac:dyDescent="0.25">
      <c r="B1132" s="4" t="s">
        <v>1034</v>
      </c>
    </row>
    <row r="1133" spans="2:2" x14ac:dyDescent="0.25">
      <c r="B1133" s="4" t="s">
        <v>1035</v>
      </c>
    </row>
    <row r="1134" spans="2:2" x14ac:dyDescent="0.25">
      <c r="B1134" s="4" t="s">
        <v>1036</v>
      </c>
    </row>
    <row r="1135" spans="2:2" x14ac:dyDescent="0.25">
      <c r="B1135" s="4" t="s">
        <v>1037</v>
      </c>
    </row>
    <row r="1136" spans="2:2" x14ac:dyDescent="0.25">
      <c r="B1136" s="4" t="s">
        <v>1038</v>
      </c>
    </row>
    <row r="1137" spans="2:2" x14ac:dyDescent="0.25">
      <c r="B1137" s="4" t="s">
        <v>1039</v>
      </c>
    </row>
    <row r="1138" spans="2:2" x14ac:dyDescent="0.25">
      <c r="B1138" s="4" t="s">
        <v>1040</v>
      </c>
    </row>
    <row r="1139" spans="2:2" x14ac:dyDescent="0.25">
      <c r="B1139" s="4" t="s">
        <v>1041</v>
      </c>
    </row>
    <row r="1140" spans="2:2" x14ac:dyDescent="0.25">
      <c r="B1140" s="4" t="s">
        <v>1042</v>
      </c>
    </row>
    <row r="1141" spans="2:2" x14ac:dyDescent="0.25">
      <c r="B1141" s="4" t="s">
        <v>1043</v>
      </c>
    </row>
    <row r="1142" spans="2:2" x14ac:dyDescent="0.25">
      <c r="B1142" s="4" t="s">
        <v>4551</v>
      </c>
    </row>
    <row r="1143" spans="2:2" x14ac:dyDescent="0.25">
      <c r="B1143" s="4" t="s">
        <v>1044</v>
      </c>
    </row>
    <row r="1144" spans="2:2" x14ac:dyDescent="0.25">
      <c r="B1144" s="4" t="s">
        <v>1045</v>
      </c>
    </row>
    <row r="1145" spans="2:2" x14ac:dyDescent="0.25">
      <c r="B1145" s="4" t="s">
        <v>1046</v>
      </c>
    </row>
    <row r="1146" spans="2:2" x14ac:dyDescent="0.25">
      <c r="B1146" s="4" t="s">
        <v>1047</v>
      </c>
    </row>
    <row r="1147" spans="2:2" x14ac:dyDescent="0.25">
      <c r="B1147" s="4" t="s">
        <v>1048</v>
      </c>
    </row>
    <row r="1148" spans="2:2" x14ac:dyDescent="0.25">
      <c r="B1148" s="4" t="s">
        <v>1049</v>
      </c>
    </row>
    <row r="1149" spans="2:2" x14ac:dyDescent="0.25">
      <c r="B1149" s="4" t="s">
        <v>1050</v>
      </c>
    </row>
    <row r="1150" spans="2:2" x14ac:dyDescent="0.25">
      <c r="B1150" s="4" t="s">
        <v>1051</v>
      </c>
    </row>
    <row r="1151" spans="2:2" x14ac:dyDescent="0.25">
      <c r="B1151" s="4" t="s">
        <v>1052</v>
      </c>
    </row>
    <row r="1152" spans="2:2" x14ac:dyDescent="0.25">
      <c r="B1152" s="4" t="s">
        <v>1053</v>
      </c>
    </row>
    <row r="1153" spans="2:2" x14ac:dyDescent="0.25">
      <c r="B1153" s="4" t="s">
        <v>1054</v>
      </c>
    </row>
    <row r="1154" spans="2:2" x14ac:dyDescent="0.25">
      <c r="B1154" s="4" t="s">
        <v>1055</v>
      </c>
    </row>
    <row r="1155" spans="2:2" x14ac:dyDescent="0.25">
      <c r="B1155" s="4" t="s">
        <v>1056</v>
      </c>
    </row>
    <row r="1156" spans="2:2" x14ac:dyDescent="0.25">
      <c r="B1156" s="4" t="s">
        <v>1057</v>
      </c>
    </row>
    <row r="1157" spans="2:2" x14ac:dyDescent="0.25">
      <c r="B1157" s="4" t="s">
        <v>1058</v>
      </c>
    </row>
    <row r="1158" spans="2:2" x14ac:dyDescent="0.25">
      <c r="B1158" s="4" t="s">
        <v>1059</v>
      </c>
    </row>
    <row r="1159" spans="2:2" x14ac:dyDescent="0.25">
      <c r="B1159" s="4" t="s">
        <v>4675</v>
      </c>
    </row>
    <row r="1160" spans="2:2" x14ac:dyDescent="0.25">
      <c r="B1160" s="4" t="s">
        <v>1060</v>
      </c>
    </row>
    <row r="1161" spans="2:2" x14ac:dyDescent="0.25">
      <c r="B1161" s="4" t="s">
        <v>1061</v>
      </c>
    </row>
    <row r="1162" spans="2:2" x14ac:dyDescent="0.25">
      <c r="B1162" s="4" t="s">
        <v>4925</v>
      </c>
    </row>
    <row r="1163" spans="2:2" x14ac:dyDescent="0.25">
      <c r="B1163" s="4" t="s">
        <v>1063</v>
      </c>
    </row>
    <row r="1164" spans="2:2" x14ac:dyDescent="0.25">
      <c r="B1164" s="4" t="s">
        <v>1062</v>
      </c>
    </row>
    <row r="1165" spans="2:2" x14ac:dyDescent="0.25">
      <c r="B1165" s="4" t="s">
        <v>4755</v>
      </c>
    </row>
    <row r="1166" spans="2:2" x14ac:dyDescent="0.25">
      <c r="B1166" s="4" t="s">
        <v>1064</v>
      </c>
    </row>
    <row r="1167" spans="2:2" x14ac:dyDescent="0.25">
      <c r="B1167" s="4" t="s">
        <v>5036</v>
      </c>
    </row>
    <row r="1168" spans="2:2" x14ac:dyDescent="0.25">
      <c r="B1168" s="4" t="s">
        <v>4646</v>
      </c>
    </row>
    <row r="1169" spans="2:2" x14ac:dyDescent="0.25">
      <c r="B1169" s="4" t="s">
        <v>1065</v>
      </c>
    </row>
    <row r="1170" spans="2:2" x14ac:dyDescent="0.25">
      <c r="B1170" s="4" t="s">
        <v>1066</v>
      </c>
    </row>
    <row r="1171" spans="2:2" x14ac:dyDescent="0.25">
      <c r="B1171" s="4" t="s">
        <v>1067</v>
      </c>
    </row>
    <row r="1172" spans="2:2" x14ac:dyDescent="0.25">
      <c r="B1172" s="4" t="s">
        <v>1068</v>
      </c>
    </row>
    <row r="1173" spans="2:2" x14ac:dyDescent="0.25">
      <c r="B1173" s="4" t="s">
        <v>1069</v>
      </c>
    </row>
    <row r="1174" spans="2:2" x14ac:dyDescent="0.25">
      <c r="B1174" s="4" t="s">
        <v>1070</v>
      </c>
    </row>
    <row r="1175" spans="2:2" x14ac:dyDescent="0.25">
      <c r="B1175" s="4" t="s">
        <v>1071</v>
      </c>
    </row>
    <row r="1176" spans="2:2" x14ac:dyDescent="0.25">
      <c r="B1176" s="4" t="s">
        <v>1072</v>
      </c>
    </row>
    <row r="1177" spans="2:2" x14ac:dyDescent="0.25">
      <c r="B1177" s="4" t="s">
        <v>4471</v>
      </c>
    </row>
    <row r="1178" spans="2:2" x14ac:dyDescent="0.25">
      <c r="B1178" s="4" t="s">
        <v>1073</v>
      </c>
    </row>
    <row r="1179" spans="2:2" x14ac:dyDescent="0.25">
      <c r="B1179" s="4" t="s">
        <v>1074</v>
      </c>
    </row>
    <row r="1180" spans="2:2" x14ac:dyDescent="0.25">
      <c r="B1180" s="4" t="s">
        <v>1075</v>
      </c>
    </row>
    <row r="1181" spans="2:2" x14ac:dyDescent="0.25">
      <c r="B1181" s="4" t="s">
        <v>1076</v>
      </c>
    </row>
    <row r="1182" spans="2:2" x14ac:dyDescent="0.25">
      <c r="B1182" s="4" t="s">
        <v>1077</v>
      </c>
    </row>
    <row r="1183" spans="2:2" x14ac:dyDescent="0.25">
      <c r="B1183" s="4" t="s">
        <v>1078</v>
      </c>
    </row>
    <row r="1184" spans="2:2" x14ac:dyDescent="0.25">
      <c r="B1184" s="4" t="s">
        <v>1079</v>
      </c>
    </row>
    <row r="1185" spans="2:2" x14ac:dyDescent="0.25">
      <c r="B1185" s="4" t="s">
        <v>1080</v>
      </c>
    </row>
    <row r="1186" spans="2:2" x14ac:dyDescent="0.25">
      <c r="B1186" s="4" t="s">
        <v>1081</v>
      </c>
    </row>
    <row r="1187" spans="2:2" x14ac:dyDescent="0.25">
      <c r="B1187" s="4" t="s">
        <v>1082</v>
      </c>
    </row>
    <row r="1188" spans="2:2" x14ac:dyDescent="0.25">
      <c r="B1188" s="4" t="s">
        <v>1083</v>
      </c>
    </row>
    <row r="1189" spans="2:2" x14ac:dyDescent="0.25">
      <c r="B1189" s="4" t="s">
        <v>1084</v>
      </c>
    </row>
    <row r="1190" spans="2:2" x14ac:dyDescent="0.25">
      <c r="B1190" s="4" t="s">
        <v>1085</v>
      </c>
    </row>
    <row r="1191" spans="2:2" x14ac:dyDescent="0.25">
      <c r="B1191" s="4" t="s">
        <v>1086</v>
      </c>
    </row>
    <row r="1192" spans="2:2" x14ac:dyDescent="0.25">
      <c r="B1192" s="4" t="s">
        <v>4499</v>
      </c>
    </row>
    <row r="1193" spans="2:2" x14ac:dyDescent="0.25">
      <c r="B1193" s="4" t="s">
        <v>4472</v>
      </c>
    </row>
    <row r="1194" spans="2:2" x14ac:dyDescent="0.25">
      <c r="B1194" s="4" t="s">
        <v>1560</v>
      </c>
    </row>
    <row r="1195" spans="2:2" x14ac:dyDescent="0.25">
      <c r="B1195" s="4" t="s">
        <v>1087</v>
      </c>
    </row>
    <row r="1196" spans="2:2" x14ac:dyDescent="0.25">
      <c r="B1196" s="4" t="s">
        <v>1088</v>
      </c>
    </row>
    <row r="1197" spans="2:2" x14ac:dyDescent="0.25">
      <c r="B1197" s="4" t="s">
        <v>4719</v>
      </c>
    </row>
    <row r="1198" spans="2:2" x14ac:dyDescent="0.25">
      <c r="B1198" s="4" t="s">
        <v>4720</v>
      </c>
    </row>
    <row r="1199" spans="2:2" x14ac:dyDescent="0.25">
      <c r="B1199" s="4" t="s">
        <v>1089</v>
      </c>
    </row>
    <row r="1200" spans="2:2" x14ac:dyDescent="0.25">
      <c r="B1200" s="4" t="s">
        <v>1090</v>
      </c>
    </row>
    <row r="1201" spans="2:2" x14ac:dyDescent="0.25">
      <c r="B1201" s="4" t="s">
        <v>1091</v>
      </c>
    </row>
    <row r="1202" spans="2:2" x14ac:dyDescent="0.25">
      <c r="B1202" s="4" t="s">
        <v>1092</v>
      </c>
    </row>
    <row r="1203" spans="2:2" x14ac:dyDescent="0.25">
      <c r="B1203" s="4" t="s">
        <v>1093</v>
      </c>
    </row>
    <row r="1204" spans="2:2" x14ac:dyDescent="0.25">
      <c r="B1204" s="4" t="s">
        <v>5223</v>
      </c>
    </row>
    <row r="1205" spans="2:2" x14ac:dyDescent="0.25">
      <c r="B1205" s="4" t="s">
        <v>1094</v>
      </c>
    </row>
    <row r="1206" spans="2:2" x14ac:dyDescent="0.25">
      <c r="B1206" s="4" t="s">
        <v>1095</v>
      </c>
    </row>
    <row r="1207" spans="2:2" x14ac:dyDescent="0.25">
      <c r="B1207" s="4" t="s">
        <v>4500</v>
      </c>
    </row>
    <row r="1208" spans="2:2" x14ac:dyDescent="0.25">
      <c r="B1208" s="4" t="s">
        <v>1096</v>
      </c>
    </row>
    <row r="1209" spans="2:2" x14ac:dyDescent="0.25">
      <c r="B1209" s="4" t="s">
        <v>1097</v>
      </c>
    </row>
    <row r="1210" spans="2:2" x14ac:dyDescent="0.25">
      <c r="B1210" s="4" t="s">
        <v>1098</v>
      </c>
    </row>
    <row r="1211" spans="2:2" x14ac:dyDescent="0.25">
      <c r="B1211" s="4" t="s">
        <v>1099</v>
      </c>
    </row>
    <row r="1212" spans="2:2" x14ac:dyDescent="0.25">
      <c r="B1212" s="4" t="s">
        <v>1100</v>
      </c>
    </row>
    <row r="1213" spans="2:2" x14ac:dyDescent="0.25">
      <c r="B1213" s="4" t="s">
        <v>4927</v>
      </c>
    </row>
    <row r="1214" spans="2:2" x14ac:dyDescent="0.25">
      <c r="B1214" s="4" t="s">
        <v>1101</v>
      </c>
    </row>
    <row r="1215" spans="2:2" x14ac:dyDescent="0.25">
      <c r="B1215" s="4" t="s">
        <v>4586</v>
      </c>
    </row>
    <row r="1216" spans="2:2" x14ac:dyDescent="0.25">
      <c r="B1216" s="4" t="s">
        <v>1102</v>
      </c>
    </row>
    <row r="1217" spans="2:2" x14ac:dyDescent="0.25">
      <c r="B1217" s="4" t="s">
        <v>1103</v>
      </c>
    </row>
    <row r="1218" spans="2:2" x14ac:dyDescent="0.25">
      <c r="B1218" s="4" t="s">
        <v>1104</v>
      </c>
    </row>
    <row r="1219" spans="2:2" x14ac:dyDescent="0.25">
      <c r="B1219" s="4" t="s">
        <v>1105</v>
      </c>
    </row>
    <row r="1220" spans="2:2" x14ac:dyDescent="0.25">
      <c r="B1220" s="4" t="s">
        <v>1106</v>
      </c>
    </row>
    <row r="1221" spans="2:2" x14ac:dyDescent="0.25">
      <c r="B1221" s="4" t="s">
        <v>1107</v>
      </c>
    </row>
    <row r="1222" spans="2:2" x14ac:dyDescent="0.25">
      <c r="B1222" s="4" t="s">
        <v>1108</v>
      </c>
    </row>
    <row r="1223" spans="2:2" x14ac:dyDescent="0.25">
      <c r="B1223" s="4" t="s">
        <v>1109</v>
      </c>
    </row>
    <row r="1224" spans="2:2" x14ac:dyDescent="0.25">
      <c r="B1224" s="4" t="s">
        <v>1110</v>
      </c>
    </row>
    <row r="1225" spans="2:2" x14ac:dyDescent="0.25">
      <c r="B1225" s="4" t="s">
        <v>1111</v>
      </c>
    </row>
    <row r="1226" spans="2:2" x14ac:dyDescent="0.25">
      <c r="B1226" s="4" t="s">
        <v>1112</v>
      </c>
    </row>
    <row r="1227" spans="2:2" x14ac:dyDescent="0.25">
      <c r="B1227" s="4" t="s">
        <v>1113</v>
      </c>
    </row>
    <row r="1228" spans="2:2" x14ac:dyDescent="0.25">
      <c r="B1228" s="4" t="s">
        <v>1114</v>
      </c>
    </row>
    <row r="1229" spans="2:2" x14ac:dyDescent="0.25">
      <c r="B1229" s="4" t="s">
        <v>1115</v>
      </c>
    </row>
    <row r="1230" spans="2:2" x14ac:dyDescent="0.25">
      <c r="B1230" s="4" t="s">
        <v>1116</v>
      </c>
    </row>
    <row r="1231" spans="2:2" x14ac:dyDescent="0.25">
      <c r="B1231" s="4" t="s">
        <v>1117</v>
      </c>
    </row>
    <row r="1232" spans="2:2" x14ac:dyDescent="0.25">
      <c r="B1232" s="4" t="s">
        <v>4394</v>
      </c>
    </row>
    <row r="1233" spans="2:2" x14ac:dyDescent="0.25">
      <c r="B1233" s="4" t="s">
        <v>1118</v>
      </c>
    </row>
    <row r="1234" spans="2:2" x14ac:dyDescent="0.25">
      <c r="B1234" s="4" t="s">
        <v>1119</v>
      </c>
    </row>
    <row r="1235" spans="2:2" x14ac:dyDescent="0.25">
      <c r="B1235" s="4" t="s">
        <v>4752</v>
      </c>
    </row>
    <row r="1236" spans="2:2" x14ac:dyDescent="0.25">
      <c r="B1236" s="4" t="s">
        <v>4721</v>
      </c>
    </row>
    <row r="1237" spans="2:2" x14ac:dyDescent="0.25">
      <c r="B1237" s="4" t="s">
        <v>1120</v>
      </c>
    </row>
    <row r="1238" spans="2:2" x14ac:dyDescent="0.25">
      <c r="B1238" s="4" t="s">
        <v>1121</v>
      </c>
    </row>
    <row r="1239" spans="2:2" x14ac:dyDescent="0.25">
      <c r="B1239" s="4" t="s">
        <v>1122</v>
      </c>
    </row>
    <row r="1240" spans="2:2" x14ac:dyDescent="0.25">
      <c r="B1240" s="4" t="s">
        <v>1123</v>
      </c>
    </row>
    <row r="1241" spans="2:2" x14ac:dyDescent="0.25">
      <c r="B1241" s="4" t="s">
        <v>1124</v>
      </c>
    </row>
    <row r="1242" spans="2:2" x14ac:dyDescent="0.25">
      <c r="B1242" s="4" t="s">
        <v>1125</v>
      </c>
    </row>
    <row r="1243" spans="2:2" x14ac:dyDescent="0.25">
      <c r="B1243" s="4" t="s">
        <v>1126</v>
      </c>
    </row>
    <row r="1244" spans="2:2" x14ac:dyDescent="0.25">
      <c r="B1244" s="4" t="s">
        <v>1127</v>
      </c>
    </row>
    <row r="1245" spans="2:2" x14ac:dyDescent="0.25">
      <c r="B1245" s="4" t="s">
        <v>1128</v>
      </c>
    </row>
    <row r="1246" spans="2:2" x14ac:dyDescent="0.25">
      <c r="B1246" s="4" t="s">
        <v>1129</v>
      </c>
    </row>
    <row r="1247" spans="2:2" x14ac:dyDescent="0.25">
      <c r="B1247" s="4" t="s">
        <v>1130</v>
      </c>
    </row>
    <row r="1248" spans="2:2" x14ac:dyDescent="0.25">
      <c r="B1248" s="4" t="s">
        <v>4552</v>
      </c>
    </row>
    <row r="1249" spans="2:2" x14ac:dyDescent="0.25">
      <c r="B1249" s="4" t="s">
        <v>1131</v>
      </c>
    </row>
    <row r="1250" spans="2:2" x14ac:dyDescent="0.25">
      <c r="B1250" s="4" t="s">
        <v>1132</v>
      </c>
    </row>
    <row r="1251" spans="2:2" x14ac:dyDescent="0.25">
      <c r="B1251" s="4" t="s">
        <v>1133</v>
      </c>
    </row>
    <row r="1252" spans="2:2" x14ac:dyDescent="0.25">
      <c r="B1252" s="4" t="s">
        <v>4441</v>
      </c>
    </row>
    <row r="1253" spans="2:2" x14ac:dyDescent="0.25">
      <c r="B1253" s="4" t="s">
        <v>1134</v>
      </c>
    </row>
    <row r="1254" spans="2:2" x14ac:dyDescent="0.25">
      <c r="B1254" s="4" t="s">
        <v>4656</v>
      </c>
    </row>
    <row r="1255" spans="2:2" x14ac:dyDescent="0.25">
      <c r="B1255" s="4" t="s">
        <v>1135</v>
      </c>
    </row>
    <row r="1256" spans="2:2" x14ac:dyDescent="0.25">
      <c r="B1256" s="4" t="s">
        <v>1136</v>
      </c>
    </row>
    <row r="1257" spans="2:2" x14ac:dyDescent="0.25">
      <c r="B1257" s="4" t="s">
        <v>1137</v>
      </c>
    </row>
    <row r="1258" spans="2:2" x14ac:dyDescent="0.25">
      <c r="B1258" s="4" t="s">
        <v>1138</v>
      </c>
    </row>
    <row r="1259" spans="2:2" x14ac:dyDescent="0.25">
      <c r="B1259" s="4" t="s">
        <v>1139</v>
      </c>
    </row>
    <row r="1260" spans="2:2" x14ac:dyDescent="0.25">
      <c r="B1260" s="4" t="s">
        <v>1140</v>
      </c>
    </row>
    <row r="1261" spans="2:2" x14ac:dyDescent="0.25">
      <c r="B1261" s="4" t="s">
        <v>1141</v>
      </c>
    </row>
    <row r="1262" spans="2:2" x14ac:dyDescent="0.25">
      <c r="B1262" s="4" t="s">
        <v>1142</v>
      </c>
    </row>
    <row r="1263" spans="2:2" x14ac:dyDescent="0.25">
      <c r="B1263" s="4" t="s">
        <v>1143</v>
      </c>
    </row>
    <row r="1264" spans="2:2" x14ac:dyDescent="0.25">
      <c r="B1264" s="4" t="s">
        <v>1144</v>
      </c>
    </row>
    <row r="1265" spans="2:2" x14ac:dyDescent="0.25">
      <c r="B1265" s="4" t="s">
        <v>1145</v>
      </c>
    </row>
    <row r="1266" spans="2:2" x14ac:dyDescent="0.25">
      <c r="B1266" s="4" t="s">
        <v>4722</v>
      </c>
    </row>
    <row r="1267" spans="2:2" x14ac:dyDescent="0.25">
      <c r="B1267" s="4" t="s">
        <v>1146</v>
      </c>
    </row>
    <row r="1268" spans="2:2" x14ac:dyDescent="0.25">
      <c r="B1268" s="4" t="s">
        <v>1147</v>
      </c>
    </row>
    <row r="1269" spans="2:2" x14ac:dyDescent="0.25">
      <c r="B1269" s="4" t="s">
        <v>1148</v>
      </c>
    </row>
    <row r="1270" spans="2:2" x14ac:dyDescent="0.25">
      <c r="B1270" s="4" t="s">
        <v>1149</v>
      </c>
    </row>
    <row r="1271" spans="2:2" x14ac:dyDescent="0.25">
      <c r="B1271" s="4" t="s">
        <v>1150</v>
      </c>
    </row>
    <row r="1272" spans="2:2" x14ac:dyDescent="0.25">
      <c r="B1272" s="4" t="s">
        <v>1151</v>
      </c>
    </row>
    <row r="1273" spans="2:2" x14ac:dyDescent="0.25">
      <c r="B1273" s="4" t="s">
        <v>1153</v>
      </c>
    </row>
    <row r="1274" spans="2:2" x14ac:dyDescent="0.25">
      <c r="B1274" s="4" t="s">
        <v>1154</v>
      </c>
    </row>
    <row r="1275" spans="2:2" x14ac:dyDescent="0.25">
      <c r="B1275" s="4" t="s">
        <v>4662</v>
      </c>
    </row>
    <row r="1276" spans="2:2" x14ac:dyDescent="0.25">
      <c r="B1276" s="4" t="s">
        <v>1155</v>
      </c>
    </row>
    <row r="1277" spans="2:2" x14ac:dyDescent="0.25">
      <c r="B1277" s="4" t="s">
        <v>1156</v>
      </c>
    </row>
    <row r="1278" spans="2:2" x14ac:dyDescent="0.25">
      <c r="B1278" s="4" t="s">
        <v>1157</v>
      </c>
    </row>
    <row r="1279" spans="2:2" x14ac:dyDescent="0.25">
      <c r="B1279" s="4" t="s">
        <v>5238</v>
      </c>
    </row>
    <row r="1280" spans="2:2" x14ac:dyDescent="0.25">
      <c r="B1280" s="4" t="s">
        <v>1163</v>
      </c>
    </row>
    <row r="1281" spans="2:2" x14ac:dyDescent="0.25">
      <c r="B1281" s="4" t="s">
        <v>1158</v>
      </c>
    </row>
    <row r="1282" spans="2:2" x14ac:dyDescent="0.25">
      <c r="B1282" s="4" t="s">
        <v>5224</v>
      </c>
    </row>
    <row r="1283" spans="2:2" x14ac:dyDescent="0.25">
      <c r="B1283" s="4" t="s">
        <v>1159</v>
      </c>
    </row>
    <row r="1284" spans="2:2" x14ac:dyDescent="0.25">
      <c r="B1284" s="4" t="s">
        <v>1160</v>
      </c>
    </row>
    <row r="1285" spans="2:2" x14ac:dyDescent="0.25">
      <c r="B1285" s="4" t="s">
        <v>1161</v>
      </c>
    </row>
    <row r="1286" spans="2:2" x14ac:dyDescent="0.25">
      <c r="B1286" s="4" t="s">
        <v>4553</v>
      </c>
    </row>
    <row r="1287" spans="2:2" x14ac:dyDescent="0.25">
      <c r="B1287" s="4" t="s">
        <v>4663</v>
      </c>
    </row>
    <row r="1288" spans="2:2" x14ac:dyDescent="0.25">
      <c r="B1288" s="4" t="s">
        <v>1162</v>
      </c>
    </row>
    <row r="1289" spans="2:2" x14ac:dyDescent="0.25">
      <c r="B1289" s="4" t="s">
        <v>1164</v>
      </c>
    </row>
    <row r="1290" spans="2:2" x14ac:dyDescent="0.25">
      <c r="B1290" s="4" t="s">
        <v>1165</v>
      </c>
    </row>
    <row r="1291" spans="2:2" x14ac:dyDescent="0.25">
      <c r="B1291" s="4" t="s">
        <v>1166</v>
      </c>
    </row>
    <row r="1292" spans="2:2" x14ac:dyDescent="0.25">
      <c r="B1292" s="4" t="s">
        <v>1167</v>
      </c>
    </row>
    <row r="1293" spans="2:2" x14ac:dyDescent="0.25">
      <c r="B1293" s="4" t="s">
        <v>1168</v>
      </c>
    </row>
    <row r="1294" spans="2:2" x14ac:dyDescent="0.25">
      <c r="B1294" s="4" t="s">
        <v>1169</v>
      </c>
    </row>
    <row r="1295" spans="2:2" x14ac:dyDescent="0.25">
      <c r="B1295" s="4" t="s">
        <v>1170</v>
      </c>
    </row>
    <row r="1296" spans="2:2" x14ac:dyDescent="0.25">
      <c r="B1296" s="4" t="s">
        <v>1172</v>
      </c>
    </row>
    <row r="1297" spans="2:2" x14ac:dyDescent="0.25">
      <c r="B1297" s="4" t="s">
        <v>1173</v>
      </c>
    </row>
    <row r="1298" spans="2:2" x14ac:dyDescent="0.25">
      <c r="B1298" s="4" t="s">
        <v>1174</v>
      </c>
    </row>
    <row r="1299" spans="2:2" x14ac:dyDescent="0.25">
      <c r="B1299" s="4" t="s">
        <v>1175</v>
      </c>
    </row>
    <row r="1300" spans="2:2" x14ac:dyDescent="0.25">
      <c r="B1300" s="4" t="s">
        <v>1176</v>
      </c>
    </row>
    <row r="1301" spans="2:2" x14ac:dyDescent="0.25">
      <c r="B1301" s="4" t="s">
        <v>1177</v>
      </c>
    </row>
    <row r="1302" spans="2:2" x14ac:dyDescent="0.25">
      <c r="B1302" s="4" t="s">
        <v>1178</v>
      </c>
    </row>
    <row r="1303" spans="2:2" x14ac:dyDescent="0.25">
      <c r="B1303" s="4" t="s">
        <v>1179</v>
      </c>
    </row>
    <row r="1304" spans="2:2" x14ac:dyDescent="0.25">
      <c r="B1304" s="4" t="s">
        <v>1180</v>
      </c>
    </row>
    <row r="1305" spans="2:2" x14ac:dyDescent="0.25">
      <c r="B1305" s="4" t="s">
        <v>1181</v>
      </c>
    </row>
    <row r="1306" spans="2:2" x14ac:dyDescent="0.25">
      <c r="B1306" s="4" t="s">
        <v>1182</v>
      </c>
    </row>
    <row r="1307" spans="2:2" x14ac:dyDescent="0.25">
      <c r="B1307" s="4" t="s">
        <v>1183</v>
      </c>
    </row>
    <row r="1308" spans="2:2" x14ac:dyDescent="0.25">
      <c r="B1308" s="4" t="s">
        <v>5225</v>
      </c>
    </row>
    <row r="1309" spans="2:2" x14ac:dyDescent="0.25">
      <c r="B1309" s="4" t="s">
        <v>1184</v>
      </c>
    </row>
    <row r="1310" spans="2:2" x14ac:dyDescent="0.25">
      <c r="B1310" s="4" t="s">
        <v>5321</v>
      </c>
    </row>
    <row r="1311" spans="2:2" x14ac:dyDescent="0.25">
      <c r="B1311" s="4" t="s">
        <v>1185</v>
      </c>
    </row>
    <row r="1312" spans="2:2" x14ac:dyDescent="0.25">
      <c r="B1312" s="4" t="s">
        <v>1186</v>
      </c>
    </row>
    <row r="1313" spans="2:2" x14ac:dyDescent="0.25">
      <c r="B1313" s="4" t="s">
        <v>1187</v>
      </c>
    </row>
    <row r="1314" spans="2:2" x14ac:dyDescent="0.25">
      <c r="B1314" s="4" t="s">
        <v>1188</v>
      </c>
    </row>
    <row r="1315" spans="2:2" x14ac:dyDescent="0.25">
      <c r="B1315" s="4" t="s">
        <v>1189</v>
      </c>
    </row>
    <row r="1316" spans="2:2" x14ac:dyDescent="0.25">
      <c r="B1316" s="4" t="s">
        <v>1190</v>
      </c>
    </row>
    <row r="1317" spans="2:2" x14ac:dyDescent="0.25">
      <c r="B1317" s="4" t="s">
        <v>1191</v>
      </c>
    </row>
    <row r="1318" spans="2:2" x14ac:dyDescent="0.25">
      <c r="B1318" s="4" t="s">
        <v>1192</v>
      </c>
    </row>
    <row r="1319" spans="2:2" x14ac:dyDescent="0.25">
      <c r="B1319" s="4" t="s">
        <v>1193</v>
      </c>
    </row>
    <row r="1320" spans="2:2" x14ac:dyDescent="0.25">
      <c r="B1320" s="4" t="s">
        <v>1194</v>
      </c>
    </row>
    <row r="1321" spans="2:2" x14ac:dyDescent="0.25">
      <c r="B1321" s="4" t="s">
        <v>4619</v>
      </c>
    </row>
    <row r="1322" spans="2:2" x14ac:dyDescent="0.25">
      <c r="B1322" s="4" t="s">
        <v>5037</v>
      </c>
    </row>
    <row r="1323" spans="2:2" x14ac:dyDescent="0.25">
      <c r="B1323" s="4" t="s">
        <v>1196</v>
      </c>
    </row>
    <row r="1324" spans="2:2" x14ac:dyDescent="0.25">
      <c r="B1324" s="4" t="s">
        <v>1197</v>
      </c>
    </row>
    <row r="1325" spans="2:2" x14ac:dyDescent="0.25">
      <c r="B1325" s="4" t="s">
        <v>1198</v>
      </c>
    </row>
    <row r="1326" spans="2:2" x14ac:dyDescent="0.25">
      <c r="B1326" s="4" t="s">
        <v>5226</v>
      </c>
    </row>
    <row r="1327" spans="2:2" x14ac:dyDescent="0.25">
      <c r="B1327" s="4" t="s">
        <v>1199</v>
      </c>
    </row>
    <row r="1328" spans="2:2" x14ac:dyDescent="0.25">
      <c r="B1328" s="4" t="s">
        <v>5322</v>
      </c>
    </row>
    <row r="1329" spans="2:2" x14ac:dyDescent="0.25">
      <c r="B1329" s="4" t="s">
        <v>5323</v>
      </c>
    </row>
    <row r="1330" spans="2:2" x14ac:dyDescent="0.25">
      <c r="B1330" s="4" t="s">
        <v>5324</v>
      </c>
    </row>
    <row r="1331" spans="2:2" x14ac:dyDescent="0.25">
      <c r="B1331" s="4" t="s">
        <v>1200</v>
      </c>
    </row>
    <row r="1332" spans="2:2" x14ac:dyDescent="0.25">
      <c r="B1332" s="4" t="s">
        <v>1201</v>
      </c>
    </row>
    <row r="1333" spans="2:2" x14ac:dyDescent="0.25">
      <c r="B1333" s="4" t="s">
        <v>4723</v>
      </c>
    </row>
    <row r="1334" spans="2:2" x14ac:dyDescent="0.25">
      <c r="B1334" s="4" t="s">
        <v>4601</v>
      </c>
    </row>
    <row r="1335" spans="2:2" x14ac:dyDescent="0.25">
      <c r="B1335" s="4" t="s">
        <v>1202</v>
      </c>
    </row>
    <row r="1336" spans="2:2" x14ac:dyDescent="0.25">
      <c r="B1336" s="4" t="s">
        <v>1203</v>
      </c>
    </row>
    <row r="1337" spans="2:2" x14ac:dyDescent="0.25">
      <c r="B1337" s="4" t="s">
        <v>1204</v>
      </c>
    </row>
    <row r="1338" spans="2:2" x14ac:dyDescent="0.25">
      <c r="B1338" s="4" t="s">
        <v>1205</v>
      </c>
    </row>
    <row r="1339" spans="2:2" x14ac:dyDescent="0.25">
      <c r="B1339" s="4" t="s">
        <v>1207</v>
      </c>
    </row>
    <row r="1340" spans="2:2" x14ac:dyDescent="0.25">
      <c r="B1340" s="4" t="s">
        <v>1208</v>
      </c>
    </row>
    <row r="1341" spans="2:2" x14ac:dyDescent="0.25">
      <c r="B1341" s="4" t="s">
        <v>1209</v>
      </c>
    </row>
    <row r="1342" spans="2:2" x14ac:dyDescent="0.25">
      <c r="B1342" s="4" t="s">
        <v>1210</v>
      </c>
    </row>
    <row r="1343" spans="2:2" x14ac:dyDescent="0.25">
      <c r="B1343" s="4" t="s">
        <v>1211</v>
      </c>
    </row>
    <row r="1344" spans="2:2" x14ac:dyDescent="0.25">
      <c r="B1344" s="4" t="s">
        <v>1212</v>
      </c>
    </row>
    <row r="1345" spans="2:2" x14ac:dyDescent="0.25">
      <c r="B1345" s="4" t="s">
        <v>1213</v>
      </c>
    </row>
    <row r="1346" spans="2:2" x14ac:dyDescent="0.25">
      <c r="B1346" s="4" t="s">
        <v>1214</v>
      </c>
    </row>
    <row r="1347" spans="2:2" x14ac:dyDescent="0.25">
      <c r="B1347" s="4" t="s">
        <v>1215</v>
      </c>
    </row>
    <row r="1348" spans="2:2" x14ac:dyDescent="0.25">
      <c r="B1348" s="4" t="s">
        <v>1216</v>
      </c>
    </row>
    <row r="1349" spans="2:2" x14ac:dyDescent="0.25">
      <c r="B1349" s="4" t="s">
        <v>1217</v>
      </c>
    </row>
    <row r="1350" spans="2:2" x14ac:dyDescent="0.25">
      <c r="B1350" s="4" t="s">
        <v>1218</v>
      </c>
    </row>
    <row r="1351" spans="2:2" x14ac:dyDescent="0.25">
      <c r="B1351" s="4" t="s">
        <v>1219</v>
      </c>
    </row>
    <row r="1352" spans="2:2" x14ac:dyDescent="0.25">
      <c r="B1352" s="4" t="s">
        <v>1220</v>
      </c>
    </row>
    <row r="1353" spans="2:2" x14ac:dyDescent="0.25">
      <c r="B1353" s="4" t="s">
        <v>1221</v>
      </c>
    </row>
    <row r="1354" spans="2:2" x14ac:dyDescent="0.25">
      <c r="B1354" s="4" t="s">
        <v>1222</v>
      </c>
    </row>
    <row r="1355" spans="2:2" x14ac:dyDescent="0.25">
      <c r="B1355" s="4" t="s">
        <v>1223</v>
      </c>
    </row>
    <row r="1356" spans="2:2" x14ac:dyDescent="0.25">
      <c r="B1356" s="4" t="s">
        <v>1224</v>
      </c>
    </row>
    <row r="1357" spans="2:2" x14ac:dyDescent="0.25">
      <c r="B1357" s="4" t="s">
        <v>1225</v>
      </c>
    </row>
    <row r="1358" spans="2:2" x14ac:dyDescent="0.25">
      <c r="B1358" s="4" t="s">
        <v>1226</v>
      </c>
    </row>
    <row r="1359" spans="2:2" x14ac:dyDescent="0.25">
      <c r="B1359" s="4" t="s">
        <v>1227</v>
      </c>
    </row>
    <row r="1360" spans="2:2" x14ac:dyDescent="0.25">
      <c r="B1360" s="4" t="s">
        <v>1228</v>
      </c>
    </row>
    <row r="1361" spans="2:2" x14ac:dyDescent="0.25">
      <c r="B1361" s="4" t="s">
        <v>1229</v>
      </c>
    </row>
    <row r="1362" spans="2:2" x14ac:dyDescent="0.25">
      <c r="B1362" s="4" t="s">
        <v>2883</v>
      </c>
    </row>
    <row r="1363" spans="2:2" x14ac:dyDescent="0.25">
      <c r="B1363" s="4" t="s">
        <v>1230</v>
      </c>
    </row>
    <row r="1364" spans="2:2" x14ac:dyDescent="0.25">
      <c r="B1364" s="4" t="s">
        <v>1231</v>
      </c>
    </row>
    <row r="1365" spans="2:2" x14ac:dyDescent="0.25">
      <c r="B1365" s="4" t="s">
        <v>1232</v>
      </c>
    </row>
    <row r="1366" spans="2:2" x14ac:dyDescent="0.25">
      <c r="B1366" s="4" t="s">
        <v>1233</v>
      </c>
    </row>
    <row r="1367" spans="2:2" x14ac:dyDescent="0.25">
      <c r="B1367" s="4" t="s">
        <v>4501</v>
      </c>
    </row>
    <row r="1368" spans="2:2" x14ac:dyDescent="0.25">
      <c r="B1368" s="4" t="s">
        <v>1234</v>
      </c>
    </row>
    <row r="1369" spans="2:2" x14ac:dyDescent="0.25">
      <c r="B1369" s="4" t="s">
        <v>1235</v>
      </c>
    </row>
    <row r="1370" spans="2:2" x14ac:dyDescent="0.25">
      <c r="B1370" s="4" t="s">
        <v>1236</v>
      </c>
    </row>
    <row r="1371" spans="2:2" x14ac:dyDescent="0.25">
      <c r="B1371" s="4" t="s">
        <v>4928</v>
      </c>
    </row>
    <row r="1372" spans="2:2" x14ac:dyDescent="0.25">
      <c r="B1372" s="4" t="s">
        <v>4724</v>
      </c>
    </row>
    <row r="1373" spans="2:2" x14ac:dyDescent="0.25">
      <c r="B1373" s="4" t="s">
        <v>4725</v>
      </c>
    </row>
    <row r="1374" spans="2:2" x14ac:dyDescent="0.25">
      <c r="B1374" s="4" t="s">
        <v>1237</v>
      </c>
    </row>
    <row r="1375" spans="2:2" x14ac:dyDescent="0.25">
      <c r="B1375" s="4" t="s">
        <v>1238</v>
      </c>
    </row>
    <row r="1376" spans="2:2" x14ac:dyDescent="0.25">
      <c r="B1376" s="4" t="s">
        <v>1239</v>
      </c>
    </row>
    <row r="1377" spans="2:2" x14ac:dyDescent="0.25">
      <c r="B1377" s="4" t="s">
        <v>1240</v>
      </c>
    </row>
    <row r="1378" spans="2:2" x14ac:dyDescent="0.25">
      <c r="B1378" s="4" t="s">
        <v>1241</v>
      </c>
    </row>
    <row r="1379" spans="2:2" x14ac:dyDescent="0.25">
      <c r="B1379" s="4" t="s">
        <v>5227</v>
      </c>
    </row>
    <row r="1380" spans="2:2" x14ac:dyDescent="0.25">
      <c r="B1380" s="4" t="s">
        <v>1242</v>
      </c>
    </row>
    <row r="1381" spans="2:2" x14ac:dyDescent="0.25">
      <c r="B1381" s="4" t="s">
        <v>1243</v>
      </c>
    </row>
    <row r="1382" spans="2:2" x14ac:dyDescent="0.25">
      <c r="B1382" s="4" t="s">
        <v>1244</v>
      </c>
    </row>
    <row r="1383" spans="2:2" x14ac:dyDescent="0.25">
      <c r="B1383" s="4" t="s">
        <v>1245</v>
      </c>
    </row>
    <row r="1384" spans="2:2" x14ac:dyDescent="0.25">
      <c r="B1384" s="4" t="s">
        <v>5325</v>
      </c>
    </row>
    <row r="1385" spans="2:2" x14ac:dyDescent="0.25">
      <c r="B1385" s="4" t="s">
        <v>1246</v>
      </c>
    </row>
    <row r="1386" spans="2:2" x14ac:dyDescent="0.25">
      <c r="B1386" s="4" t="s">
        <v>1247</v>
      </c>
    </row>
    <row r="1387" spans="2:2" x14ac:dyDescent="0.25">
      <c r="B1387" s="4" t="s">
        <v>4502</v>
      </c>
    </row>
    <row r="1388" spans="2:2" x14ac:dyDescent="0.25">
      <c r="B1388" s="4" t="s">
        <v>1248</v>
      </c>
    </row>
    <row r="1389" spans="2:2" x14ac:dyDescent="0.25">
      <c r="B1389" s="4" t="s">
        <v>1250</v>
      </c>
    </row>
    <row r="1390" spans="2:2" x14ac:dyDescent="0.25">
      <c r="B1390" s="4" t="s">
        <v>1251</v>
      </c>
    </row>
    <row r="1391" spans="2:2" x14ac:dyDescent="0.25">
      <c r="B1391" s="4" t="s">
        <v>5157</v>
      </c>
    </row>
    <row r="1392" spans="2:2" x14ac:dyDescent="0.25">
      <c r="B1392" s="4" t="s">
        <v>1252</v>
      </c>
    </row>
    <row r="1393" spans="2:2" x14ac:dyDescent="0.25">
      <c r="B1393" s="4" t="s">
        <v>1253</v>
      </c>
    </row>
    <row r="1394" spans="2:2" x14ac:dyDescent="0.25">
      <c r="B1394" s="4" t="s">
        <v>1254</v>
      </c>
    </row>
    <row r="1395" spans="2:2" x14ac:dyDescent="0.25">
      <c r="B1395" s="4" t="s">
        <v>1255</v>
      </c>
    </row>
    <row r="1396" spans="2:2" x14ac:dyDescent="0.25">
      <c r="B1396" s="4" t="s">
        <v>1256</v>
      </c>
    </row>
    <row r="1397" spans="2:2" x14ac:dyDescent="0.25">
      <c r="B1397" s="4" t="s">
        <v>1257</v>
      </c>
    </row>
    <row r="1398" spans="2:2" x14ac:dyDescent="0.25">
      <c r="B1398" s="4" t="s">
        <v>1258</v>
      </c>
    </row>
    <row r="1399" spans="2:2" x14ac:dyDescent="0.25">
      <c r="B1399" s="4" t="s">
        <v>1259</v>
      </c>
    </row>
    <row r="1400" spans="2:2" x14ac:dyDescent="0.25">
      <c r="B1400" s="4" t="s">
        <v>1260</v>
      </c>
    </row>
    <row r="1401" spans="2:2" x14ac:dyDescent="0.25">
      <c r="B1401" s="4" t="s">
        <v>1261</v>
      </c>
    </row>
    <row r="1402" spans="2:2" x14ac:dyDescent="0.25">
      <c r="B1402" s="4" t="s">
        <v>1262</v>
      </c>
    </row>
    <row r="1403" spans="2:2" x14ac:dyDescent="0.25">
      <c r="B1403" s="4" t="s">
        <v>1263</v>
      </c>
    </row>
    <row r="1404" spans="2:2" x14ac:dyDescent="0.25">
      <c r="B1404" s="4" t="s">
        <v>1264</v>
      </c>
    </row>
    <row r="1405" spans="2:2" x14ac:dyDescent="0.25">
      <c r="B1405" s="4" t="s">
        <v>1265</v>
      </c>
    </row>
    <row r="1406" spans="2:2" x14ac:dyDescent="0.25">
      <c r="B1406" s="4" t="s">
        <v>1266</v>
      </c>
    </row>
    <row r="1407" spans="2:2" x14ac:dyDescent="0.25">
      <c r="B1407" s="4" t="s">
        <v>4941</v>
      </c>
    </row>
    <row r="1408" spans="2:2" x14ac:dyDescent="0.25">
      <c r="B1408" s="4" t="s">
        <v>1267</v>
      </c>
    </row>
    <row r="1409" spans="2:2" x14ac:dyDescent="0.25">
      <c r="B1409" s="4" t="s">
        <v>4778</v>
      </c>
    </row>
    <row r="1410" spans="2:2" x14ac:dyDescent="0.25">
      <c r="B1410" s="4" t="s">
        <v>1269</v>
      </c>
    </row>
    <row r="1411" spans="2:2" x14ac:dyDescent="0.25">
      <c r="B1411" s="4" t="s">
        <v>1270</v>
      </c>
    </row>
    <row r="1412" spans="2:2" x14ac:dyDescent="0.25">
      <c r="B1412" s="4" t="s">
        <v>1271</v>
      </c>
    </row>
    <row r="1413" spans="2:2" x14ac:dyDescent="0.25">
      <c r="B1413" s="4" t="s">
        <v>1272</v>
      </c>
    </row>
    <row r="1414" spans="2:2" x14ac:dyDescent="0.25">
      <c r="B1414" s="4" t="s">
        <v>1274</v>
      </c>
    </row>
    <row r="1415" spans="2:2" x14ac:dyDescent="0.25">
      <c r="B1415" s="4" t="s">
        <v>1275</v>
      </c>
    </row>
    <row r="1416" spans="2:2" x14ac:dyDescent="0.25">
      <c r="B1416" s="4" t="s">
        <v>1276</v>
      </c>
    </row>
    <row r="1417" spans="2:2" x14ac:dyDescent="0.25">
      <c r="B1417" s="4" t="s">
        <v>1277</v>
      </c>
    </row>
    <row r="1418" spans="2:2" x14ac:dyDescent="0.25">
      <c r="B1418" s="4" t="s">
        <v>4756</v>
      </c>
    </row>
    <row r="1419" spans="2:2" x14ac:dyDescent="0.25">
      <c r="B1419" s="4" t="s">
        <v>1278</v>
      </c>
    </row>
    <row r="1420" spans="2:2" x14ac:dyDescent="0.25">
      <c r="B1420" s="4" t="s">
        <v>1279</v>
      </c>
    </row>
    <row r="1421" spans="2:2" x14ac:dyDescent="0.25">
      <c r="B1421" s="4" t="s">
        <v>1280</v>
      </c>
    </row>
    <row r="1422" spans="2:2" x14ac:dyDescent="0.25">
      <c r="B1422" s="4" t="s">
        <v>1281</v>
      </c>
    </row>
    <row r="1423" spans="2:2" x14ac:dyDescent="0.25">
      <c r="B1423" s="4" t="s">
        <v>5326</v>
      </c>
    </row>
    <row r="1424" spans="2:2" x14ac:dyDescent="0.25">
      <c r="B1424" s="4" t="s">
        <v>1282</v>
      </c>
    </row>
    <row r="1425" spans="2:2" x14ac:dyDescent="0.25">
      <c r="B1425" s="4" t="s">
        <v>1283</v>
      </c>
    </row>
    <row r="1426" spans="2:2" x14ac:dyDescent="0.25">
      <c r="B1426" s="4" t="s">
        <v>1284</v>
      </c>
    </row>
    <row r="1427" spans="2:2" x14ac:dyDescent="0.25">
      <c r="B1427" s="4" t="s">
        <v>1285</v>
      </c>
    </row>
    <row r="1428" spans="2:2" x14ac:dyDescent="0.25">
      <c r="B1428" s="4" t="s">
        <v>1286</v>
      </c>
    </row>
    <row r="1429" spans="2:2" x14ac:dyDescent="0.25">
      <c r="B1429" s="4" t="s">
        <v>4474</v>
      </c>
    </row>
    <row r="1430" spans="2:2" x14ac:dyDescent="0.25">
      <c r="B1430" s="4" t="s">
        <v>1287</v>
      </c>
    </row>
    <row r="1431" spans="2:2" x14ac:dyDescent="0.25">
      <c r="B1431" s="4" t="s">
        <v>1288</v>
      </c>
    </row>
    <row r="1432" spans="2:2" x14ac:dyDescent="0.25">
      <c r="B1432" s="4" t="s">
        <v>1289</v>
      </c>
    </row>
    <row r="1433" spans="2:2" x14ac:dyDescent="0.25">
      <c r="B1433" s="4" t="s">
        <v>5228</v>
      </c>
    </row>
    <row r="1434" spans="2:2" x14ac:dyDescent="0.25">
      <c r="B1434" s="4" t="s">
        <v>1290</v>
      </c>
    </row>
    <row r="1435" spans="2:2" x14ac:dyDescent="0.25">
      <c r="B1435" s="4" t="s">
        <v>1291</v>
      </c>
    </row>
    <row r="1436" spans="2:2" x14ac:dyDescent="0.25">
      <c r="B1436" s="4" t="s">
        <v>5038</v>
      </c>
    </row>
    <row r="1437" spans="2:2" x14ac:dyDescent="0.25">
      <c r="B1437" s="4" t="s">
        <v>1268</v>
      </c>
    </row>
    <row r="1438" spans="2:2" x14ac:dyDescent="0.25">
      <c r="B1438" s="4" t="s">
        <v>1292</v>
      </c>
    </row>
    <row r="1439" spans="2:2" x14ac:dyDescent="0.25">
      <c r="B1439" s="4" t="s">
        <v>1293</v>
      </c>
    </row>
    <row r="1440" spans="2:2" x14ac:dyDescent="0.25">
      <c r="B1440" s="4" t="s">
        <v>1294</v>
      </c>
    </row>
    <row r="1441" spans="2:2" x14ac:dyDescent="0.25">
      <c r="B1441" s="4" t="s">
        <v>1295</v>
      </c>
    </row>
    <row r="1442" spans="2:2" x14ac:dyDescent="0.25">
      <c r="B1442" s="4" t="s">
        <v>1296</v>
      </c>
    </row>
    <row r="1443" spans="2:2" x14ac:dyDescent="0.25">
      <c r="B1443" s="4" t="s">
        <v>1297</v>
      </c>
    </row>
    <row r="1444" spans="2:2" x14ac:dyDescent="0.25">
      <c r="B1444" s="4" t="s">
        <v>1298</v>
      </c>
    </row>
    <row r="1445" spans="2:2" x14ac:dyDescent="0.25">
      <c r="B1445" s="4" t="s">
        <v>1299</v>
      </c>
    </row>
    <row r="1446" spans="2:2" x14ac:dyDescent="0.25">
      <c r="B1446" s="4" t="s">
        <v>1300</v>
      </c>
    </row>
    <row r="1447" spans="2:2" x14ac:dyDescent="0.25">
      <c r="B1447" s="4" t="s">
        <v>1195</v>
      </c>
    </row>
    <row r="1448" spans="2:2" x14ac:dyDescent="0.25">
      <c r="B1448" s="4" t="s">
        <v>1301</v>
      </c>
    </row>
    <row r="1449" spans="2:2" x14ac:dyDescent="0.25">
      <c r="B1449" s="4" t="s">
        <v>1302</v>
      </c>
    </row>
    <row r="1450" spans="2:2" x14ac:dyDescent="0.25">
      <c r="B1450" s="4" t="s">
        <v>1303</v>
      </c>
    </row>
    <row r="1451" spans="2:2" x14ac:dyDescent="0.25">
      <c r="B1451" s="4" t="s">
        <v>1304</v>
      </c>
    </row>
    <row r="1452" spans="2:2" x14ac:dyDescent="0.25">
      <c r="B1452" s="4" t="s">
        <v>1305</v>
      </c>
    </row>
    <row r="1453" spans="2:2" x14ac:dyDescent="0.25">
      <c r="B1453" s="4" t="s">
        <v>1306</v>
      </c>
    </row>
    <row r="1454" spans="2:2" x14ac:dyDescent="0.25">
      <c r="B1454" s="4" t="s">
        <v>1307</v>
      </c>
    </row>
    <row r="1455" spans="2:2" x14ac:dyDescent="0.25">
      <c r="B1455" s="4" t="s">
        <v>1308</v>
      </c>
    </row>
    <row r="1456" spans="2:2" x14ac:dyDescent="0.25">
      <c r="B1456" s="4" t="s">
        <v>1309</v>
      </c>
    </row>
    <row r="1457" spans="2:2" x14ac:dyDescent="0.25">
      <c r="B1457" s="4" t="s">
        <v>1310</v>
      </c>
    </row>
    <row r="1458" spans="2:2" x14ac:dyDescent="0.25">
      <c r="B1458" s="4" t="s">
        <v>1311</v>
      </c>
    </row>
    <row r="1459" spans="2:2" x14ac:dyDescent="0.25">
      <c r="B1459" s="4" t="s">
        <v>1312</v>
      </c>
    </row>
    <row r="1460" spans="2:2" x14ac:dyDescent="0.25">
      <c r="B1460" s="4" t="s">
        <v>1313</v>
      </c>
    </row>
    <row r="1461" spans="2:2" x14ac:dyDescent="0.25">
      <c r="B1461" s="4" t="s">
        <v>1314</v>
      </c>
    </row>
    <row r="1462" spans="2:2" x14ac:dyDescent="0.25">
      <c r="B1462" s="4" t="s">
        <v>5158</v>
      </c>
    </row>
    <row r="1463" spans="2:2" x14ac:dyDescent="0.25">
      <c r="B1463" s="4" t="s">
        <v>1315</v>
      </c>
    </row>
    <row r="1464" spans="2:2" x14ac:dyDescent="0.25">
      <c r="B1464" s="4" t="s">
        <v>1316</v>
      </c>
    </row>
    <row r="1465" spans="2:2" x14ac:dyDescent="0.25">
      <c r="B1465" s="4" t="s">
        <v>1317</v>
      </c>
    </row>
    <row r="1466" spans="2:2" x14ac:dyDescent="0.25">
      <c r="B1466" s="4" t="s">
        <v>5039</v>
      </c>
    </row>
    <row r="1467" spans="2:2" x14ac:dyDescent="0.25">
      <c r="B1467" s="4" t="s">
        <v>4779</v>
      </c>
    </row>
    <row r="1468" spans="2:2" x14ac:dyDescent="0.25">
      <c r="B1468" s="4" t="s">
        <v>5129</v>
      </c>
    </row>
    <row r="1469" spans="2:2" x14ac:dyDescent="0.25">
      <c r="B1469" s="4" t="s">
        <v>1318</v>
      </c>
    </row>
    <row r="1470" spans="2:2" x14ac:dyDescent="0.25">
      <c r="B1470" s="4" t="s">
        <v>4764</v>
      </c>
    </row>
    <row r="1471" spans="2:2" x14ac:dyDescent="0.25">
      <c r="B1471" s="4" t="s">
        <v>4942</v>
      </c>
    </row>
    <row r="1472" spans="2:2" x14ac:dyDescent="0.25">
      <c r="B1472" s="4" t="s">
        <v>1319</v>
      </c>
    </row>
    <row r="1473" spans="2:2" x14ac:dyDescent="0.25">
      <c r="B1473" s="4" t="s">
        <v>1320</v>
      </c>
    </row>
    <row r="1474" spans="2:2" x14ac:dyDescent="0.25">
      <c r="B1474" s="4" t="s">
        <v>1321</v>
      </c>
    </row>
    <row r="1475" spans="2:2" x14ac:dyDescent="0.25">
      <c r="B1475" s="4" t="s">
        <v>1322</v>
      </c>
    </row>
    <row r="1476" spans="2:2" x14ac:dyDescent="0.25">
      <c r="B1476" s="4" t="s">
        <v>4872</v>
      </c>
    </row>
    <row r="1477" spans="2:2" x14ac:dyDescent="0.25">
      <c r="B1477" s="4" t="s">
        <v>1323</v>
      </c>
    </row>
    <row r="1478" spans="2:2" x14ac:dyDescent="0.25">
      <c r="B1478" s="4" t="s">
        <v>1324</v>
      </c>
    </row>
    <row r="1479" spans="2:2" x14ac:dyDescent="0.25">
      <c r="B1479" s="4" t="s">
        <v>1325</v>
      </c>
    </row>
    <row r="1480" spans="2:2" x14ac:dyDescent="0.25">
      <c r="B1480" s="4" t="s">
        <v>1326</v>
      </c>
    </row>
    <row r="1481" spans="2:2" x14ac:dyDescent="0.25">
      <c r="B1481" s="4" t="s">
        <v>1327</v>
      </c>
    </row>
    <row r="1482" spans="2:2" x14ac:dyDescent="0.25">
      <c r="B1482" s="4" t="s">
        <v>1328</v>
      </c>
    </row>
    <row r="1483" spans="2:2" x14ac:dyDescent="0.25">
      <c r="B1483" s="4" t="s">
        <v>1329</v>
      </c>
    </row>
    <row r="1484" spans="2:2" x14ac:dyDescent="0.25">
      <c r="B1484" s="4" t="s">
        <v>1330</v>
      </c>
    </row>
    <row r="1485" spans="2:2" x14ac:dyDescent="0.25">
      <c r="B1485" s="4" t="s">
        <v>1331</v>
      </c>
    </row>
    <row r="1486" spans="2:2" x14ac:dyDescent="0.25">
      <c r="B1486" s="4" t="s">
        <v>1332</v>
      </c>
    </row>
    <row r="1487" spans="2:2" x14ac:dyDescent="0.25">
      <c r="B1487" s="4" t="s">
        <v>1333</v>
      </c>
    </row>
    <row r="1488" spans="2:2" x14ac:dyDescent="0.25">
      <c r="B1488" s="4" t="s">
        <v>1334</v>
      </c>
    </row>
    <row r="1489" spans="2:2" x14ac:dyDescent="0.25">
      <c r="B1489" s="4" t="s">
        <v>1335</v>
      </c>
    </row>
    <row r="1490" spans="2:2" x14ac:dyDescent="0.25">
      <c r="B1490" s="4" t="s">
        <v>1336</v>
      </c>
    </row>
    <row r="1491" spans="2:2" x14ac:dyDescent="0.25">
      <c r="B1491" s="4" t="s">
        <v>1337</v>
      </c>
    </row>
    <row r="1492" spans="2:2" x14ac:dyDescent="0.25">
      <c r="B1492" s="4" t="s">
        <v>2884</v>
      </c>
    </row>
    <row r="1493" spans="2:2" x14ac:dyDescent="0.25">
      <c r="B1493" s="4" t="s">
        <v>1338</v>
      </c>
    </row>
    <row r="1494" spans="2:2" x14ac:dyDescent="0.25">
      <c r="B1494" s="4" t="s">
        <v>1339</v>
      </c>
    </row>
    <row r="1495" spans="2:2" x14ac:dyDescent="0.25">
      <c r="B1495" s="4" t="s">
        <v>1340</v>
      </c>
    </row>
    <row r="1496" spans="2:2" x14ac:dyDescent="0.25">
      <c r="B1496" s="4" t="s">
        <v>1341</v>
      </c>
    </row>
    <row r="1497" spans="2:2" x14ac:dyDescent="0.25">
      <c r="B1497" s="4" t="s">
        <v>1342</v>
      </c>
    </row>
    <row r="1498" spans="2:2" x14ac:dyDescent="0.25">
      <c r="B1498" s="4" t="s">
        <v>1343</v>
      </c>
    </row>
    <row r="1499" spans="2:2" x14ac:dyDescent="0.25">
      <c r="B1499" s="4" t="s">
        <v>1344</v>
      </c>
    </row>
    <row r="1500" spans="2:2" x14ac:dyDescent="0.25">
      <c r="B1500" s="4" t="s">
        <v>1345</v>
      </c>
    </row>
    <row r="1501" spans="2:2" x14ac:dyDescent="0.25">
      <c r="B1501" s="4" t="s">
        <v>4726</v>
      </c>
    </row>
    <row r="1502" spans="2:2" x14ac:dyDescent="0.25">
      <c r="B1502" s="4" t="s">
        <v>4727</v>
      </c>
    </row>
    <row r="1503" spans="2:2" x14ac:dyDescent="0.25">
      <c r="B1503" s="4" t="s">
        <v>4728</v>
      </c>
    </row>
    <row r="1504" spans="2:2" x14ac:dyDescent="0.25">
      <c r="B1504" s="4" t="s">
        <v>4503</v>
      </c>
    </row>
    <row r="1505" spans="2:2" x14ac:dyDescent="0.25">
      <c r="B1505" s="4" t="s">
        <v>1346</v>
      </c>
    </row>
    <row r="1506" spans="2:2" x14ac:dyDescent="0.25">
      <c r="B1506" s="4" t="s">
        <v>1347</v>
      </c>
    </row>
    <row r="1507" spans="2:2" x14ac:dyDescent="0.25">
      <c r="B1507" s="4" t="s">
        <v>1348</v>
      </c>
    </row>
    <row r="1508" spans="2:2" x14ac:dyDescent="0.25">
      <c r="B1508" s="4" t="s">
        <v>1349</v>
      </c>
    </row>
    <row r="1509" spans="2:2" x14ac:dyDescent="0.25">
      <c r="B1509" s="4" t="s">
        <v>4587</v>
      </c>
    </row>
    <row r="1510" spans="2:2" x14ac:dyDescent="0.25">
      <c r="B1510" s="4" t="s">
        <v>1351</v>
      </c>
    </row>
    <row r="1511" spans="2:2" x14ac:dyDescent="0.25">
      <c r="B1511" s="4" t="s">
        <v>1352</v>
      </c>
    </row>
    <row r="1512" spans="2:2" x14ac:dyDescent="0.25">
      <c r="B1512" s="4" t="s">
        <v>1353</v>
      </c>
    </row>
    <row r="1513" spans="2:2" x14ac:dyDescent="0.25">
      <c r="B1513" s="4" t="s">
        <v>1354</v>
      </c>
    </row>
    <row r="1514" spans="2:2" x14ac:dyDescent="0.25">
      <c r="B1514" s="4" t="s">
        <v>1355</v>
      </c>
    </row>
    <row r="1515" spans="2:2" x14ac:dyDescent="0.25">
      <c r="B1515" s="4" t="s">
        <v>4504</v>
      </c>
    </row>
    <row r="1516" spans="2:2" x14ac:dyDescent="0.25">
      <c r="B1516" s="4" t="s">
        <v>1356</v>
      </c>
    </row>
    <row r="1517" spans="2:2" x14ac:dyDescent="0.25">
      <c r="B1517" s="4" t="s">
        <v>1357</v>
      </c>
    </row>
    <row r="1518" spans="2:2" x14ac:dyDescent="0.25">
      <c r="B1518" s="4" t="s">
        <v>1358</v>
      </c>
    </row>
    <row r="1519" spans="2:2" x14ac:dyDescent="0.25">
      <c r="B1519" s="4" t="s">
        <v>1360</v>
      </c>
    </row>
    <row r="1520" spans="2:2" x14ac:dyDescent="0.25">
      <c r="B1520" s="4" t="s">
        <v>1361</v>
      </c>
    </row>
    <row r="1521" spans="2:2" x14ac:dyDescent="0.25">
      <c r="B1521" s="4" t="s">
        <v>1362</v>
      </c>
    </row>
    <row r="1522" spans="2:2" x14ac:dyDescent="0.25">
      <c r="B1522" s="4" t="s">
        <v>1363</v>
      </c>
    </row>
    <row r="1523" spans="2:2" x14ac:dyDescent="0.25">
      <c r="B1523" s="4" t="s">
        <v>1364</v>
      </c>
    </row>
    <row r="1524" spans="2:2" x14ac:dyDescent="0.25">
      <c r="B1524" s="4" t="s">
        <v>1365</v>
      </c>
    </row>
    <row r="1525" spans="2:2" x14ac:dyDescent="0.25">
      <c r="B1525" s="4" t="s">
        <v>1366</v>
      </c>
    </row>
    <row r="1526" spans="2:2" x14ac:dyDescent="0.25">
      <c r="B1526" s="4" t="s">
        <v>1367</v>
      </c>
    </row>
    <row r="1527" spans="2:2" x14ac:dyDescent="0.25">
      <c r="B1527" s="4" t="s">
        <v>1368</v>
      </c>
    </row>
    <row r="1528" spans="2:2" x14ac:dyDescent="0.25">
      <c r="B1528" s="4" t="s">
        <v>2886</v>
      </c>
    </row>
    <row r="1529" spans="2:2" x14ac:dyDescent="0.25">
      <c r="B1529" s="4" t="s">
        <v>1369</v>
      </c>
    </row>
    <row r="1530" spans="2:2" x14ac:dyDescent="0.25">
      <c r="B1530" s="4" t="s">
        <v>1370</v>
      </c>
    </row>
    <row r="1531" spans="2:2" x14ac:dyDescent="0.25">
      <c r="B1531" s="4" t="s">
        <v>1371</v>
      </c>
    </row>
    <row r="1532" spans="2:2" x14ac:dyDescent="0.25">
      <c r="B1532" s="4" t="s">
        <v>1372</v>
      </c>
    </row>
    <row r="1533" spans="2:2" x14ac:dyDescent="0.25">
      <c r="B1533" s="4" t="s">
        <v>1373</v>
      </c>
    </row>
    <row r="1534" spans="2:2" x14ac:dyDescent="0.25">
      <c r="B1534" s="4" t="s">
        <v>1374</v>
      </c>
    </row>
    <row r="1535" spans="2:2" x14ac:dyDescent="0.25">
      <c r="B1535" s="4" t="s">
        <v>1375</v>
      </c>
    </row>
    <row r="1536" spans="2:2" x14ac:dyDescent="0.25">
      <c r="B1536" s="4" t="s">
        <v>1376</v>
      </c>
    </row>
    <row r="1537" spans="2:2" x14ac:dyDescent="0.25">
      <c r="B1537" s="4" t="s">
        <v>1377</v>
      </c>
    </row>
    <row r="1538" spans="2:2" x14ac:dyDescent="0.25">
      <c r="B1538" s="4" t="s">
        <v>1378</v>
      </c>
    </row>
    <row r="1539" spans="2:2" x14ac:dyDescent="0.25">
      <c r="B1539" s="4" t="s">
        <v>1379</v>
      </c>
    </row>
    <row r="1540" spans="2:2" x14ac:dyDescent="0.25">
      <c r="B1540" s="4" t="s">
        <v>5159</v>
      </c>
    </row>
    <row r="1541" spans="2:2" x14ac:dyDescent="0.25">
      <c r="B1541" s="4" t="s">
        <v>1380</v>
      </c>
    </row>
    <row r="1542" spans="2:2" x14ac:dyDescent="0.25">
      <c r="B1542" s="4" t="s">
        <v>1381</v>
      </c>
    </row>
    <row r="1543" spans="2:2" x14ac:dyDescent="0.25">
      <c r="B1543" s="4" t="s">
        <v>1382</v>
      </c>
    </row>
    <row r="1544" spans="2:2" x14ac:dyDescent="0.25">
      <c r="B1544" s="4" t="s">
        <v>1383</v>
      </c>
    </row>
    <row r="1545" spans="2:2" x14ac:dyDescent="0.25">
      <c r="B1545" s="4" t="s">
        <v>1385</v>
      </c>
    </row>
    <row r="1546" spans="2:2" x14ac:dyDescent="0.25">
      <c r="B1546" s="4" t="s">
        <v>1386</v>
      </c>
    </row>
    <row r="1547" spans="2:2" x14ac:dyDescent="0.25">
      <c r="B1547" s="4" t="s">
        <v>1388</v>
      </c>
    </row>
    <row r="1548" spans="2:2" x14ac:dyDescent="0.25">
      <c r="B1548" s="4" t="s">
        <v>1389</v>
      </c>
    </row>
    <row r="1549" spans="2:2" x14ac:dyDescent="0.25">
      <c r="B1549" s="4" t="s">
        <v>1390</v>
      </c>
    </row>
    <row r="1550" spans="2:2" x14ac:dyDescent="0.25">
      <c r="B1550" s="4" t="s">
        <v>1391</v>
      </c>
    </row>
    <row r="1551" spans="2:2" x14ac:dyDescent="0.25">
      <c r="B1551" s="4" t="s">
        <v>1392</v>
      </c>
    </row>
    <row r="1552" spans="2:2" x14ac:dyDescent="0.25">
      <c r="B1552" s="4" t="s">
        <v>1393</v>
      </c>
    </row>
    <row r="1553" spans="2:2" x14ac:dyDescent="0.25">
      <c r="B1553" s="4" t="s">
        <v>2887</v>
      </c>
    </row>
    <row r="1554" spans="2:2" x14ac:dyDescent="0.25">
      <c r="B1554" s="4" t="s">
        <v>1394</v>
      </c>
    </row>
    <row r="1555" spans="2:2" x14ac:dyDescent="0.25">
      <c r="B1555" s="4" t="s">
        <v>1395</v>
      </c>
    </row>
    <row r="1556" spans="2:2" x14ac:dyDescent="0.25">
      <c r="B1556" s="4" t="s">
        <v>1396</v>
      </c>
    </row>
    <row r="1557" spans="2:2" x14ac:dyDescent="0.25">
      <c r="B1557" s="4" t="s">
        <v>1397</v>
      </c>
    </row>
    <row r="1558" spans="2:2" x14ac:dyDescent="0.25">
      <c r="B1558" s="4" t="s">
        <v>1398</v>
      </c>
    </row>
    <row r="1559" spans="2:2" x14ac:dyDescent="0.25">
      <c r="B1559" s="4" t="s">
        <v>1399</v>
      </c>
    </row>
    <row r="1560" spans="2:2" x14ac:dyDescent="0.25">
      <c r="B1560" s="4" t="s">
        <v>1400</v>
      </c>
    </row>
    <row r="1561" spans="2:2" x14ac:dyDescent="0.25">
      <c r="B1561" s="4" t="s">
        <v>1401</v>
      </c>
    </row>
    <row r="1562" spans="2:2" x14ac:dyDescent="0.25">
      <c r="B1562" s="4" t="s">
        <v>1402</v>
      </c>
    </row>
    <row r="1563" spans="2:2" x14ac:dyDescent="0.25">
      <c r="B1563" s="4" t="s">
        <v>5040</v>
      </c>
    </row>
    <row r="1564" spans="2:2" x14ac:dyDescent="0.25">
      <c r="B1564" s="4" t="s">
        <v>1403</v>
      </c>
    </row>
    <row r="1565" spans="2:2" x14ac:dyDescent="0.25">
      <c r="B1565" s="4" t="s">
        <v>1404</v>
      </c>
    </row>
    <row r="1566" spans="2:2" x14ac:dyDescent="0.25">
      <c r="B1566" s="4" t="s">
        <v>1405</v>
      </c>
    </row>
    <row r="1567" spans="2:2" x14ac:dyDescent="0.25">
      <c r="B1567" s="4" t="s">
        <v>1406</v>
      </c>
    </row>
    <row r="1568" spans="2:2" x14ac:dyDescent="0.25">
      <c r="B1568" s="4" t="s">
        <v>1408</v>
      </c>
    </row>
    <row r="1569" spans="2:2" x14ac:dyDescent="0.25">
      <c r="B1569" s="4" t="s">
        <v>1409</v>
      </c>
    </row>
    <row r="1570" spans="2:2" x14ac:dyDescent="0.25">
      <c r="B1570" s="4" t="s">
        <v>1410</v>
      </c>
    </row>
    <row r="1571" spans="2:2" x14ac:dyDescent="0.25">
      <c r="B1571" s="4" t="s">
        <v>1411</v>
      </c>
    </row>
    <row r="1572" spans="2:2" x14ac:dyDescent="0.25">
      <c r="B1572" s="4" t="s">
        <v>1412</v>
      </c>
    </row>
    <row r="1573" spans="2:2" x14ac:dyDescent="0.25">
      <c r="B1573" s="4" t="s">
        <v>5229</v>
      </c>
    </row>
    <row r="1574" spans="2:2" x14ac:dyDescent="0.25">
      <c r="B1574" s="4" t="s">
        <v>1413</v>
      </c>
    </row>
    <row r="1575" spans="2:2" x14ac:dyDescent="0.25">
      <c r="B1575" s="4" t="s">
        <v>1414</v>
      </c>
    </row>
    <row r="1576" spans="2:2" x14ac:dyDescent="0.25">
      <c r="B1576" s="4" t="s">
        <v>1415</v>
      </c>
    </row>
    <row r="1577" spans="2:2" x14ac:dyDescent="0.25">
      <c r="B1577" s="4" t="s">
        <v>1416</v>
      </c>
    </row>
    <row r="1578" spans="2:2" x14ac:dyDescent="0.25">
      <c r="B1578" s="4" t="s">
        <v>1417</v>
      </c>
    </row>
    <row r="1579" spans="2:2" x14ac:dyDescent="0.25">
      <c r="B1579" s="4" t="s">
        <v>4425</v>
      </c>
    </row>
    <row r="1580" spans="2:2" x14ac:dyDescent="0.25">
      <c r="B1580" s="4" t="s">
        <v>5041</v>
      </c>
    </row>
    <row r="1581" spans="2:2" x14ac:dyDescent="0.25">
      <c r="B1581" s="4" t="s">
        <v>1418</v>
      </c>
    </row>
    <row r="1582" spans="2:2" x14ac:dyDescent="0.25">
      <c r="B1582" s="4" t="s">
        <v>1419</v>
      </c>
    </row>
    <row r="1583" spans="2:2" x14ac:dyDescent="0.25">
      <c r="B1583" s="4" t="s">
        <v>1420</v>
      </c>
    </row>
    <row r="1584" spans="2:2" x14ac:dyDescent="0.25">
      <c r="B1584" s="4" t="s">
        <v>2685</v>
      </c>
    </row>
    <row r="1585" spans="2:2" x14ac:dyDescent="0.25">
      <c r="B1585" s="4" t="s">
        <v>1431</v>
      </c>
    </row>
    <row r="1586" spans="2:2" x14ac:dyDescent="0.25">
      <c r="B1586" s="4" t="s">
        <v>1421</v>
      </c>
    </row>
    <row r="1587" spans="2:2" x14ac:dyDescent="0.25">
      <c r="B1587" s="4" t="s">
        <v>1422</v>
      </c>
    </row>
    <row r="1588" spans="2:2" x14ac:dyDescent="0.25">
      <c r="B1588" s="4" t="s">
        <v>2888</v>
      </c>
    </row>
    <row r="1589" spans="2:2" x14ac:dyDescent="0.25">
      <c r="B1589" s="4" t="s">
        <v>1423</v>
      </c>
    </row>
    <row r="1590" spans="2:2" x14ac:dyDescent="0.25">
      <c r="B1590" s="4" t="s">
        <v>1424</v>
      </c>
    </row>
    <row r="1591" spans="2:2" x14ac:dyDescent="0.25">
      <c r="B1591" s="4" t="s">
        <v>1425</v>
      </c>
    </row>
    <row r="1592" spans="2:2" x14ac:dyDescent="0.25">
      <c r="B1592" s="4" t="s">
        <v>1426</v>
      </c>
    </row>
    <row r="1593" spans="2:2" x14ac:dyDescent="0.25">
      <c r="B1593" s="4" t="s">
        <v>1427</v>
      </c>
    </row>
    <row r="1594" spans="2:2" x14ac:dyDescent="0.25">
      <c r="B1594" s="4" t="s">
        <v>1428</v>
      </c>
    </row>
    <row r="1595" spans="2:2" x14ac:dyDescent="0.25">
      <c r="B1595" s="4" t="s">
        <v>1429</v>
      </c>
    </row>
    <row r="1596" spans="2:2" x14ac:dyDescent="0.25">
      <c r="B1596" s="4" t="s">
        <v>1430</v>
      </c>
    </row>
    <row r="1597" spans="2:2" x14ac:dyDescent="0.25">
      <c r="B1597" s="4" t="s">
        <v>4694</v>
      </c>
    </row>
    <row r="1598" spans="2:2" x14ac:dyDescent="0.25">
      <c r="B1598" s="4" t="s">
        <v>1432</v>
      </c>
    </row>
    <row r="1599" spans="2:2" x14ac:dyDescent="0.25">
      <c r="B1599" s="4" t="s">
        <v>1433</v>
      </c>
    </row>
    <row r="1600" spans="2:2" x14ac:dyDescent="0.25">
      <c r="B1600" s="4" t="s">
        <v>1434</v>
      </c>
    </row>
    <row r="1601" spans="2:2" x14ac:dyDescent="0.25">
      <c r="B1601" s="4" t="s">
        <v>1435</v>
      </c>
    </row>
    <row r="1602" spans="2:2" x14ac:dyDescent="0.25">
      <c r="B1602" s="4" t="s">
        <v>1436</v>
      </c>
    </row>
    <row r="1603" spans="2:2" x14ac:dyDescent="0.25">
      <c r="B1603" s="4" t="s">
        <v>1437</v>
      </c>
    </row>
    <row r="1604" spans="2:2" x14ac:dyDescent="0.25">
      <c r="B1604" s="4" t="s">
        <v>1439</v>
      </c>
    </row>
    <row r="1605" spans="2:2" x14ac:dyDescent="0.25">
      <c r="B1605" s="4" t="s">
        <v>1440</v>
      </c>
    </row>
    <row r="1606" spans="2:2" x14ac:dyDescent="0.25">
      <c r="B1606" s="4" t="s">
        <v>4602</v>
      </c>
    </row>
    <row r="1607" spans="2:2" x14ac:dyDescent="0.25">
      <c r="B1607" s="4" t="s">
        <v>1441</v>
      </c>
    </row>
    <row r="1608" spans="2:2" x14ac:dyDescent="0.25">
      <c r="B1608" s="4" t="s">
        <v>1442</v>
      </c>
    </row>
    <row r="1609" spans="2:2" x14ac:dyDescent="0.25">
      <c r="B1609" s="4" t="s">
        <v>1443</v>
      </c>
    </row>
    <row r="1610" spans="2:2" x14ac:dyDescent="0.25">
      <c r="B1610" s="4" t="s">
        <v>1444</v>
      </c>
    </row>
    <row r="1611" spans="2:2" x14ac:dyDescent="0.25">
      <c r="B1611" s="4" t="s">
        <v>1445</v>
      </c>
    </row>
    <row r="1612" spans="2:2" x14ac:dyDescent="0.25">
      <c r="B1612" s="4" t="s">
        <v>1446</v>
      </c>
    </row>
    <row r="1613" spans="2:2" x14ac:dyDescent="0.25">
      <c r="B1613" s="4" t="s">
        <v>1447</v>
      </c>
    </row>
    <row r="1614" spans="2:2" x14ac:dyDescent="0.25">
      <c r="B1614" s="4" t="s">
        <v>1448</v>
      </c>
    </row>
    <row r="1615" spans="2:2" x14ac:dyDescent="0.25">
      <c r="B1615" s="4" t="s">
        <v>1449</v>
      </c>
    </row>
    <row r="1616" spans="2:2" x14ac:dyDescent="0.25">
      <c r="B1616" s="4" t="s">
        <v>4395</v>
      </c>
    </row>
    <row r="1617" spans="2:2" x14ac:dyDescent="0.25">
      <c r="B1617" s="4" t="s">
        <v>1450</v>
      </c>
    </row>
    <row r="1618" spans="2:2" x14ac:dyDescent="0.25">
      <c r="B1618" s="4" t="s">
        <v>5230</v>
      </c>
    </row>
    <row r="1619" spans="2:2" x14ac:dyDescent="0.25">
      <c r="B1619" s="4" t="s">
        <v>1451</v>
      </c>
    </row>
    <row r="1620" spans="2:2" x14ac:dyDescent="0.25">
      <c r="B1620" s="4" t="s">
        <v>1453</v>
      </c>
    </row>
    <row r="1621" spans="2:2" x14ac:dyDescent="0.25">
      <c r="B1621" s="4" t="s">
        <v>1452</v>
      </c>
    </row>
    <row r="1622" spans="2:2" x14ac:dyDescent="0.25">
      <c r="B1622" s="4" t="s">
        <v>4505</v>
      </c>
    </row>
    <row r="1623" spans="2:2" x14ac:dyDescent="0.25">
      <c r="B1623" s="4" t="s">
        <v>1454</v>
      </c>
    </row>
    <row r="1624" spans="2:2" x14ac:dyDescent="0.25">
      <c r="B1624" s="4" t="s">
        <v>2330</v>
      </c>
    </row>
    <row r="1625" spans="2:2" x14ac:dyDescent="0.25">
      <c r="B1625" s="4" t="s">
        <v>1455</v>
      </c>
    </row>
    <row r="1626" spans="2:2" x14ac:dyDescent="0.25">
      <c r="B1626" s="4" t="s">
        <v>5231</v>
      </c>
    </row>
    <row r="1627" spans="2:2" x14ac:dyDescent="0.25">
      <c r="B1627" s="4" t="s">
        <v>4554</v>
      </c>
    </row>
    <row r="1628" spans="2:2" x14ac:dyDescent="0.25">
      <c r="B1628" s="4" t="s">
        <v>1456</v>
      </c>
    </row>
    <row r="1629" spans="2:2" x14ac:dyDescent="0.25">
      <c r="B1629" s="4" t="s">
        <v>1457</v>
      </c>
    </row>
    <row r="1630" spans="2:2" x14ac:dyDescent="0.25">
      <c r="B1630" s="4" t="s">
        <v>1459</v>
      </c>
    </row>
    <row r="1631" spans="2:2" x14ac:dyDescent="0.25">
      <c r="B1631" s="4" t="s">
        <v>1460</v>
      </c>
    </row>
    <row r="1632" spans="2:2" x14ac:dyDescent="0.25">
      <c r="B1632" s="4" t="s">
        <v>1461</v>
      </c>
    </row>
    <row r="1633" spans="2:2" x14ac:dyDescent="0.25">
      <c r="B1633" s="4" t="s">
        <v>1462</v>
      </c>
    </row>
    <row r="1634" spans="2:2" x14ac:dyDescent="0.25">
      <c r="B1634" s="4" t="s">
        <v>1463</v>
      </c>
    </row>
    <row r="1635" spans="2:2" x14ac:dyDescent="0.25">
      <c r="B1635" s="4" t="s">
        <v>1464</v>
      </c>
    </row>
    <row r="1636" spans="2:2" x14ac:dyDescent="0.25">
      <c r="B1636" s="4" t="s">
        <v>1465</v>
      </c>
    </row>
    <row r="1637" spans="2:2" x14ac:dyDescent="0.25">
      <c r="B1637" s="4" t="s">
        <v>1466</v>
      </c>
    </row>
    <row r="1638" spans="2:2" x14ac:dyDescent="0.25">
      <c r="B1638" s="4" t="s">
        <v>1468</v>
      </c>
    </row>
    <row r="1639" spans="2:2" x14ac:dyDescent="0.25">
      <c r="B1639" s="4" t="s">
        <v>1469</v>
      </c>
    </row>
    <row r="1640" spans="2:2" x14ac:dyDescent="0.25">
      <c r="B1640" s="4" t="s">
        <v>1470</v>
      </c>
    </row>
    <row r="1641" spans="2:2" x14ac:dyDescent="0.25">
      <c r="B1641" s="4" t="s">
        <v>1471</v>
      </c>
    </row>
    <row r="1642" spans="2:2" x14ac:dyDescent="0.25">
      <c r="B1642" s="4" t="s">
        <v>1472</v>
      </c>
    </row>
    <row r="1643" spans="2:2" x14ac:dyDescent="0.25">
      <c r="B1643" s="4" t="s">
        <v>5232</v>
      </c>
    </row>
    <row r="1644" spans="2:2" x14ac:dyDescent="0.25">
      <c r="B1644" s="4" t="s">
        <v>1473</v>
      </c>
    </row>
    <row r="1645" spans="2:2" x14ac:dyDescent="0.25">
      <c r="B1645" s="4" t="s">
        <v>1474</v>
      </c>
    </row>
    <row r="1646" spans="2:2" x14ac:dyDescent="0.25">
      <c r="B1646" s="4" t="s">
        <v>1475</v>
      </c>
    </row>
    <row r="1647" spans="2:2" x14ac:dyDescent="0.25">
      <c r="B1647" s="4" t="s">
        <v>1476</v>
      </c>
    </row>
    <row r="1648" spans="2:2" x14ac:dyDescent="0.25">
      <c r="B1648" s="4" t="s">
        <v>1477</v>
      </c>
    </row>
    <row r="1649" spans="2:2" x14ac:dyDescent="0.25">
      <c r="B1649" s="4" t="s">
        <v>4555</v>
      </c>
    </row>
    <row r="1650" spans="2:2" x14ac:dyDescent="0.25">
      <c r="B1650" s="4" t="s">
        <v>1478</v>
      </c>
    </row>
    <row r="1651" spans="2:2" x14ac:dyDescent="0.25">
      <c r="B1651" s="4" t="s">
        <v>1479</v>
      </c>
    </row>
    <row r="1652" spans="2:2" x14ac:dyDescent="0.25">
      <c r="B1652" s="4" t="s">
        <v>1480</v>
      </c>
    </row>
    <row r="1653" spans="2:2" x14ac:dyDescent="0.25">
      <c r="B1653" s="4" t="s">
        <v>4729</v>
      </c>
    </row>
    <row r="1654" spans="2:2" x14ac:dyDescent="0.25">
      <c r="B1654" s="4" t="s">
        <v>5233</v>
      </c>
    </row>
    <row r="1655" spans="2:2" x14ac:dyDescent="0.25">
      <c r="B1655" s="4" t="s">
        <v>1481</v>
      </c>
    </row>
    <row r="1656" spans="2:2" x14ac:dyDescent="0.25">
      <c r="B1656" s="4" t="s">
        <v>1482</v>
      </c>
    </row>
    <row r="1657" spans="2:2" x14ac:dyDescent="0.25">
      <c r="B1657" s="4" t="s">
        <v>4695</v>
      </c>
    </row>
    <row r="1658" spans="2:2" x14ac:dyDescent="0.25">
      <c r="B1658" s="4" t="s">
        <v>4730</v>
      </c>
    </row>
    <row r="1659" spans="2:2" x14ac:dyDescent="0.25">
      <c r="B1659" s="4" t="s">
        <v>1483</v>
      </c>
    </row>
    <row r="1660" spans="2:2" x14ac:dyDescent="0.25">
      <c r="B1660" s="4" t="s">
        <v>1484</v>
      </c>
    </row>
    <row r="1661" spans="2:2" x14ac:dyDescent="0.25">
      <c r="B1661" s="4" t="s">
        <v>1485</v>
      </c>
    </row>
    <row r="1662" spans="2:2" x14ac:dyDescent="0.25">
      <c r="B1662" s="4" t="s">
        <v>4679</v>
      </c>
    </row>
    <row r="1663" spans="2:2" x14ac:dyDescent="0.25">
      <c r="B1663" s="4" t="s">
        <v>5327</v>
      </c>
    </row>
    <row r="1664" spans="2:2" x14ac:dyDescent="0.25">
      <c r="B1664" s="4" t="s">
        <v>5328</v>
      </c>
    </row>
    <row r="1665" spans="2:2" x14ac:dyDescent="0.25">
      <c r="B1665" s="4" t="s">
        <v>1486</v>
      </c>
    </row>
    <row r="1666" spans="2:2" x14ac:dyDescent="0.25">
      <c r="B1666" s="4" t="s">
        <v>1487</v>
      </c>
    </row>
    <row r="1667" spans="2:2" x14ac:dyDescent="0.25">
      <c r="B1667" s="4" t="s">
        <v>1488</v>
      </c>
    </row>
    <row r="1668" spans="2:2" x14ac:dyDescent="0.25">
      <c r="B1668" s="4" t="s">
        <v>1489</v>
      </c>
    </row>
    <row r="1669" spans="2:2" x14ac:dyDescent="0.25">
      <c r="B1669" s="4" t="s">
        <v>1490</v>
      </c>
    </row>
    <row r="1670" spans="2:2" x14ac:dyDescent="0.25">
      <c r="B1670" s="4" t="s">
        <v>1491</v>
      </c>
    </row>
    <row r="1671" spans="2:2" x14ac:dyDescent="0.25">
      <c r="B1671" s="4" t="s">
        <v>1492</v>
      </c>
    </row>
    <row r="1672" spans="2:2" x14ac:dyDescent="0.25">
      <c r="B1672" s="4" t="s">
        <v>1493</v>
      </c>
    </row>
    <row r="1673" spans="2:2" x14ac:dyDescent="0.25">
      <c r="B1673" s="4" t="s">
        <v>1495</v>
      </c>
    </row>
    <row r="1674" spans="2:2" x14ac:dyDescent="0.25">
      <c r="B1674" s="4" t="s">
        <v>1496</v>
      </c>
    </row>
    <row r="1675" spans="2:2" x14ac:dyDescent="0.25">
      <c r="B1675" s="4" t="s">
        <v>1497</v>
      </c>
    </row>
    <row r="1676" spans="2:2" x14ac:dyDescent="0.25">
      <c r="B1676" s="4" t="s">
        <v>1498</v>
      </c>
    </row>
    <row r="1677" spans="2:2" x14ac:dyDescent="0.25">
      <c r="B1677" s="4" t="s">
        <v>1499</v>
      </c>
    </row>
    <row r="1678" spans="2:2" x14ac:dyDescent="0.25">
      <c r="B1678" s="4" t="s">
        <v>1500</v>
      </c>
    </row>
    <row r="1679" spans="2:2" x14ac:dyDescent="0.25">
      <c r="B1679" s="4" t="s">
        <v>1501</v>
      </c>
    </row>
    <row r="1680" spans="2:2" x14ac:dyDescent="0.25">
      <c r="B1680" s="4" t="s">
        <v>1502</v>
      </c>
    </row>
    <row r="1681" spans="2:2" x14ac:dyDescent="0.25">
      <c r="B1681" s="4" t="s">
        <v>1503</v>
      </c>
    </row>
    <row r="1682" spans="2:2" x14ac:dyDescent="0.25">
      <c r="B1682" s="4" t="s">
        <v>1504</v>
      </c>
    </row>
    <row r="1683" spans="2:2" x14ac:dyDescent="0.25">
      <c r="B1683" s="4" t="s">
        <v>1505</v>
      </c>
    </row>
    <row r="1684" spans="2:2" x14ac:dyDescent="0.25">
      <c r="B1684" s="4" t="s">
        <v>1506</v>
      </c>
    </row>
    <row r="1685" spans="2:2" x14ac:dyDescent="0.25">
      <c r="B1685" s="4" t="s">
        <v>1507</v>
      </c>
    </row>
    <row r="1686" spans="2:2" x14ac:dyDescent="0.25">
      <c r="B1686" s="4" t="s">
        <v>4603</v>
      </c>
    </row>
    <row r="1687" spans="2:2" x14ac:dyDescent="0.25">
      <c r="B1687" s="4" t="s">
        <v>1508</v>
      </c>
    </row>
    <row r="1688" spans="2:2" x14ac:dyDescent="0.25">
      <c r="B1688" s="4" t="s">
        <v>1509</v>
      </c>
    </row>
    <row r="1689" spans="2:2" x14ac:dyDescent="0.25">
      <c r="B1689" s="4" t="s">
        <v>1510</v>
      </c>
    </row>
    <row r="1690" spans="2:2" x14ac:dyDescent="0.25">
      <c r="B1690" s="4" t="s">
        <v>1511</v>
      </c>
    </row>
    <row r="1691" spans="2:2" x14ac:dyDescent="0.25">
      <c r="B1691" s="4" t="s">
        <v>4968</v>
      </c>
    </row>
    <row r="1692" spans="2:2" x14ac:dyDescent="0.25">
      <c r="B1692" s="4" t="s">
        <v>1512</v>
      </c>
    </row>
    <row r="1693" spans="2:2" x14ac:dyDescent="0.25">
      <c r="B1693" s="4" t="s">
        <v>1513</v>
      </c>
    </row>
    <row r="1694" spans="2:2" x14ac:dyDescent="0.25">
      <c r="B1694" s="4" t="s">
        <v>1514</v>
      </c>
    </row>
    <row r="1695" spans="2:2" x14ac:dyDescent="0.25">
      <c r="B1695" s="4" t="s">
        <v>1515</v>
      </c>
    </row>
    <row r="1696" spans="2:2" x14ac:dyDescent="0.25">
      <c r="B1696" s="4" t="s">
        <v>1516</v>
      </c>
    </row>
    <row r="1697" spans="2:2" x14ac:dyDescent="0.25">
      <c r="B1697" s="4" t="s">
        <v>1517</v>
      </c>
    </row>
    <row r="1698" spans="2:2" x14ac:dyDescent="0.25">
      <c r="B1698" s="4" t="s">
        <v>1518</v>
      </c>
    </row>
    <row r="1699" spans="2:2" x14ac:dyDescent="0.25">
      <c r="B1699" s="4" t="s">
        <v>1519</v>
      </c>
    </row>
    <row r="1700" spans="2:2" x14ac:dyDescent="0.25">
      <c r="B1700" s="4" t="s">
        <v>1520</v>
      </c>
    </row>
    <row r="1701" spans="2:2" x14ac:dyDescent="0.25">
      <c r="B1701" s="4" t="s">
        <v>1521</v>
      </c>
    </row>
    <row r="1702" spans="2:2" x14ac:dyDescent="0.25">
      <c r="B1702" s="4" t="s">
        <v>1523</v>
      </c>
    </row>
    <row r="1703" spans="2:2" x14ac:dyDescent="0.25">
      <c r="B1703" s="4" t="s">
        <v>1524</v>
      </c>
    </row>
    <row r="1704" spans="2:2" x14ac:dyDescent="0.25">
      <c r="B1704" s="4" t="s">
        <v>1525</v>
      </c>
    </row>
    <row r="1705" spans="2:2" x14ac:dyDescent="0.25">
      <c r="B1705" s="4" t="s">
        <v>1526</v>
      </c>
    </row>
    <row r="1706" spans="2:2" x14ac:dyDescent="0.25">
      <c r="B1706" s="4" t="s">
        <v>1527</v>
      </c>
    </row>
    <row r="1707" spans="2:2" x14ac:dyDescent="0.25">
      <c r="B1707" s="4" t="s">
        <v>1528</v>
      </c>
    </row>
    <row r="1708" spans="2:2" x14ac:dyDescent="0.25">
      <c r="B1708" s="4" t="s">
        <v>1529</v>
      </c>
    </row>
    <row r="1709" spans="2:2" x14ac:dyDescent="0.25">
      <c r="B1709" s="4" t="s">
        <v>1530</v>
      </c>
    </row>
    <row r="1710" spans="2:2" x14ac:dyDescent="0.25">
      <c r="B1710" s="4" t="s">
        <v>1531</v>
      </c>
    </row>
    <row r="1711" spans="2:2" x14ac:dyDescent="0.25">
      <c r="B1711" s="4" t="s">
        <v>5234</v>
      </c>
    </row>
    <row r="1712" spans="2:2" x14ac:dyDescent="0.25">
      <c r="B1712" s="4" t="s">
        <v>1532</v>
      </c>
    </row>
    <row r="1713" spans="2:2" x14ac:dyDescent="0.25">
      <c r="B1713" s="4" t="s">
        <v>1533</v>
      </c>
    </row>
    <row r="1714" spans="2:2" x14ac:dyDescent="0.25">
      <c r="B1714" s="4" t="s">
        <v>1534</v>
      </c>
    </row>
    <row r="1715" spans="2:2" x14ac:dyDescent="0.25">
      <c r="B1715" s="4" t="s">
        <v>1535</v>
      </c>
    </row>
    <row r="1716" spans="2:2" x14ac:dyDescent="0.25">
      <c r="B1716" s="4" t="s">
        <v>1536</v>
      </c>
    </row>
    <row r="1717" spans="2:2" x14ac:dyDescent="0.25">
      <c r="B1717" s="4" t="s">
        <v>1537</v>
      </c>
    </row>
    <row r="1718" spans="2:2" x14ac:dyDescent="0.25">
      <c r="B1718" s="4" t="s">
        <v>1538</v>
      </c>
    </row>
    <row r="1719" spans="2:2" x14ac:dyDescent="0.25">
      <c r="B1719" s="4" t="s">
        <v>1539</v>
      </c>
    </row>
    <row r="1720" spans="2:2" x14ac:dyDescent="0.25">
      <c r="B1720" s="4" t="s">
        <v>1540</v>
      </c>
    </row>
    <row r="1721" spans="2:2" x14ac:dyDescent="0.25">
      <c r="B1721" s="4" t="s">
        <v>1541</v>
      </c>
    </row>
    <row r="1722" spans="2:2" x14ac:dyDescent="0.25">
      <c r="B1722" s="4" t="s">
        <v>1542</v>
      </c>
    </row>
    <row r="1723" spans="2:2" x14ac:dyDescent="0.25">
      <c r="B1723" s="4" t="s">
        <v>4396</v>
      </c>
    </row>
    <row r="1724" spans="2:2" x14ac:dyDescent="0.25">
      <c r="B1724" s="4" t="s">
        <v>1543</v>
      </c>
    </row>
    <row r="1725" spans="2:2" x14ac:dyDescent="0.25">
      <c r="B1725" s="4" t="s">
        <v>1544</v>
      </c>
    </row>
    <row r="1726" spans="2:2" x14ac:dyDescent="0.25">
      <c r="B1726" s="4" t="s">
        <v>1545</v>
      </c>
    </row>
    <row r="1727" spans="2:2" x14ac:dyDescent="0.25">
      <c r="B1727" s="4" t="s">
        <v>1546</v>
      </c>
    </row>
    <row r="1728" spans="2:2" x14ac:dyDescent="0.25">
      <c r="B1728" s="4" t="s">
        <v>1547</v>
      </c>
    </row>
    <row r="1729" spans="2:2" x14ac:dyDescent="0.25">
      <c r="B1729" s="4" t="s">
        <v>1548</v>
      </c>
    </row>
    <row r="1730" spans="2:2" x14ac:dyDescent="0.25">
      <c r="B1730" s="4" t="s">
        <v>1549</v>
      </c>
    </row>
    <row r="1731" spans="2:2" x14ac:dyDescent="0.25">
      <c r="B1731" s="4" t="s">
        <v>1550</v>
      </c>
    </row>
    <row r="1732" spans="2:2" x14ac:dyDescent="0.25">
      <c r="B1732" s="4" t="s">
        <v>1551</v>
      </c>
    </row>
    <row r="1733" spans="2:2" x14ac:dyDescent="0.25">
      <c r="B1733" s="4" t="s">
        <v>1552</v>
      </c>
    </row>
    <row r="1734" spans="2:2" x14ac:dyDescent="0.25">
      <c r="B1734" s="4" t="s">
        <v>1553</v>
      </c>
    </row>
    <row r="1735" spans="2:2" x14ac:dyDescent="0.25">
      <c r="B1735" s="4" t="s">
        <v>1554</v>
      </c>
    </row>
    <row r="1736" spans="2:2" x14ac:dyDescent="0.25">
      <c r="B1736" s="4" t="s">
        <v>1555</v>
      </c>
    </row>
    <row r="1737" spans="2:2" x14ac:dyDescent="0.25">
      <c r="B1737" s="4" t="s">
        <v>1556</v>
      </c>
    </row>
    <row r="1738" spans="2:2" x14ac:dyDescent="0.25">
      <c r="B1738" s="4" t="s">
        <v>1557</v>
      </c>
    </row>
    <row r="1739" spans="2:2" x14ac:dyDescent="0.25">
      <c r="B1739" s="4" t="s">
        <v>1558</v>
      </c>
    </row>
    <row r="1740" spans="2:2" x14ac:dyDescent="0.25">
      <c r="B1740" s="4" t="s">
        <v>1559</v>
      </c>
    </row>
    <row r="1741" spans="2:2" x14ac:dyDescent="0.25">
      <c r="B1741" s="4" t="s">
        <v>4813</v>
      </c>
    </row>
    <row r="1742" spans="2:2" x14ac:dyDescent="0.25">
      <c r="B1742" s="4" t="s">
        <v>1561</v>
      </c>
    </row>
    <row r="1743" spans="2:2" x14ac:dyDescent="0.25">
      <c r="B1743" s="4" t="s">
        <v>4604</v>
      </c>
    </row>
    <row r="1744" spans="2:2" x14ac:dyDescent="0.25">
      <c r="B1744" s="4" t="s">
        <v>1562</v>
      </c>
    </row>
    <row r="1745" spans="2:2" x14ac:dyDescent="0.25">
      <c r="B1745" s="4" t="s">
        <v>4442</v>
      </c>
    </row>
    <row r="1746" spans="2:2" x14ac:dyDescent="0.25">
      <c r="B1746" s="4" t="s">
        <v>1563</v>
      </c>
    </row>
    <row r="1747" spans="2:2" x14ac:dyDescent="0.25">
      <c r="B1747" s="4" t="s">
        <v>1564</v>
      </c>
    </row>
    <row r="1748" spans="2:2" x14ac:dyDescent="0.25">
      <c r="B1748" s="4" t="s">
        <v>1565</v>
      </c>
    </row>
    <row r="1749" spans="2:2" x14ac:dyDescent="0.25">
      <c r="B1749" s="4" t="s">
        <v>1566</v>
      </c>
    </row>
    <row r="1750" spans="2:2" x14ac:dyDescent="0.25">
      <c r="B1750" s="4" t="s">
        <v>4731</v>
      </c>
    </row>
    <row r="1751" spans="2:2" x14ac:dyDescent="0.25">
      <c r="B1751" s="4" t="s">
        <v>5235</v>
      </c>
    </row>
    <row r="1752" spans="2:2" x14ac:dyDescent="0.25">
      <c r="B1752" s="4" t="s">
        <v>1567</v>
      </c>
    </row>
    <row r="1753" spans="2:2" x14ac:dyDescent="0.25">
      <c r="B1753" s="4" t="s">
        <v>4814</v>
      </c>
    </row>
    <row r="1754" spans="2:2" x14ac:dyDescent="0.25">
      <c r="B1754" s="4" t="s">
        <v>1568</v>
      </c>
    </row>
    <row r="1755" spans="2:2" x14ac:dyDescent="0.25">
      <c r="B1755" s="4" t="s">
        <v>1569</v>
      </c>
    </row>
    <row r="1756" spans="2:2" x14ac:dyDescent="0.25">
      <c r="B1756" s="4" t="s">
        <v>1570</v>
      </c>
    </row>
    <row r="1757" spans="2:2" x14ac:dyDescent="0.25">
      <c r="B1757" s="4" t="s">
        <v>1571</v>
      </c>
    </row>
    <row r="1758" spans="2:2" x14ac:dyDescent="0.25">
      <c r="B1758" s="4" t="s">
        <v>1572</v>
      </c>
    </row>
    <row r="1759" spans="2:2" x14ac:dyDescent="0.25">
      <c r="B1759" s="4" t="s">
        <v>1573</v>
      </c>
    </row>
    <row r="1760" spans="2:2" x14ac:dyDescent="0.25">
      <c r="B1760" s="4" t="s">
        <v>1574</v>
      </c>
    </row>
    <row r="1761" spans="2:2" x14ac:dyDescent="0.25">
      <c r="B1761" s="4" t="s">
        <v>4653</v>
      </c>
    </row>
    <row r="1762" spans="2:2" x14ac:dyDescent="0.25">
      <c r="B1762" s="4" t="s">
        <v>1575</v>
      </c>
    </row>
    <row r="1763" spans="2:2" x14ac:dyDescent="0.25">
      <c r="B1763" s="4" t="s">
        <v>1576</v>
      </c>
    </row>
    <row r="1764" spans="2:2" x14ac:dyDescent="0.25">
      <c r="B1764" s="4" t="s">
        <v>5329</v>
      </c>
    </row>
    <row r="1765" spans="2:2" x14ac:dyDescent="0.25">
      <c r="B1765" s="4" t="s">
        <v>4506</v>
      </c>
    </row>
    <row r="1766" spans="2:2" x14ac:dyDescent="0.25">
      <c r="B1766" s="4" t="s">
        <v>1577</v>
      </c>
    </row>
    <row r="1767" spans="2:2" x14ac:dyDescent="0.25">
      <c r="B1767" s="4" t="s">
        <v>1578</v>
      </c>
    </row>
    <row r="1768" spans="2:2" x14ac:dyDescent="0.25">
      <c r="B1768" s="4" t="s">
        <v>1579</v>
      </c>
    </row>
    <row r="1769" spans="2:2" x14ac:dyDescent="0.25">
      <c r="B1769" s="4" t="s">
        <v>1580</v>
      </c>
    </row>
    <row r="1770" spans="2:2" x14ac:dyDescent="0.25">
      <c r="B1770" s="4" t="s">
        <v>1581</v>
      </c>
    </row>
    <row r="1771" spans="2:2" x14ac:dyDescent="0.25">
      <c r="B1771" s="4" t="s">
        <v>1582</v>
      </c>
    </row>
    <row r="1772" spans="2:2" x14ac:dyDescent="0.25">
      <c r="B1772" s="4" t="s">
        <v>5236</v>
      </c>
    </row>
    <row r="1773" spans="2:2" x14ac:dyDescent="0.25">
      <c r="B1773" s="4" t="s">
        <v>1583</v>
      </c>
    </row>
    <row r="1774" spans="2:2" x14ac:dyDescent="0.25">
      <c r="B1774" s="4" t="s">
        <v>1584</v>
      </c>
    </row>
    <row r="1775" spans="2:2" x14ac:dyDescent="0.25">
      <c r="B1775" s="4" t="s">
        <v>1585</v>
      </c>
    </row>
    <row r="1776" spans="2:2" x14ac:dyDescent="0.25">
      <c r="B1776" s="4" t="s">
        <v>1586</v>
      </c>
    </row>
    <row r="1777" spans="2:2" x14ac:dyDescent="0.25">
      <c r="B1777" s="4" t="s">
        <v>5042</v>
      </c>
    </row>
    <row r="1778" spans="2:2" x14ac:dyDescent="0.25">
      <c r="B1778" s="4" t="s">
        <v>1587</v>
      </c>
    </row>
    <row r="1779" spans="2:2" x14ac:dyDescent="0.25">
      <c r="B1779" s="4" t="s">
        <v>1588</v>
      </c>
    </row>
    <row r="1780" spans="2:2" x14ac:dyDescent="0.25">
      <c r="B1780" s="4" t="s">
        <v>1589</v>
      </c>
    </row>
    <row r="1781" spans="2:2" x14ac:dyDescent="0.25">
      <c r="B1781" s="4" t="s">
        <v>4556</v>
      </c>
    </row>
    <row r="1782" spans="2:2" x14ac:dyDescent="0.25">
      <c r="B1782" s="4" t="s">
        <v>1590</v>
      </c>
    </row>
    <row r="1783" spans="2:2" x14ac:dyDescent="0.25">
      <c r="B1783" s="4" t="s">
        <v>1591</v>
      </c>
    </row>
    <row r="1784" spans="2:2" x14ac:dyDescent="0.25">
      <c r="B1784" s="4" t="s">
        <v>5237</v>
      </c>
    </row>
    <row r="1785" spans="2:2" x14ac:dyDescent="0.25">
      <c r="B1785" s="4" t="s">
        <v>1592</v>
      </c>
    </row>
    <row r="1786" spans="2:2" x14ac:dyDescent="0.25">
      <c r="B1786" s="4" t="s">
        <v>1593</v>
      </c>
    </row>
    <row r="1787" spans="2:2" x14ac:dyDescent="0.25">
      <c r="B1787" s="4" t="s">
        <v>5330</v>
      </c>
    </row>
    <row r="1788" spans="2:2" x14ac:dyDescent="0.25">
      <c r="B1788" s="4" t="s">
        <v>1594</v>
      </c>
    </row>
    <row r="1789" spans="2:2" x14ac:dyDescent="0.25">
      <c r="B1789" s="4" t="s">
        <v>4397</v>
      </c>
    </row>
    <row r="1790" spans="2:2" x14ac:dyDescent="0.25">
      <c r="B1790" s="4" t="s">
        <v>1595</v>
      </c>
    </row>
    <row r="1791" spans="2:2" x14ac:dyDescent="0.25">
      <c r="B1791" s="4" t="s">
        <v>1596</v>
      </c>
    </row>
    <row r="1792" spans="2:2" x14ac:dyDescent="0.25">
      <c r="B1792" s="4" t="s">
        <v>1598</v>
      </c>
    </row>
    <row r="1793" spans="2:2" x14ac:dyDescent="0.25">
      <c r="B1793" s="4" t="s">
        <v>1599</v>
      </c>
    </row>
    <row r="1794" spans="2:2" x14ac:dyDescent="0.25">
      <c r="B1794" s="4" t="s">
        <v>1600</v>
      </c>
    </row>
    <row r="1795" spans="2:2" x14ac:dyDescent="0.25">
      <c r="B1795" s="4" t="s">
        <v>1601</v>
      </c>
    </row>
    <row r="1796" spans="2:2" x14ac:dyDescent="0.25">
      <c r="B1796" s="4" t="s">
        <v>1602</v>
      </c>
    </row>
    <row r="1797" spans="2:2" x14ac:dyDescent="0.25">
      <c r="B1797" s="4" t="s">
        <v>5043</v>
      </c>
    </row>
    <row r="1798" spans="2:2" x14ac:dyDescent="0.25">
      <c r="B1798" s="4" t="s">
        <v>1603</v>
      </c>
    </row>
    <row r="1799" spans="2:2" x14ac:dyDescent="0.25">
      <c r="B1799" s="4" t="s">
        <v>1604</v>
      </c>
    </row>
    <row r="1800" spans="2:2" x14ac:dyDescent="0.25">
      <c r="B1800" s="4" t="s">
        <v>1605</v>
      </c>
    </row>
    <row r="1801" spans="2:2" x14ac:dyDescent="0.25">
      <c r="B1801" s="4" t="s">
        <v>1606</v>
      </c>
    </row>
    <row r="1802" spans="2:2" x14ac:dyDescent="0.25">
      <c r="B1802" s="4" t="s">
        <v>4443</v>
      </c>
    </row>
    <row r="1803" spans="2:2" x14ac:dyDescent="0.25">
      <c r="B1803" s="4" t="s">
        <v>1607</v>
      </c>
    </row>
    <row r="1804" spans="2:2" x14ac:dyDescent="0.25">
      <c r="B1804" s="4" t="s">
        <v>1608</v>
      </c>
    </row>
    <row r="1805" spans="2:2" x14ac:dyDescent="0.25">
      <c r="B1805" s="4" t="s">
        <v>4444</v>
      </c>
    </row>
    <row r="1806" spans="2:2" x14ac:dyDescent="0.25">
      <c r="B1806" s="4" t="s">
        <v>1609</v>
      </c>
    </row>
    <row r="1807" spans="2:2" x14ac:dyDescent="0.25">
      <c r="B1807" s="4" t="s">
        <v>1610</v>
      </c>
    </row>
    <row r="1808" spans="2:2" x14ac:dyDescent="0.25">
      <c r="B1808" s="4" t="s">
        <v>1611</v>
      </c>
    </row>
    <row r="1809" spans="2:2" x14ac:dyDescent="0.25">
      <c r="B1809" s="4" t="s">
        <v>4757</v>
      </c>
    </row>
    <row r="1810" spans="2:2" x14ac:dyDescent="0.25">
      <c r="B1810" s="4" t="s">
        <v>4943</v>
      </c>
    </row>
    <row r="1811" spans="2:2" x14ac:dyDescent="0.25">
      <c r="B1811" s="4" t="s">
        <v>1613</v>
      </c>
    </row>
    <row r="1812" spans="2:2" x14ac:dyDescent="0.25">
      <c r="B1812" s="4" t="s">
        <v>1614</v>
      </c>
    </row>
    <row r="1813" spans="2:2" x14ac:dyDescent="0.25">
      <c r="B1813" s="4" t="s">
        <v>4944</v>
      </c>
    </row>
    <row r="1814" spans="2:2" x14ac:dyDescent="0.25">
      <c r="B1814" s="4" t="s">
        <v>1615</v>
      </c>
    </row>
    <row r="1815" spans="2:2" x14ac:dyDescent="0.25">
      <c r="B1815" s="4" t="s">
        <v>1616</v>
      </c>
    </row>
    <row r="1816" spans="2:2" x14ac:dyDescent="0.25">
      <c r="B1816" s="4" t="s">
        <v>1617</v>
      </c>
    </row>
    <row r="1817" spans="2:2" x14ac:dyDescent="0.25">
      <c r="B1817" s="4" t="s">
        <v>1618</v>
      </c>
    </row>
    <row r="1818" spans="2:2" x14ac:dyDescent="0.25">
      <c r="B1818" s="4" t="s">
        <v>1612</v>
      </c>
    </row>
    <row r="1819" spans="2:2" x14ac:dyDescent="0.25">
      <c r="B1819" s="4" t="s">
        <v>1620</v>
      </c>
    </row>
    <row r="1820" spans="2:2" x14ac:dyDescent="0.25">
      <c r="B1820" s="4" t="s">
        <v>1621</v>
      </c>
    </row>
    <row r="1821" spans="2:2" x14ac:dyDescent="0.25">
      <c r="B1821" s="4" t="s">
        <v>1622</v>
      </c>
    </row>
    <row r="1822" spans="2:2" x14ac:dyDescent="0.25">
      <c r="B1822" s="4" t="s">
        <v>1623</v>
      </c>
    </row>
    <row r="1823" spans="2:2" x14ac:dyDescent="0.25">
      <c r="B1823" s="4" t="s">
        <v>1624</v>
      </c>
    </row>
    <row r="1824" spans="2:2" x14ac:dyDescent="0.25">
      <c r="B1824" s="4" t="s">
        <v>1625</v>
      </c>
    </row>
    <row r="1825" spans="2:2" x14ac:dyDescent="0.25">
      <c r="B1825" s="4" t="s">
        <v>1626</v>
      </c>
    </row>
    <row r="1826" spans="2:2" x14ac:dyDescent="0.25">
      <c r="B1826" s="4" t="s">
        <v>1627</v>
      </c>
    </row>
    <row r="1827" spans="2:2" x14ac:dyDescent="0.25">
      <c r="B1827" s="4" t="s">
        <v>1628</v>
      </c>
    </row>
    <row r="1828" spans="2:2" x14ac:dyDescent="0.25">
      <c r="B1828" s="4" t="s">
        <v>1629</v>
      </c>
    </row>
    <row r="1829" spans="2:2" x14ac:dyDescent="0.25">
      <c r="B1829" s="4" t="s">
        <v>1630</v>
      </c>
    </row>
    <row r="1830" spans="2:2" x14ac:dyDescent="0.25">
      <c r="B1830" s="4" t="s">
        <v>1631</v>
      </c>
    </row>
    <row r="1831" spans="2:2" x14ac:dyDescent="0.25">
      <c r="B1831" s="4" t="s">
        <v>1632</v>
      </c>
    </row>
    <row r="1832" spans="2:2" x14ac:dyDescent="0.25">
      <c r="B1832" s="4" t="s">
        <v>1633</v>
      </c>
    </row>
    <row r="1833" spans="2:2" x14ac:dyDescent="0.25">
      <c r="B1833" s="4" t="s">
        <v>1634</v>
      </c>
    </row>
    <row r="1834" spans="2:2" x14ac:dyDescent="0.25">
      <c r="B1834" s="4" t="s">
        <v>1635</v>
      </c>
    </row>
    <row r="1835" spans="2:2" x14ac:dyDescent="0.25">
      <c r="B1835" s="4" t="s">
        <v>1636</v>
      </c>
    </row>
    <row r="1836" spans="2:2" x14ac:dyDescent="0.25">
      <c r="B1836" s="4" t="s">
        <v>1637</v>
      </c>
    </row>
    <row r="1837" spans="2:2" x14ac:dyDescent="0.25">
      <c r="B1837" s="4" t="s">
        <v>1638</v>
      </c>
    </row>
    <row r="1838" spans="2:2" x14ac:dyDescent="0.25">
      <c r="B1838" s="4" t="s">
        <v>1639</v>
      </c>
    </row>
    <row r="1839" spans="2:2" x14ac:dyDescent="0.25">
      <c r="B1839" s="4" t="s">
        <v>1641</v>
      </c>
    </row>
    <row r="1840" spans="2:2" x14ac:dyDescent="0.25">
      <c r="B1840" s="4" t="s">
        <v>1642</v>
      </c>
    </row>
    <row r="1841" spans="2:2" x14ac:dyDescent="0.25">
      <c r="B1841" s="4" t="s">
        <v>1643</v>
      </c>
    </row>
    <row r="1842" spans="2:2" x14ac:dyDescent="0.25">
      <c r="B1842" s="4" t="s">
        <v>1644</v>
      </c>
    </row>
    <row r="1843" spans="2:2" x14ac:dyDescent="0.25">
      <c r="B1843" s="4" t="s">
        <v>4815</v>
      </c>
    </row>
    <row r="1844" spans="2:2" x14ac:dyDescent="0.25">
      <c r="B1844" s="4" t="s">
        <v>1645</v>
      </c>
    </row>
    <row r="1845" spans="2:2" x14ac:dyDescent="0.25">
      <c r="B1845" s="4" t="s">
        <v>1646</v>
      </c>
    </row>
    <row r="1846" spans="2:2" x14ac:dyDescent="0.25">
      <c r="B1846" s="4" t="s">
        <v>4732</v>
      </c>
    </row>
    <row r="1847" spans="2:2" x14ac:dyDescent="0.25">
      <c r="B1847" s="4" t="s">
        <v>1647</v>
      </c>
    </row>
    <row r="1848" spans="2:2" x14ac:dyDescent="0.25">
      <c r="B1848" s="4" t="s">
        <v>1648</v>
      </c>
    </row>
    <row r="1849" spans="2:2" x14ac:dyDescent="0.25">
      <c r="B1849" s="4" t="s">
        <v>1649</v>
      </c>
    </row>
    <row r="1850" spans="2:2" x14ac:dyDescent="0.25">
      <c r="B1850" s="4" t="s">
        <v>1650</v>
      </c>
    </row>
    <row r="1851" spans="2:2" x14ac:dyDescent="0.25">
      <c r="B1851" s="4" t="s">
        <v>1651</v>
      </c>
    </row>
    <row r="1852" spans="2:2" x14ac:dyDescent="0.25">
      <c r="B1852" s="4" t="s">
        <v>1652</v>
      </c>
    </row>
    <row r="1853" spans="2:2" x14ac:dyDescent="0.25">
      <c r="B1853" s="4" t="s">
        <v>1653</v>
      </c>
    </row>
    <row r="1854" spans="2:2" x14ac:dyDescent="0.25">
      <c r="B1854" s="4" t="s">
        <v>1654</v>
      </c>
    </row>
    <row r="1855" spans="2:2" x14ac:dyDescent="0.25">
      <c r="B1855" s="4" t="s">
        <v>1655</v>
      </c>
    </row>
    <row r="1856" spans="2:2" x14ac:dyDescent="0.25">
      <c r="B1856" s="4" t="s">
        <v>1656</v>
      </c>
    </row>
    <row r="1857" spans="2:2" x14ac:dyDescent="0.25">
      <c r="B1857" s="4" t="s">
        <v>1657</v>
      </c>
    </row>
    <row r="1858" spans="2:2" x14ac:dyDescent="0.25">
      <c r="B1858" s="4" t="s">
        <v>1658</v>
      </c>
    </row>
    <row r="1859" spans="2:2" x14ac:dyDescent="0.25">
      <c r="B1859" s="4" t="s">
        <v>1660</v>
      </c>
    </row>
    <row r="1860" spans="2:2" x14ac:dyDescent="0.25">
      <c r="B1860" s="4" t="s">
        <v>4945</v>
      </c>
    </row>
    <row r="1861" spans="2:2" x14ac:dyDescent="0.25">
      <c r="B1861" s="4" t="s">
        <v>1662</v>
      </c>
    </row>
    <row r="1862" spans="2:2" x14ac:dyDescent="0.25">
      <c r="B1862" s="4" t="s">
        <v>1663</v>
      </c>
    </row>
    <row r="1863" spans="2:2" x14ac:dyDescent="0.25">
      <c r="B1863" s="4" t="s">
        <v>1664</v>
      </c>
    </row>
    <row r="1864" spans="2:2" x14ac:dyDescent="0.25">
      <c r="B1864" s="4" t="s">
        <v>1665</v>
      </c>
    </row>
    <row r="1865" spans="2:2" x14ac:dyDescent="0.25">
      <c r="B1865" s="4" t="s">
        <v>1666</v>
      </c>
    </row>
    <row r="1866" spans="2:2" x14ac:dyDescent="0.25">
      <c r="B1866" s="4" t="s">
        <v>1522</v>
      </c>
    </row>
    <row r="1867" spans="2:2" x14ac:dyDescent="0.25">
      <c r="B1867" s="4" t="s">
        <v>1667</v>
      </c>
    </row>
    <row r="1868" spans="2:2" x14ac:dyDescent="0.25">
      <c r="B1868" s="4" t="s">
        <v>1668</v>
      </c>
    </row>
    <row r="1869" spans="2:2" x14ac:dyDescent="0.25">
      <c r="B1869" s="4" t="s">
        <v>1467</v>
      </c>
    </row>
    <row r="1870" spans="2:2" x14ac:dyDescent="0.25">
      <c r="B1870" s="4" t="s">
        <v>1669</v>
      </c>
    </row>
    <row r="1871" spans="2:2" x14ac:dyDescent="0.25">
      <c r="B1871" s="4" t="s">
        <v>4733</v>
      </c>
    </row>
    <row r="1872" spans="2:2" x14ac:dyDescent="0.25">
      <c r="B1872" s="4" t="s">
        <v>1670</v>
      </c>
    </row>
    <row r="1873" spans="2:2" x14ac:dyDescent="0.25">
      <c r="B1873" s="4" t="s">
        <v>1671</v>
      </c>
    </row>
    <row r="1874" spans="2:2" x14ac:dyDescent="0.25">
      <c r="B1874" s="4" t="s">
        <v>1672</v>
      </c>
    </row>
    <row r="1875" spans="2:2" x14ac:dyDescent="0.25">
      <c r="B1875" s="4" t="s">
        <v>1673</v>
      </c>
    </row>
    <row r="1876" spans="2:2" x14ac:dyDescent="0.25">
      <c r="B1876" s="4" t="s">
        <v>1674</v>
      </c>
    </row>
    <row r="1877" spans="2:2" x14ac:dyDescent="0.25">
      <c r="B1877" s="4" t="s">
        <v>1675</v>
      </c>
    </row>
    <row r="1878" spans="2:2" x14ac:dyDescent="0.25">
      <c r="B1878" s="4" t="s">
        <v>1682</v>
      </c>
    </row>
    <row r="1879" spans="2:2" x14ac:dyDescent="0.25">
      <c r="B1879" s="4" t="s">
        <v>1676</v>
      </c>
    </row>
    <row r="1880" spans="2:2" x14ac:dyDescent="0.25">
      <c r="B1880" s="4" t="s">
        <v>1677</v>
      </c>
    </row>
    <row r="1881" spans="2:2" x14ac:dyDescent="0.25">
      <c r="B1881" s="4" t="s">
        <v>1678</v>
      </c>
    </row>
    <row r="1882" spans="2:2" x14ac:dyDescent="0.25">
      <c r="B1882" s="4" t="s">
        <v>1679</v>
      </c>
    </row>
    <row r="1883" spans="2:2" x14ac:dyDescent="0.25">
      <c r="B1883" s="4" t="s">
        <v>1680</v>
      </c>
    </row>
    <row r="1884" spans="2:2" x14ac:dyDescent="0.25">
      <c r="B1884" s="4" t="s">
        <v>1681</v>
      </c>
    </row>
    <row r="1885" spans="2:2" x14ac:dyDescent="0.25">
      <c r="B1885" s="4" t="s">
        <v>5331</v>
      </c>
    </row>
    <row r="1886" spans="2:2" x14ac:dyDescent="0.25">
      <c r="B1886" s="4" t="s">
        <v>1683</v>
      </c>
    </row>
    <row r="1887" spans="2:2" x14ac:dyDescent="0.25">
      <c r="B1887" s="4" t="s">
        <v>1684</v>
      </c>
    </row>
    <row r="1888" spans="2:2" x14ac:dyDescent="0.25">
      <c r="B1888" s="4" t="s">
        <v>1685</v>
      </c>
    </row>
    <row r="1889" spans="2:2" x14ac:dyDescent="0.25">
      <c r="B1889" s="4" t="s">
        <v>1686</v>
      </c>
    </row>
    <row r="1890" spans="2:2" x14ac:dyDescent="0.25">
      <c r="B1890" s="4" t="s">
        <v>1687</v>
      </c>
    </row>
    <row r="1891" spans="2:2" x14ac:dyDescent="0.25">
      <c r="B1891" s="4" t="s">
        <v>1688</v>
      </c>
    </row>
    <row r="1892" spans="2:2" x14ac:dyDescent="0.25">
      <c r="B1892" s="4" t="s">
        <v>1689</v>
      </c>
    </row>
    <row r="1893" spans="2:2" x14ac:dyDescent="0.25">
      <c r="B1893" s="4" t="s">
        <v>1690</v>
      </c>
    </row>
    <row r="1894" spans="2:2" x14ac:dyDescent="0.25">
      <c r="B1894" s="4" t="s">
        <v>1691</v>
      </c>
    </row>
    <row r="1895" spans="2:2" x14ac:dyDescent="0.25">
      <c r="B1895" s="4" t="s">
        <v>1692</v>
      </c>
    </row>
    <row r="1896" spans="2:2" x14ac:dyDescent="0.25">
      <c r="B1896" s="4" t="s">
        <v>5239</v>
      </c>
    </row>
    <row r="1897" spans="2:2" x14ac:dyDescent="0.25">
      <c r="B1897" s="4" t="s">
        <v>1693</v>
      </c>
    </row>
    <row r="1898" spans="2:2" x14ac:dyDescent="0.25">
      <c r="B1898" s="4" t="s">
        <v>1694</v>
      </c>
    </row>
    <row r="1899" spans="2:2" x14ac:dyDescent="0.25">
      <c r="B1899" s="4" t="s">
        <v>5240</v>
      </c>
    </row>
    <row r="1900" spans="2:2" x14ac:dyDescent="0.25">
      <c r="B1900" s="4" t="s">
        <v>1695</v>
      </c>
    </row>
    <row r="1901" spans="2:2" x14ac:dyDescent="0.25">
      <c r="B1901" s="4" t="s">
        <v>1696</v>
      </c>
    </row>
    <row r="1902" spans="2:2" x14ac:dyDescent="0.25">
      <c r="B1902" s="4" t="s">
        <v>213</v>
      </c>
    </row>
    <row r="1903" spans="2:2" x14ac:dyDescent="0.25">
      <c r="B1903" s="4" t="s">
        <v>1697</v>
      </c>
    </row>
    <row r="1904" spans="2:2" x14ac:dyDescent="0.25">
      <c r="B1904" s="4" t="s">
        <v>1698</v>
      </c>
    </row>
    <row r="1905" spans="2:2" x14ac:dyDescent="0.25">
      <c r="B1905" s="4" t="s">
        <v>1700</v>
      </c>
    </row>
    <row r="1906" spans="2:2" x14ac:dyDescent="0.25">
      <c r="B1906" s="4" t="s">
        <v>5332</v>
      </c>
    </row>
    <row r="1907" spans="2:2" x14ac:dyDescent="0.25">
      <c r="B1907" s="4" t="s">
        <v>1701</v>
      </c>
    </row>
    <row r="1908" spans="2:2" x14ac:dyDescent="0.25">
      <c r="B1908" s="4" t="s">
        <v>1702</v>
      </c>
    </row>
    <row r="1909" spans="2:2" x14ac:dyDescent="0.25">
      <c r="B1909" s="4" t="s">
        <v>1703</v>
      </c>
    </row>
    <row r="1910" spans="2:2" x14ac:dyDescent="0.25">
      <c r="B1910" s="4" t="s">
        <v>1704</v>
      </c>
    </row>
    <row r="1911" spans="2:2" x14ac:dyDescent="0.25">
      <c r="B1911" s="4" t="s">
        <v>1705</v>
      </c>
    </row>
    <row r="1912" spans="2:2" x14ac:dyDescent="0.25">
      <c r="B1912" s="4" t="s">
        <v>1706</v>
      </c>
    </row>
    <row r="1913" spans="2:2" x14ac:dyDescent="0.25">
      <c r="B1913" s="4" t="s">
        <v>1707</v>
      </c>
    </row>
    <row r="1914" spans="2:2" x14ac:dyDescent="0.25">
      <c r="B1914" s="4" t="s">
        <v>1708</v>
      </c>
    </row>
    <row r="1915" spans="2:2" x14ac:dyDescent="0.25">
      <c r="B1915" s="4" t="s">
        <v>1709</v>
      </c>
    </row>
    <row r="1916" spans="2:2" x14ac:dyDescent="0.25">
      <c r="B1916" s="4" t="s">
        <v>1710</v>
      </c>
    </row>
    <row r="1917" spans="2:2" x14ac:dyDescent="0.25">
      <c r="B1917" s="4" t="s">
        <v>1711</v>
      </c>
    </row>
    <row r="1918" spans="2:2" x14ac:dyDescent="0.25">
      <c r="B1918" s="4" t="s">
        <v>1712</v>
      </c>
    </row>
    <row r="1919" spans="2:2" x14ac:dyDescent="0.25">
      <c r="B1919" s="4" t="s">
        <v>1713</v>
      </c>
    </row>
    <row r="1920" spans="2:2" x14ac:dyDescent="0.25">
      <c r="B1920" s="4" t="s">
        <v>4946</v>
      </c>
    </row>
    <row r="1921" spans="2:2" x14ac:dyDescent="0.25">
      <c r="B1921" s="4" t="s">
        <v>1714</v>
      </c>
    </row>
    <row r="1922" spans="2:2" x14ac:dyDescent="0.25">
      <c r="B1922" s="4" t="s">
        <v>1715</v>
      </c>
    </row>
    <row r="1923" spans="2:2" x14ac:dyDescent="0.25">
      <c r="B1923" s="4" t="s">
        <v>1716</v>
      </c>
    </row>
    <row r="1924" spans="2:2" x14ac:dyDescent="0.25">
      <c r="B1924" s="4" t="s">
        <v>1717</v>
      </c>
    </row>
    <row r="1925" spans="2:2" x14ac:dyDescent="0.25">
      <c r="B1925" s="4" t="s">
        <v>1718</v>
      </c>
    </row>
    <row r="1926" spans="2:2" x14ac:dyDescent="0.25">
      <c r="B1926" s="4" t="s">
        <v>1719</v>
      </c>
    </row>
    <row r="1927" spans="2:2" x14ac:dyDescent="0.25">
      <c r="B1927" s="4" t="s">
        <v>1720</v>
      </c>
    </row>
    <row r="1928" spans="2:2" x14ac:dyDescent="0.25">
      <c r="B1928" s="4" t="s">
        <v>1721</v>
      </c>
    </row>
    <row r="1929" spans="2:2" x14ac:dyDescent="0.25">
      <c r="B1929" s="4" t="s">
        <v>4557</v>
      </c>
    </row>
    <row r="1930" spans="2:2" x14ac:dyDescent="0.25">
      <c r="B1930" s="4" t="s">
        <v>1722</v>
      </c>
    </row>
    <row r="1931" spans="2:2" x14ac:dyDescent="0.25">
      <c r="B1931" s="4" t="s">
        <v>1723</v>
      </c>
    </row>
    <row r="1932" spans="2:2" x14ac:dyDescent="0.25">
      <c r="B1932" s="4" t="s">
        <v>1724</v>
      </c>
    </row>
    <row r="1933" spans="2:2" x14ac:dyDescent="0.25">
      <c r="B1933" s="4" t="s">
        <v>1725</v>
      </c>
    </row>
    <row r="1934" spans="2:2" x14ac:dyDescent="0.25">
      <c r="B1934" s="4" t="s">
        <v>1726</v>
      </c>
    </row>
    <row r="1935" spans="2:2" x14ac:dyDescent="0.25">
      <c r="B1935" s="4" t="s">
        <v>5241</v>
      </c>
    </row>
    <row r="1936" spans="2:2" x14ac:dyDescent="0.25">
      <c r="B1936" s="4" t="s">
        <v>5160</v>
      </c>
    </row>
    <row r="1937" spans="2:2" x14ac:dyDescent="0.25">
      <c r="B1937" s="4" t="s">
        <v>1727</v>
      </c>
    </row>
    <row r="1938" spans="2:2" x14ac:dyDescent="0.25">
      <c r="B1938" s="4" t="s">
        <v>1728</v>
      </c>
    </row>
    <row r="1939" spans="2:2" x14ac:dyDescent="0.25">
      <c r="B1939" s="4" t="s">
        <v>1729</v>
      </c>
    </row>
    <row r="1940" spans="2:2" x14ac:dyDescent="0.25">
      <c r="B1940" s="4" t="s">
        <v>4588</v>
      </c>
    </row>
    <row r="1941" spans="2:2" x14ac:dyDescent="0.25">
      <c r="B1941" s="4" t="s">
        <v>1730</v>
      </c>
    </row>
    <row r="1942" spans="2:2" x14ac:dyDescent="0.25">
      <c r="B1942" s="4" t="s">
        <v>1731</v>
      </c>
    </row>
    <row r="1943" spans="2:2" x14ac:dyDescent="0.25">
      <c r="B1943" s="4" t="s">
        <v>1732</v>
      </c>
    </row>
    <row r="1944" spans="2:2" x14ac:dyDescent="0.25">
      <c r="B1944" s="4" t="s">
        <v>1733</v>
      </c>
    </row>
    <row r="1945" spans="2:2" x14ac:dyDescent="0.25">
      <c r="B1945" s="4" t="s">
        <v>1734</v>
      </c>
    </row>
    <row r="1946" spans="2:2" x14ac:dyDescent="0.25">
      <c r="B1946" s="4" t="s">
        <v>1735</v>
      </c>
    </row>
    <row r="1947" spans="2:2" x14ac:dyDescent="0.25">
      <c r="B1947" s="4" t="s">
        <v>5045</v>
      </c>
    </row>
    <row r="1948" spans="2:2" x14ac:dyDescent="0.25">
      <c r="B1948" s="4" t="s">
        <v>4901</v>
      </c>
    </row>
    <row r="1949" spans="2:2" x14ac:dyDescent="0.25">
      <c r="B1949" s="4" t="s">
        <v>4620</v>
      </c>
    </row>
    <row r="1950" spans="2:2" x14ac:dyDescent="0.25">
      <c r="B1950" s="4" t="s">
        <v>1736</v>
      </c>
    </row>
    <row r="1951" spans="2:2" x14ac:dyDescent="0.25">
      <c r="B1951" s="4" t="s">
        <v>1737</v>
      </c>
    </row>
    <row r="1952" spans="2:2" x14ac:dyDescent="0.25">
      <c r="B1952" s="4" t="s">
        <v>4947</v>
      </c>
    </row>
    <row r="1953" spans="2:2" x14ac:dyDescent="0.25">
      <c r="B1953" s="4" t="s">
        <v>1738</v>
      </c>
    </row>
    <row r="1954" spans="2:2" x14ac:dyDescent="0.25">
      <c r="B1954" s="4" t="s">
        <v>1739</v>
      </c>
    </row>
    <row r="1955" spans="2:2" x14ac:dyDescent="0.25">
      <c r="B1955" s="4" t="s">
        <v>1740</v>
      </c>
    </row>
    <row r="1956" spans="2:2" x14ac:dyDescent="0.25">
      <c r="B1956" s="4" t="s">
        <v>1741</v>
      </c>
    </row>
    <row r="1957" spans="2:2" x14ac:dyDescent="0.25">
      <c r="B1957" s="4" t="s">
        <v>1742</v>
      </c>
    </row>
    <row r="1958" spans="2:2" x14ac:dyDescent="0.25">
      <c r="B1958" s="4" t="s">
        <v>1743</v>
      </c>
    </row>
    <row r="1959" spans="2:2" x14ac:dyDescent="0.25">
      <c r="B1959" s="4" t="s">
        <v>5046</v>
      </c>
    </row>
    <row r="1960" spans="2:2" x14ac:dyDescent="0.25">
      <c r="B1960" s="4" t="s">
        <v>1744</v>
      </c>
    </row>
    <row r="1961" spans="2:2" x14ac:dyDescent="0.25">
      <c r="B1961" s="4" t="s">
        <v>1745</v>
      </c>
    </row>
    <row r="1962" spans="2:2" x14ac:dyDescent="0.25">
      <c r="B1962" s="4" t="s">
        <v>1746</v>
      </c>
    </row>
    <row r="1963" spans="2:2" x14ac:dyDescent="0.25">
      <c r="B1963" s="4" t="s">
        <v>1747</v>
      </c>
    </row>
    <row r="1964" spans="2:2" x14ac:dyDescent="0.25">
      <c r="B1964" s="4" t="s">
        <v>2891</v>
      </c>
    </row>
    <row r="1965" spans="2:2" x14ac:dyDescent="0.25">
      <c r="B1965" s="4" t="s">
        <v>1748</v>
      </c>
    </row>
    <row r="1966" spans="2:2" x14ac:dyDescent="0.25">
      <c r="B1966" s="4" t="s">
        <v>1749</v>
      </c>
    </row>
    <row r="1967" spans="2:2" x14ac:dyDescent="0.25">
      <c r="B1967" s="4" t="s">
        <v>1750</v>
      </c>
    </row>
    <row r="1968" spans="2:2" x14ac:dyDescent="0.25">
      <c r="B1968" s="4" t="s">
        <v>1751</v>
      </c>
    </row>
    <row r="1969" spans="2:2" x14ac:dyDescent="0.25">
      <c r="B1969" s="4" t="s">
        <v>1752</v>
      </c>
    </row>
    <row r="1970" spans="2:2" x14ac:dyDescent="0.25">
      <c r="B1970" s="4" t="s">
        <v>1753</v>
      </c>
    </row>
    <row r="1971" spans="2:2" x14ac:dyDescent="0.25">
      <c r="B1971" s="4" t="s">
        <v>1754</v>
      </c>
    </row>
    <row r="1972" spans="2:2" x14ac:dyDescent="0.25">
      <c r="B1972" s="4" t="s">
        <v>1755</v>
      </c>
    </row>
    <row r="1973" spans="2:2" x14ac:dyDescent="0.25">
      <c r="B1973" s="4" t="s">
        <v>4507</v>
      </c>
    </row>
    <row r="1974" spans="2:2" x14ac:dyDescent="0.25">
      <c r="B1974" s="4" t="s">
        <v>1273</v>
      </c>
    </row>
    <row r="1975" spans="2:2" x14ac:dyDescent="0.25">
      <c r="B1975" s="4" t="s">
        <v>1756</v>
      </c>
    </row>
    <row r="1976" spans="2:2" x14ac:dyDescent="0.25">
      <c r="B1976" s="4" t="s">
        <v>5047</v>
      </c>
    </row>
    <row r="1977" spans="2:2" x14ac:dyDescent="0.25">
      <c r="B1977" s="4" t="s">
        <v>1757</v>
      </c>
    </row>
    <row r="1978" spans="2:2" x14ac:dyDescent="0.25">
      <c r="B1978" s="4" t="s">
        <v>1758</v>
      </c>
    </row>
    <row r="1979" spans="2:2" x14ac:dyDescent="0.25">
      <c r="B1979" s="4" t="s">
        <v>1759</v>
      </c>
    </row>
    <row r="1980" spans="2:2" x14ac:dyDescent="0.25">
      <c r="B1980" s="4" t="s">
        <v>1760</v>
      </c>
    </row>
    <row r="1981" spans="2:2" x14ac:dyDescent="0.25">
      <c r="B1981" s="4" t="s">
        <v>1761</v>
      </c>
    </row>
    <row r="1982" spans="2:2" x14ac:dyDescent="0.25">
      <c r="B1982" s="4" t="s">
        <v>1762</v>
      </c>
    </row>
    <row r="1983" spans="2:2" x14ac:dyDescent="0.25">
      <c r="B1983" s="4" t="s">
        <v>1763</v>
      </c>
    </row>
    <row r="1984" spans="2:2" x14ac:dyDescent="0.25">
      <c r="B1984" s="4" t="s">
        <v>5161</v>
      </c>
    </row>
    <row r="1985" spans="2:2" x14ac:dyDescent="0.25">
      <c r="B1985" s="4" t="s">
        <v>1764</v>
      </c>
    </row>
    <row r="1986" spans="2:2" x14ac:dyDescent="0.25">
      <c r="B1986" s="4" t="s">
        <v>1765</v>
      </c>
    </row>
    <row r="1987" spans="2:2" x14ac:dyDescent="0.25">
      <c r="B1987" s="4" t="s">
        <v>1766</v>
      </c>
    </row>
    <row r="1988" spans="2:2" x14ac:dyDescent="0.25">
      <c r="B1988" s="4" t="s">
        <v>1767</v>
      </c>
    </row>
    <row r="1989" spans="2:2" x14ac:dyDescent="0.25">
      <c r="B1989" s="4" t="s">
        <v>1768</v>
      </c>
    </row>
    <row r="1990" spans="2:2" x14ac:dyDescent="0.25">
      <c r="B1990" s="4" t="s">
        <v>1769</v>
      </c>
    </row>
    <row r="1991" spans="2:2" x14ac:dyDescent="0.25">
      <c r="B1991" s="4" t="s">
        <v>1770</v>
      </c>
    </row>
    <row r="1992" spans="2:2" x14ac:dyDescent="0.25">
      <c r="B1992" s="4" t="s">
        <v>1771</v>
      </c>
    </row>
    <row r="1993" spans="2:2" x14ac:dyDescent="0.25">
      <c r="B1993" s="4" t="s">
        <v>1772</v>
      </c>
    </row>
    <row r="1994" spans="2:2" x14ac:dyDescent="0.25">
      <c r="B1994" s="4" t="s">
        <v>1773</v>
      </c>
    </row>
    <row r="1995" spans="2:2" x14ac:dyDescent="0.25">
      <c r="B1995" s="4" t="s">
        <v>1774</v>
      </c>
    </row>
    <row r="1996" spans="2:2" x14ac:dyDescent="0.25">
      <c r="B1996" s="4" t="s">
        <v>1775</v>
      </c>
    </row>
    <row r="1997" spans="2:2" x14ac:dyDescent="0.25">
      <c r="B1997" s="4" t="s">
        <v>1776</v>
      </c>
    </row>
    <row r="1998" spans="2:2" x14ac:dyDescent="0.25">
      <c r="B1998" s="4" t="s">
        <v>4702</v>
      </c>
    </row>
    <row r="1999" spans="2:2" x14ac:dyDescent="0.25">
      <c r="B1999" s="4" t="s">
        <v>1777</v>
      </c>
    </row>
    <row r="2000" spans="2:2" x14ac:dyDescent="0.25">
      <c r="B2000" s="4" t="s">
        <v>1778</v>
      </c>
    </row>
    <row r="2001" spans="2:2" x14ac:dyDescent="0.25">
      <c r="B2001" s="4" t="s">
        <v>1779</v>
      </c>
    </row>
    <row r="2002" spans="2:2" x14ac:dyDescent="0.25">
      <c r="B2002" s="4" t="s">
        <v>1780</v>
      </c>
    </row>
    <row r="2003" spans="2:2" x14ac:dyDescent="0.25">
      <c r="B2003" s="4" t="s">
        <v>1782</v>
      </c>
    </row>
    <row r="2004" spans="2:2" x14ac:dyDescent="0.25">
      <c r="B2004" s="4" t="s">
        <v>5048</v>
      </c>
    </row>
    <row r="2005" spans="2:2" x14ac:dyDescent="0.25">
      <c r="B2005" s="4" t="s">
        <v>1783</v>
      </c>
    </row>
    <row r="2006" spans="2:2" x14ac:dyDescent="0.25">
      <c r="B2006" s="4" t="s">
        <v>1784</v>
      </c>
    </row>
    <row r="2007" spans="2:2" x14ac:dyDescent="0.25">
      <c r="B2007" s="4" t="s">
        <v>1785</v>
      </c>
    </row>
    <row r="2008" spans="2:2" x14ac:dyDescent="0.25">
      <c r="B2008" s="4" t="s">
        <v>1786</v>
      </c>
    </row>
    <row r="2009" spans="2:2" x14ac:dyDescent="0.25">
      <c r="B2009" s="4" t="s">
        <v>5242</v>
      </c>
    </row>
    <row r="2010" spans="2:2" x14ac:dyDescent="0.25">
      <c r="B2010" s="4" t="s">
        <v>1787</v>
      </c>
    </row>
    <row r="2011" spans="2:2" x14ac:dyDescent="0.25">
      <c r="B2011" s="4" t="s">
        <v>4445</v>
      </c>
    </row>
    <row r="2012" spans="2:2" x14ac:dyDescent="0.25">
      <c r="B2012" s="4" t="s">
        <v>1788</v>
      </c>
    </row>
    <row r="2013" spans="2:2" x14ac:dyDescent="0.25">
      <c r="B2013" s="4" t="s">
        <v>1789</v>
      </c>
    </row>
    <row r="2014" spans="2:2" x14ac:dyDescent="0.25">
      <c r="B2014" s="4" t="s">
        <v>1790</v>
      </c>
    </row>
    <row r="2015" spans="2:2" x14ac:dyDescent="0.25">
      <c r="B2015" s="4" t="s">
        <v>1791</v>
      </c>
    </row>
    <row r="2016" spans="2:2" x14ac:dyDescent="0.25">
      <c r="B2016" s="4" t="s">
        <v>1792</v>
      </c>
    </row>
    <row r="2017" spans="2:2" x14ac:dyDescent="0.25">
      <c r="B2017" s="4" t="s">
        <v>1793</v>
      </c>
    </row>
    <row r="2018" spans="2:2" x14ac:dyDescent="0.25">
      <c r="B2018" s="4" t="s">
        <v>1794</v>
      </c>
    </row>
    <row r="2019" spans="2:2" x14ac:dyDescent="0.25">
      <c r="B2019" s="4" t="s">
        <v>5049</v>
      </c>
    </row>
    <row r="2020" spans="2:2" x14ac:dyDescent="0.25">
      <c r="B2020" s="4" t="s">
        <v>1795</v>
      </c>
    </row>
    <row r="2021" spans="2:2" x14ac:dyDescent="0.25">
      <c r="B2021" s="4" t="s">
        <v>1796</v>
      </c>
    </row>
    <row r="2022" spans="2:2" x14ac:dyDescent="0.25">
      <c r="B2022" s="4" t="s">
        <v>1797</v>
      </c>
    </row>
    <row r="2023" spans="2:2" x14ac:dyDescent="0.25">
      <c r="B2023" s="4" t="s">
        <v>1384</v>
      </c>
    </row>
    <row r="2024" spans="2:2" x14ac:dyDescent="0.25">
      <c r="B2024" s="4" t="s">
        <v>4981</v>
      </c>
    </row>
    <row r="2025" spans="2:2" x14ac:dyDescent="0.25">
      <c r="B2025" s="4" t="s">
        <v>4680</v>
      </c>
    </row>
    <row r="2026" spans="2:2" x14ac:dyDescent="0.25">
      <c r="B2026" s="4" t="s">
        <v>1798</v>
      </c>
    </row>
    <row r="2027" spans="2:2" x14ac:dyDescent="0.25">
      <c r="B2027" s="4" t="s">
        <v>1799</v>
      </c>
    </row>
    <row r="2028" spans="2:2" x14ac:dyDescent="0.25">
      <c r="B2028" s="4" t="s">
        <v>1800</v>
      </c>
    </row>
    <row r="2029" spans="2:2" x14ac:dyDescent="0.25">
      <c r="B2029" s="4" t="s">
        <v>1801</v>
      </c>
    </row>
    <row r="2030" spans="2:2" x14ac:dyDescent="0.25">
      <c r="B2030" s="4" t="s">
        <v>5050</v>
      </c>
    </row>
    <row r="2031" spans="2:2" x14ac:dyDescent="0.25">
      <c r="B2031" s="4" t="s">
        <v>1802</v>
      </c>
    </row>
    <row r="2032" spans="2:2" x14ac:dyDescent="0.25">
      <c r="B2032" s="4" t="s">
        <v>1804</v>
      </c>
    </row>
    <row r="2033" spans="2:2" x14ac:dyDescent="0.25">
      <c r="B2033" s="4" t="s">
        <v>1805</v>
      </c>
    </row>
    <row r="2034" spans="2:2" x14ac:dyDescent="0.25">
      <c r="B2034" s="4" t="s">
        <v>1806</v>
      </c>
    </row>
    <row r="2035" spans="2:2" x14ac:dyDescent="0.25">
      <c r="B2035" s="4" t="s">
        <v>1807</v>
      </c>
    </row>
    <row r="2036" spans="2:2" x14ac:dyDescent="0.25">
      <c r="B2036" s="4" t="s">
        <v>1808</v>
      </c>
    </row>
    <row r="2037" spans="2:2" x14ac:dyDescent="0.25">
      <c r="B2037" s="4" t="s">
        <v>1809</v>
      </c>
    </row>
    <row r="2038" spans="2:2" x14ac:dyDescent="0.25">
      <c r="B2038" s="4" t="s">
        <v>1810</v>
      </c>
    </row>
    <row r="2039" spans="2:2" x14ac:dyDescent="0.25">
      <c r="B2039" s="4" t="s">
        <v>1811</v>
      </c>
    </row>
    <row r="2040" spans="2:2" x14ac:dyDescent="0.25">
      <c r="B2040" s="4" t="s">
        <v>4508</v>
      </c>
    </row>
    <row r="2041" spans="2:2" x14ac:dyDescent="0.25">
      <c r="B2041" s="4" t="s">
        <v>5162</v>
      </c>
    </row>
    <row r="2042" spans="2:2" x14ac:dyDescent="0.25">
      <c r="B2042" s="4" t="s">
        <v>4804</v>
      </c>
    </row>
    <row r="2043" spans="2:2" x14ac:dyDescent="0.25">
      <c r="B2043" s="4" t="s">
        <v>1812</v>
      </c>
    </row>
    <row r="2044" spans="2:2" x14ac:dyDescent="0.25">
      <c r="B2044" s="4" t="s">
        <v>1813</v>
      </c>
    </row>
    <row r="2045" spans="2:2" x14ac:dyDescent="0.25">
      <c r="B2045" s="4" t="s">
        <v>1814</v>
      </c>
    </row>
    <row r="2046" spans="2:2" x14ac:dyDescent="0.25">
      <c r="B2046" s="4" t="s">
        <v>1815</v>
      </c>
    </row>
    <row r="2047" spans="2:2" x14ac:dyDescent="0.25">
      <c r="B2047" s="4" t="s">
        <v>1816</v>
      </c>
    </row>
    <row r="2048" spans="2:2" x14ac:dyDescent="0.25">
      <c r="B2048" s="4" t="s">
        <v>4734</v>
      </c>
    </row>
    <row r="2049" spans="2:2" x14ac:dyDescent="0.25">
      <c r="B2049" s="4" t="s">
        <v>1817</v>
      </c>
    </row>
    <row r="2050" spans="2:2" x14ac:dyDescent="0.25">
      <c r="B2050" s="4" t="s">
        <v>1818</v>
      </c>
    </row>
    <row r="2051" spans="2:2" x14ac:dyDescent="0.25">
      <c r="B2051" s="4" t="s">
        <v>1819</v>
      </c>
    </row>
    <row r="2052" spans="2:2" x14ac:dyDescent="0.25">
      <c r="B2052" s="4" t="s">
        <v>1820</v>
      </c>
    </row>
    <row r="2053" spans="2:2" x14ac:dyDescent="0.25">
      <c r="B2053" s="4" t="s">
        <v>1821</v>
      </c>
    </row>
    <row r="2054" spans="2:2" x14ac:dyDescent="0.25">
      <c r="B2054" s="4" t="s">
        <v>1822</v>
      </c>
    </row>
    <row r="2055" spans="2:2" x14ac:dyDescent="0.25">
      <c r="B2055" s="4" t="s">
        <v>1823</v>
      </c>
    </row>
    <row r="2056" spans="2:2" x14ac:dyDescent="0.25">
      <c r="B2056" s="4" t="s">
        <v>1824</v>
      </c>
    </row>
    <row r="2057" spans="2:2" x14ac:dyDescent="0.25">
      <c r="B2057" s="4" t="s">
        <v>1825</v>
      </c>
    </row>
    <row r="2058" spans="2:2" x14ac:dyDescent="0.25">
      <c r="B2058" s="4" t="s">
        <v>1826</v>
      </c>
    </row>
    <row r="2059" spans="2:2" x14ac:dyDescent="0.25">
      <c r="B2059" s="4" t="s">
        <v>5243</v>
      </c>
    </row>
    <row r="2060" spans="2:2" x14ac:dyDescent="0.25">
      <c r="B2060" s="4" t="s">
        <v>4703</v>
      </c>
    </row>
    <row r="2061" spans="2:2" x14ac:dyDescent="0.25">
      <c r="B2061" s="4" t="s">
        <v>5333</v>
      </c>
    </row>
    <row r="2062" spans="2:2" x14ac:dyDescent="0.25">
      <c r="B2062" s="4" t="s">
        <v>4873</v>
      </c>
    </row>
    <row r="2063" spans="2:2" x14ac:dyDescent="0.25">
      <c r="B2063" s="4" t="s">
        <v>1829</v>
      </c>
    </row>
    <row r="2064" spans="2:2" x14ac:dyDescent="0.25">
      <c r="B2064" s="4" t="s">
        <v>1830</v>
      </c>
    </row>
    <row r="2065" spans="2:2" x14ac:dyDescent="0.25">
      <c r="B2065" s="4" t="s">
        <v>1831</v>
      </c>
    </row>
    <row r="2066" spans="2:2" x14ac:dyDescent="0.25">
      <c r="B2066" s="4" t="s">
        <v>4816</v>
      </c>
    </row>
    <row r="2067" spans="2:2" x14ac:dyDescent="0.25">
      <c r="B2067" s="4" t="s">
        <v>1832</v>
      </c>
    </row>
    <row r="2068" spans="2:2" x14ac:dyDescent="0.25">
      <c r="B2068" s="4" t="s">
        <v>1833</v>
      </c>
    </row>
    <row r="2069" spans="2:2" x14ac:dyDescent="0.25">
      <c r="B2069" s="4" t="s">
        <v>1834</v>
      </c>
    </row>
    <row r="2070" spans="2:2" x14ac:dyDescent="0.25">
      <c r="B2070" s="4" t="s">
        <v>1835</v>
      </c>
    </row>
    <row r="2071" spans="2:2" x14ac:dyDescent="0.25">
      <c r="B2071" s="4" t="s">
        <v>1836</v>
      </c>
    </row>
    <row r="2072" spans="2:2" x14ac:dyDescent="0.25">
      <c r="B2072" s="4" t="s">
        <v>1837</v>
      </c>
    </row>
    <row r="2073" spans="2:2" x14ac:dyDescent="0.25">
      <c r="B2073" s="4" t="s">
        <v>1838</v>
      </c>
    </row>
    <row r="2074" spans="2:2" x14ac:dyDescent="0.25">
      <c r="B2074" s="4" t="s">
        <v>1839</v>
      </c>
    </row>
    <row r="2075" spans="2:2" x14ac:dyDescent="0.25">
      <c r="B2075" s="4" t="s">
        <v>1840</v>
      </c>
    </row>
    <row r="2076" spans="2:2" x14ac:dyDescent="0.25">
      <c r="B2076" s="4" t="s">
        <v>1841</v>
      </c>
    </row>
    <row r="2077" spans="2:2" x14ac:dyDescent="0.25">
      <c r="B2077" s="4" t="s">
        <v>1842</v>
      </c>
    </row>
    <row r="2078" spans="2:2" x14ac:dyDescent="0.25">
      <c r="B2078" s="4" t="s">
        <v>1843</v>
      </c>
    </row>
    <row r="2079" spans="2:2" x14ac:dyDescent="0.25">
      <c r="B2079" s="4" t="s">
        <v>4637</v>
      </c>
    </row>
    <row r="2080" spans="2:2" x14ac:dyDescent="0.25">
      <c r="B2080" s="4" t="s">
        <v>5244</v>
      </c>
    </row>
    <row r="2081" spans="2:2" x14ac:dyDescent="0.25">
      <c r="B2081" s="4" t="s">
        <v>5245</v>
      </c>
    </row>
    <row r="2082" spans="2:2" x14ac:dyDescent="0.25">
      <c r="B2082" s="4" t="s">
        <v>1844</v>
      </c>
    </row>
    <row r="2083" spans="2:2" x14ac:dyDescent="0.25">
      <c r="B2083" s="4" t="s">
        <v>1845</v>
      </c>
    </row>
    <row r="2084" spans="2:2" x14ac:dyDescent="0.25">
      <c r="B2084" s="4" t="s">
        <v>1847</v>
      </c>
    </row>
    <row r="2085" spans="2:2" x14ac:dyDescent="0.25">
      <c r="B2085" s="4" t="s">
        <v>1848</v>
      </c>
    </row>
    <row r="2086" spans="2:2" x14ac:dyDescent="0.25">
      <c r="B2086" s="4" t="s">
        <v>5051</v>
      </c>
    </row>
    <row r="2087" spans="2:2" x14ac:dyDescent="0.25">
      <c r="B2087" s="4" t="s">
        <v>1849</v>
      </c>
    </row>
    <row r="2088" spans="2:2" x14ac:dyDescent="0.25">
      <c r="B2088" s="4" t="s">
        <v>1850</v>
      </c>
    </row>
    <row r="2089" spans="2:2" x14ac:dyDescent="0.25">
      <c r="B2089" s="4" t="s">
        <v>1851</v>
      </c>
    </row>
    <row r="2090" spans="2:2" x14ac:dyDescent="0.25">
      <c r="B2090" s="4" t="s">
        <v>4509</v>
      </c>
    </row>
    <row r="2091" spans="2:2" x14ac:dyDescent="0.25">
      <c r="B2091" s="4" t="s">
        <v>4398</v>
      </c>
    </row>
    <row r="2092" spans="2:2" x14ac:dyDescent="0.25">
      <c r="B2092" s="4" t="s">
        <v>4558</v>
      </c>
    </row>
    <row r="2093" spans="2:2" x14ac:dyDescent="0.25">
      <c r="B2093" s="4" t="s">
        <v>1852</v>
      </c>
    </row>
    <row r="2094" spans="2:2" x14ac:dyDescent="0.25">
      <c r="B2094" s="4" t="s">
        <v>1853</v>
      </c>
    </row>
    <row r="2095" spans="2:2" x14ac:dyDescent="0.25">
      <c r="B2095" s="4" t="s">
        <v>1854</v>
      </c>
    </row>
    <row r="2096" spans="2:2" x14ac:dyDescent="0.25">
      <c r="B2096" s="4" t="s">
        <v>1855</v>
      </c>
    </row>
    <row r="2097" spans="2:2" x14ac:dyDescent="0.25">
      <c r="B2097" s="4" t="s">
        <v>1856</v>
      </c>
    </row>
    <row r="2098" spans="2:2" x14ac:dyDescent="0.25">
      <c r="B2098" s="4" t="s">
        <v>1857</v>
      </c>
    </row>
    <row r="2099" spans="2:2" x14ac:dyDescent="0.25">
      <c r="B2099" s="4" t="s">
        <v>4805</v>
      </c>
    </row>
    <row r="2100" spans="2:2" x14ac:dyDescent="0.25">
      <c r="B2100" s="4" t="s">
        <v>1803</v>
      </c>
    </row>
    <row r="2101" spans="2:2" x14ac:dyDescent="0.25">
      <c r="B2101" s="4" t="s">
        <v>1858</v>
      </c>
    </row>
    <row r="2102" spans="2:2" x14ac:dyDescent="0.25">
      <c r="B2102" s="4" t="s">
        <v>1859</v>
      </c>
    </row>
    <row r="2103" spans="2:2" x14ac:dyDescent="0.25">
      <c r="B2103" s="4" t="s">
        <v>1860</v>
      </c>
    </row>
    <row r="2104" spans="2:2" x14ac:dyDescent="0.25">
      <c r="B2104" s="4" t="s">
        <v>1861</v>
      </c>
    </row>
    <row r="2105" spans="2:2" x14ac:dyDescent="0.25">
      <c r="B2105" s="4" t="s">
        <v>1862</v>
      </c>
    </row>
    <row r="2106" spans="2:2" x14ac:dyDescent="0.25">
      <c r="B2106" s="4" t="s">
        <v>1863</v>
      </c>
    </row>
    <row r="2107" spans="2:2" x14ac:dyDescent="0.25">
      <c r="B2107" s="4" t="s">
        <v>1864</v>
      </c>
    </row>
    <row r="2108" spans="2:2" x14ac:dyDescent="0.25">
      <c r="B2108" s="4" t="s">
        <v>1865</v>
      </c>
    </row>
    <row r="2109" spans="2:2" x14ac:dyDescent="0.25">
      <c r="B2109" s="4" t="s">
        <v>5052</v>
      </c>
    </row>
    <row r="2110" spans="2:2" x14ac:dyDescent="0.25">
      <c r="B2110" s="4" t="s">
        <v>1866</v>
      </c>
    </row>
    <row r="2111" spans="2:2" x14ac:dyDescent="0.25">
      <c r="B2111" s="4" t="s">
        <v>1867</v>
      </c>
    </row>
    <row r="2112" spans="2:2" x14ac:dyDescent="0.25">
      <c r="B2112" s="4" t="s">
        <v>1868</v>
      </c>
    </row>
    <row r="2113" spans="2:2" x14ac:dyDescent="0.25">
      <c r="B2113" s="4" t="s">
        <v>4446</v>
      </c>
    </row>
    <row r="2114" spans="2:2" x14ac:dyDescent="0.25">
      <c r="B2114" s="4" t="s">
        <v>1869</v>
      </c>
    </row>
    <row r="2115" spans="2:2" x14ac:dyDescent="0.25">
      <c r="B2115" s="4" t="s">
        <v>1870</v>
      </c>
    </row>
    <row r="2116" spans="2:2" x14ac:dyDescent="0.25">
      <c r="B2116" s="4" t="s">
        <v>1871</v>
      </c>
    </row>
    <row r="2117" spans="2:2" x14ac:dyDescent="0.25">
      <c r="B2117" s="4" t="s">
        <v>1872</v>
      </c>
    </row>
    <row r="2118" spans="2:2" x14ac:dyDescent="0.25">
      <c r="B2118" s="4" t="s">
        <v>5246</v>
      </c>
    </row>
    <row r="2119" spans="2:2" x14ac:dyDescent="0.25">
      <c r="B2119" s="4" t="s">
        <v>1873</v>
      </c>
    </row>
    <row r="2120" spans="2:2" x14ac:dyDescent="0.25">
      <c r="B2120" s="4" t="s">
        <v>1874</v>
      </c>
    </row>
    <row r="2121" spans="2:2" x14ac:dyDescent="0.25">
      <c r="B2121" s="4" t="s">
        <v>1875</v>
      </c>
    </row>
    <row r="2122" spans="2:2" x14ac:dyDescent="0.25">
      <c r="B2122" s="4" t="s">
        <v>1876</v>
      </c>
    </row>
    <row r="2123" spans="2:2" x14ac:dyDescent="0.25">
      <c r="B2123" s="4" t="s">
        <v>4696</v>
      </c>
    </row>
    <row r="2124" spans="2:2" x14ac:dyDescent="0.25">
      <c r="B2124" s="4" t="s">
        <v>1877</v>
      </c>
    </row>
    <row r="2125" spans="2:2" x14ac:dyDescent="0.25">
      <c r="B2125" s="4" t="s">
        <v>5053</v>
      </c>
    </row>
    <row r="2126" spans="2:2" x14ac:dyDescent="0.25">
      <c r="B2126" s="4" t="s">
        <v>1878</v>
      </c>
    </row>
    <row r="2127" spans="2:2" x14ac:dyDescent="0.25">
      <c r="B2127" s="4" t="s">
        <v>1879</v>
      </c>
    </row>
    <row r="2128" spans="2:2" x14ac:dyDescent="0.25">
      <c r="B2128" s="4" t="s">
        <v>1880</v>
      </c>
    </row>
    <row r="2129" spans="2:2" x14ac:dyDescent="0.25">
      <c r="B2129" s="4" t="s">
        <v>4948</v>
      </c>
    </row>
    <row r="2130" spans="2:2" x14ac:dyDescent="0.25">
      <c r="B2130" s="4" t="s">
        <v>1881</v>
      </c>
    </row>
    <row r="2131" spans="2:2" x14ac:dyDescent="0.25">
      <c r="B2131" s="4" t="s">
        <v>1882</v>
      </c>
    </row>
    <row r="2132" spans="2:2" x14ac:dyDescent="0.25">
      <c r="B2132" s="4" t="s">
        <v>1883</v>
      </c>
    </row>
    <row r="2133" spans="2:2" x14ac:dyDescent="0.25">
      <c r="B2133" s="4" t="s">
        <v>2892</v>
      </c>
    </row>
    <row r="2134" spans="2:2" x14ac:dyDescent="0.25">
      <c r="B2134" s="4" t="s">
        <v>1884</v>
      </c>
    </row>
    <row r="2135" spans="2:2" x14ac:dyDescent="0.25">
      <c r="B2135" s="4" t="s">
        <v>1885</v>
      </c>
    </row>
    <row r="2136" spans="2:2" x14ac:dyDescent="0.25">
      <c r="B2136" s="4" t="s">
        <v>1886</v>
      </c>
    </row>
    <row r="2137" spans="2:2" x14ac:dyDescent="0.25">
      <c r="B2137" s="4" t="s">
        <v>4969</v>
      </c>
    </row>
    <row r="2138" spans="2:2" x14ac:dyDescent="0.25">
      <c r="B2138" s="4" t="s">
        <v>1887</v>
      </c>
    </row>
    <row r="2139" spans="2:2" x14ac:dyDescent="0.25">
      <c r="B2139" s="4" t="s">
        <v>1888</v>
      </c>
    </row>
    <row r="2140" spans="2:2" x14ac:dyDescent="0.25">
      <c r="B2140" s="4" t="s">
        <v>1889</v>
      </c>
    </row>
    <row r="2141" spans="2:2" x14ac:dyDescent="0.25">
      <c r="B2141" s="4" t="s">
        <v>1890</v>
      </c>
    </row>
    <row r="2142" spans="2:2" x14ac:dyDescent="0.25">
      <c r="B2142" s="4" t="s">
        <v>1891</v>
      </c>
    </row>
    <row r="2143" spans="2:2" x14ac:dyDescent="0.25">
      <c r="B2143" s="4" t="s">
        <v>1892</v>
      </c>
    </row>
    <row r="2144" spans="2:2" x14ac:dyDescent="0.25">
      <c r="B2144" s="4" t="s">
        <v>1893</v>
      </c>
    </row>
    <row r="2145" spans="2:2" x14ac:dyDescent="0.25">
      <c r="B2145" s="4" t="s">
        <v>1894</v>
      </c>
    </row>
    <row r="2146" spans="2:2" x14ac:dyDescent="0.25">
      <c r="B2146" s="4" t="s">
        <v>1895</v>
      </c>
    </row>
    <row r="2147" spans="2:2" x14ac:dyDescent="0.25">
      <c r="B2147" s="4" t="s">
        <v>1896</v>
      </c>
    </row>
    <row r="2148" spans="2:2" x14ac:dyDescent="0.25">
      <c r="B2148" s="4" t="s">
        <v>1897</v>
      </c>
    </row>
    <row r="2149" spans="2:2" x14ac:dyDescent="0.25">
      <c r="B2149" s="4" t="s">
        <v>1898</v>
      </c>
    </row>
    <row r="2150" spans="2:2" x14ac:dyDescent="0.25">
      <c r="B2150" s="4" t="s">
        <v>1899</v>
      </c>
    </row>
    <row r="2151" spans="2:2" x14ac:dyDescent="0.25">
      <c r="B2151" s="4" t="s">
        <v>1900</v>
      </c>
    </row>
    <row r="2152" spans="2:2" x14ac:dyDescent="0.25">
      <c r="B2152" s="4" t="s">
        <v>4697</v>
      </c>
    </row>
    <row r="2153" spans="2:2" x14ac:dyDescent="0.25">
      <c r="B2153" s="4" t="s">
        <v>1901</v>
      </c>
    </row>
    <row r="2154" spans="2:2" x14ac:dyDescent="0.25">
      <c r="B2154" s="4" t="s">
        <v>1902</v>
      </c>
    </row>
    <row r="2155" spans="2:2" x14ac:dyDescent="0.25">
      <c r="B2155" s="4" t="s">
        <v>1903</v>
      </c>
    </row>
    <row r="2156" spans="2:2" x14ac:dyDescent="0.25">
      <c r="B2156" s="4" t="s">
        <v>1904</v>
      </c>
    </row>
    <row r="2157" spans="2:2" x14ac:dyDescent="0.25">
      <c r="B2157" s="4" t="s">
        <v>1905</v>
      </c>
    </row>
    <row r="2158" spans="2:2" x14ac:dyDescent="0.25">
      <c r="B2158" s="4" t="s">
        <v>1906</v>
      </c>
    </row>
    <row r="2159" spans="2:2" x14ac:dyDescent="0.25">
      <c r="B2159" s="4" t="s">
        <v>1907</v>
      </c>
    </row>
    <row r="2160" spans="2:2" x14ac:dyDescent="0.25">
      <c r="B2160" s="4" t="s">
        <v>1908</v>
      </c>
    </row>
    <row r="2161" spans="2:2" x14ac:dyDescent="0.25">
      <c r="B2161" s="4" t="s">
        <v>1909</v>
      </c>
    </row>
    <row r="2162" spans="2:2" x14ac:dyDescent="0.25">
      <c r="B2162" s="4" t="s">
        <v>1910</v>
      </c>
    </row>
    <row r="2163" spans="2:2" x14ac:dyDescent="0.25">
      <c r="B2163" s="4" t="s">
        <v>1911</v>
      </c>
    </row>
    <row r="2164" spans="2:2" x14ac:dyDescent="0.25">
      <c r="B2164" s="4" t="s">
        <v>4780</v>
      </c>
    </row>
    <row r="2165" spans="2:2" x14ac:dyDescent="0.25">
      <c r="B2165" s="4" t="s">
        <v>1912</v>
      </c>
    </row>
    <row r="2166" spans="2:2" x14ac:dyDescent="0.25">
      <c r="B2166" s="4" t="s">
        <v>1913</v>
      </c>
    </row>
    <row r="2167" spans="2:2" x14ac:dyDescent="0.25">
      <c r="B2167" s="4" t="s">
        <v>1914</v>
      </c>
    </row>
    <row r="2168" spans="2:2" x14ac:dyDescent="0.25">
      <c r="B2168" s="4" t="s">
        <v>1915</v>
      </c>
    </row>
    <row r="2169" spans="2:2" x14ac:dyDescent="0.25">
      <c r="B2169" s="4" t="s">
        <v>1916</v>
      </c>
    </row>
    <row r="2170" spans="2:2" x14ac:dyDescent="0.25">
      <c r="B2170" s="4" t="s">
        <v>1917</v>
      </c>
    </row>
    <row r="2171" spans="2:2" x14ac:dyDescent="0.25">
      <c r="B2171" s="4" t="s">
        <v>4681</v>
      </c>
    </row>
    <row r="2172" spans="2:2" x14ac:dyDescent="0.25">
      <c r="B2172" s="4" t="s">
        <v>1918</v>
      </c>
    </row>
    <row r="2173" spans="2:2" x14ac:dyDescent="0.25">
      <c r="B2173" s="4" t="s">
        <v>1919</v>
      </c>
    </row>
    <row r="2174" spans="2:2" x14ac:dyDescent="0.25">
      <c r="B2174" s="4" t="s">
        <v>1920</v>
      </c>
    </row>
    <row r="2175" spans="2:2" x14ac:dyDescent="0.25">
      <c r="B2175" s="4" t="s">
        <v>4613</v>
      </c>
    </row>
    <row r="2176" spans="2:2" x14ac:dyDescent="0.25">
      <c r="B2176" s="4" t="s">
        <v>1921</v>
      </c>
    </row>
    <row r="2177" spans="2:2" x14ac:dyDescent="0.25">
      <c r="B2177" s="4" t="s">
        <v>1922</v>
      </c>
    </row>
    <row r="2178" spans="2:2" x14ac:dyDescent="0.25">
      <c r="B2178" s="4" t="s">
        <v>4447</v>
      </c>
    </row>
    <row r="2179" spans="2:2" x14ac:dyDescent="0.25">
      <c r="B2179" s="4" t="s">
        <v>1923</v>
      </c>
    </row>
    <row r="2180" spans="2:2" x14ac:dyDescent="0.25">
      <c r="B2180" s="4" t="s">
        <v>1924</v>
      </c>
    </row>
    <row r="2181" spans="2:2" x14ac:dyDescent="0.25">
      <c r="B2181" s="4" t="s">
        <v>1925</v>
      </c>
    </row>
    <row r="2182" spans="2:2" x14ac:dyDescent="0.25">
      <c r="B2182" s="4" t="s">
        <v>1926</v>
      </c>
    </row>
    <row r="2183" spans="2:2" x14ac:dyDescent="0.25">
      <c r="B2183" s="4" t="s">
        <v>5334</v>
      </c>
    </row>
    <row r="2184" spans="2:2" x14ac:dyDescent="0.25">
      <c r="B2184" s="4" t="s">
        <v>1927</v>
      </c>
    </row>
    <row r="2185" spans="2:2" x14ac:dyDescent="0.25">
      <c r="B2185" s="4" t="s">
        <v>5247</v>
      </c>
    </row>
    <row r="2186" spans="2:2" x14ac:dyDescent="0.25">
      <c r="B2186" s="4" t="s">
        <v>1928</v>
      </c>
    </row>
    <row r="2187" spans="2:2" x14ac:dyDescent="0.25">
      <c r="B2187" s="4" t="s">
        <v>1929</v>
      </c>
    </row>
    <row r="2188" spans="2:2" x14ac:dyDescent="0.25">
      <c r="B2188" s="4" t="s">
        <v>1930</v>
      </c>
    </row>
    <row r="2189" spans="2:2" x14ac:dyDescent="0.25">
      <c r="B2189" s="4" t="s">
        <v>5335</v>
      </c>
    </row>
    <row r="2190" spans="2:2" x14ac:dyDescent="0.25">
      <c r="B2190" s="4" t="s">
        <v>1931</v>
      </c>
    </row>
    <row r="2191" spans="2:2" x14ac:dyDescent="0.25">
      <c r="B2191" s="4" t="s">
        <v>5054</v>
      </c>
    </row>
    <row r="2192" spans="2:2" x14ac:dyDescent="0.25">
      <c r="B2192" s="4" t="s">
        <v>1932</v>
      </c>
    </row>
    <row r="2193" spans="2:2" x14ac:dyDescent="0.25">
      <c r="B2193" s="4" t="s">
        <v>1933</v>
      </c>
    </row>
    <row r="2194" spans="2:2" x14ac:dyDescent="0.25">
      <c r="B2194" s="4" t="s">
        <v>1934</v>
      </c>
    </row>
    <row r="2195" spans="2:2" x14ac:dyDescent="0.25">
      <c r="B2195" s="4" t="s">
        <v>1935</v>
      </c>
    </row>
    <row r="2196" spans="2:2" x14ac:dyDescent="0.25">
      <c r="B2196" s="4" t="s">
        <v>1936</v>
      </c>
    </row>
    <row r="2197" spans="2:2" x14ac:dyDescent="0.25">
      <c r="B2197" s="4" t="s">
        <v>1937</v>
      </c>
    </row>
    <row r="2198" spans="2:2" x14ac:dyDescent="0.25">
      <c r="B2198" s="4" t="s">
        <v>1938</v>
      </c>
    </row>
    <row r="2199" spans="2:2" x14ac:dyDescent="0.25">
      <c r="B2199" s="4" t="s">
        <v>1940</v>
      </c>
    </row>
    <row r="2200" spans="2:2" x14ac:dyDescent="0.25">
      <c r="B2200" s="4" t="s">
        <v>1941</v>
      </c>
    </row>
    <row r="2201" spans="2:2" x14ac:dyDescent="0.25">
      <c r="B2201" s="4" t="s">
        <v>4638</v>
      </c>
    </row>
    <row r="2202" spans="2:2" x14ac:dyDescent="0.25">
      <c r="B2202" s="4" t="s">
        <v>1942</v>
      </c>
    </row>
    <row r="2203" spans="2:2" x14ac:dyDescent="0.25">
      <c r="B2203" s="4" t="s">
        <v>1943</v>
      </c>
    </row>
    <row r="2204" spans="2:2" x14ac:dyDescent="0.25">
      <c r="B2204" s="4" t="s">
        <v>1944</v>
      </c>
    </row>
    <row r="2205" spans="2:2" x14ac:dyDescent="0.25">
      <c r="B2205" s="4" t="s">
        <v>1945</v>
      </c>
    </row>
    <row r="2206" spans="2:2" x14ac:dyDescent="0.25">
      <c r="B2206" s="4" t="s">
        <v>1946</v>
      </c>
    </row>
    <row r="2207" spans="2:2" x14ac:dyDescent="0.25">
      <c r="B2207" s="4" t="s">
        <v>1947</v>
      </c>
    </row>
    <row r="2208" spans="2:2" x14ac:dyDescent="0.25">
      <c r="B2208" s="4" t="s">
        <v>1948</v>
      </c>
    </row>
    <row r="2209" spans="2:2" x14ac:dyDescent="0.25">
      <c r="B2209" s="4" t="s">
        <v>4399</v>
      </c>
    </row>
    <row r="2210" spans="2:2" x14ac:dyDescent="0.25">
      <c r="B2210" s="4" t="s">
        <v>1949</v>
      </c>
    </row>
    <row r="2211" spans="2:2" x14ac:dyDescent="0.25">
      <c r="B2211" s="4" t="s">
        <v>1950</v>
      </c>
    </row>
    <row r="2212" spans="2:2" x14ac:dyDescent="0.25">
      <c r="B2212" s="4" t="s">
        <v>1951</v>
      </c>
    </row>
    <row r="2213" spans="2:2" x14ac:dyDescent="0.25">
      <c r="B2213" s="4" t="s">
        <v>1952</v>
      </c>
    </row>
    <row r="2214" spans="2:2" x14ac:dyDescent="0.25">
      <c r="B2214" s="4" t="s">
        <v>1953</v>
      </c>
    </row>
    <row r="2215" spans="2:2" x14ac:dyDescent="0.25">
      <c r="B2215" s="4" t="s">
        <v>4668</v>
      </c>
    </row>
    <row r="2216" spans="2:2" x14ac:dyDescent="0.25">
      <c r="B2216" s="4" t="s">
        <v>1171</v>
      </c>
    </row>
    <row r="2217" spans="2:2" x14ac:dyDescent="0.25">
      <c r="B2217" s="4" t="s">
        <v>2915</v>
      </c>
    </row>
    <row r="2218" spans="2:2" x14ac:dyDescent="0.25">
      <c r="B2218" s="4" t="s">
        <v>1955</v>
      </c>
    </row>
    <row r="2219" spans="2:2" x14ac:dyDescent="0.25">
      <c r="B2219" s="4" t="s">
        <v>1956</v>
      </c>
    </row>
    <row r="2220" spans="2:2" x14ac:dyDescent="0.25">
      <c r="B2220" s="4" t="s">
        <v>1957</v>
      </c>
    </row>
    <row r="2221" spans="2:2" x14ac:dyDescent="0.25">
      <c r="B2221" s="4" t="s">
        <v>1958</v>
      </c>
    </row>
    <row r="2222" spans="2:2" x14ac:dyDescent="0.25">
      <c r="B2222" s="4" t="s">
        <v>5336</v>
      </c>
    </row>
    <row r="2223" spans="2:2" x14ac:dyDescent="0.25">
      <c r="B2223" s="4" t="s">
        <v>1959</v>
      </c>
    </row>
    <row r="2224" spans="2:2" x14ac:dyDescent="0.25">
      <c r="B2224" s="4" t="s">
        <v>1960</v>
      </c>
    </row>
    <row r="2225" spans="2:2" x14ac:dyDescent="0.25">
      <c r="B2225" s="4" t="s">
        <v>4605</v>
      </c>
    </row>
    <row r="2226" spans="2:2" x14ac:dyDescent="0.25">
      <c r="B2226" s="4" t="s">
        <v>1961</v>
      </c>
    </row>
    <row r="2227" spans="2:2" x14ac:dyDescent="0.25">
      <c r="B2227" s="4" t="s">
        <v>1962</v>
      </c>
    </row>
    <row r="2228" spans="2:2" x14ac:dyDescent="0.25">
      <c r="B2228" s="4" t="s">
        <v>1963</v>
      </c>
    </row>
    <row r="2229" spans="2:2" x14ac:dyDescent="0.25">
      <c r="B2229" s="4" t="s">
        <v>1964</v>
      </c>
    </row>
    <row r="2230" spans="2:2" x14ac:dyDescent="0.25">
      <c r="B2230" s="4" t="s">
        <v>1965</v>
      </c>
    </row>
    <row r="2231" spans="2:2" x14ac:dyDescent="0.25">
      <c r="B2231" s="4" t="s">
        <v>1966</v>
      </c>
    </row>
    <row r="2232" spans="2:2" x14ac:dyDescent="0.25">
      <c r="B2232" s="4" t="s">
        <v>4874</v>
      </c>
    </row>
    <row r="2233" spans="2:2" x14ac:dyDescent="0.25">
      <c r="B2233" s="4" t="s">
        <v>1967</v>
      </c>
    </row>
    <row r="2234" spans="2:2" x14ac:dyDescent="0.25">
      <c r="B2234" s="4" t="s">
        <v>1968</v>
      </c>
    </row>
    <row r="2235" spans="2:2" x14ac:dyDescent="0.25">
      <c r="B2235" s="4" t="s">
        <v>1969</v>
      </c>
    </row>
    <row r="2236" spans="2:2" x14ac:dyDescent="0.25">
      <c r="B2236" s="4" t="s">
        <v>1970</v>
      </c>
    </row>
    <row r="2237" spans="2:2" x14ac:dyDescent="0.25">
      <c r="B2237" s="4" t="s">
        <v>1971</v>
      </c>
    </row>
    <row r="2238" spans="2:2" x14ac:dyDescent="0.25">
      <c r="B2238" s="4" t="s">
        <v>1972</v>
      </c>
    </row>
    <row r="2239" spans="2:2" x14ac:dyDescent="0.25">
      <c r="B2239" s="4" t="s">
        <v>1973</v>
      </c>
    </row>
    <row r="2240" spans="2:2" x14ac:dyDescent="0.25">
      <c r="B2240" s="4" t="s">
        <v>1974</v>
      </c>
    </row>
    <row r="2241" spans="2:2" x14ac:dyDescent="0.25">
      <c r="B2241" s="4" t="s">
        <v>1976</v>
      </c>
    </row>
    <row r="2242" spans="2:2" x14ac:dyDescent="0.25">
      <c r="B2242" s="4" t="s">
        <v>1977</v>
      </c>
    </row>
    <row r="2243" spans="2:2" x14ac:dyDescent="0.25">
      <c r="B2243" s="4" t="s">
        <v>1978</v>
      </c>
    </row>
    <row r="2244" spans="2:2" x14ac:dyDescent="0.25">
      <c r="B2244" s="4" t="s">
        <v>1979</v>
      </c>
    </row>
    <row r="2245" spans="2:2" x14ac:dyDescent="0.25">
      <c r="B2245" s="4" t="s">
        <v>1980</v>
      </c>
    </row>
    <row r="2246" spans="2:2" x14ac:dyDescent="0.25">
      <c r="B2246" s="4" t="s">
        <v>1981</v>
      </c>
    </row>
    <row r="2247" spans="2:2" x14ac:dyDescent="0.25">
      <c r="B2247" s="4" t="s">
        <v>1982</v>
      </c>
    </row>
    <row r="2248" spans="2:2" x14ac:dyDescent="0.25">
      <c r="B2248" s="4" t="s">
        <v>4589</v>
      </c>
    </row>
    <row r="2249" spans="2:2" x14ac:dyDescent="0.25">
      <c r="B2249" s="4" t="s">
        <v>5337</v>
      </c>
    </row>
    <row r="2250" spans="2:2" x14ac:dyDescent="0.25">
      <c r="B2250" s="4" t="s">
        <v>1983</v>
      </c>
    </row>
    <row r="2251" spans="2:2" x14ac:dyDescent="0.25">
      <c r="B2251" s="4" t="s">
        <v>1984</v>
      </c>
    </row>
    <row r="2252" spans="2:2" x14ac:dyDescent="0.25">
      <c r="B2252" s="4" t="s">
        <v>1985</v>
      </c>
    </row>
    <row r="2253" spans="2:2" x14ac:dyDescent="0.25">
      <c r="B2253" s="4" t="s">
        <v>4875</v>
      </c>
    </row>
    <row r="2254" spans="2:2" x14ac:dyDescent="0.25">
      <c r="B2254" s="4" t="s">
        <v>1986</v>
      </c>
    </row>
    <row r="2255" spans="2:2" x14ac:dyDescent="0.25">
      <c r="B2255" s="4" t="s">
        <v>4510</v>
      </c>
    </row>
    <row r="2256" spans="2:2" x14ac:dyDescent="0.25">
      <c r="B2256" s="4" t="s">
        <v>5055</v>
      </c>
    </row>
    <row r="2257" spans="2:2" x14ac:dyDescent="0.25">
      <c r="B2257" s="4" t="s">
        <v>1987</v>
      </c>
    </row>
    <row r="2258" spans="2:2" x14ac:dyDescent="0.25">
      <c r="B2258" s="4" t="s">
        <v>1988</v>
      </c>
    </row>
    <row r="2259" spans="2:2" x14ac:dyDescent="0.25">
      <c r="B2259" s="4" t="s">
        <v>1989</v>
      </c>
    </row>
    <row r="2260" spans="2:2" x14ac:dyDescent="0.25">
      <c r="B2260" s="4" t="s">
        <v>1990</v>
      </c>
    </row>
    <row r="2261" spans="2:2" x14ac:dyDescent="0.25">
      <c r="B2261" s="4" t="s">
        <v>1991</v>
      </c>
    </row>
    <row r="2262" spans="2:2" x14ac:dyDescent="0.25">
      <c r="B2262" s="4" t="s">
        <v>1992</v>
      </c>
    </row>
    <row r="2263" spans="2:2" x14ac:dyDescent="0.25">
      <c r="B2263" s="4" t="s">
        <v>1993</v>
      </c>
    </row>
    <row r="2264" spans="2:2" x14ac:dyDescent="0.25">
      <c r="B2264" s="4" t="s">
        <v>5338</v>
      </c>
    </row>
    <row r="2265" spans="2:2" x14ac:dyDescent="0.25">
      <c r="B2265" s="4" t="s">
        <v>5339</v>
      </c>
    </row>
    <row r="2266" spans="2:2" x14ac:dyDescent="0.25">
      <c r="B2266" s="4" t="s">
        <v>1994</v>
      </c>
    </row>
    <row r="2267" spans="2:2" x14ac:dyDescent="0.25">
      <c r="B2267" s="4" t="s">
        <v>1995</v>
      </c>
    </row>
    <row r="2268" spans="2:2" x14ac:dyDescent="0.25">
      <c r="B2268" s="4" t="s">
        <v>4621</v>
      </c>
    </row>
    <row r="2269" spans="2:2" x14ac:dyDescent="0.25">
      <c r="B2269" s="4" t="s">
        <v>1996</v>
      </c>
    </row>
    <row r="2270" spans="2:2" x14ac:dyDescent="0.25">
      <c r="B2270" s="4" t="s">
        <v>1997</v>
      </c>
    </row>
    <row r="2271" spans="2:2" x14ac:dyDescent="0.25">
      <c r="B2271" s="4" t="s">
        <v>1998</v>
      </c>
    </row>
    <row r="2272" spans="2:2" x14ac:dyDescent="0.25">
      <c r="B2272" s="4" t="s">
        <v>1999</v>
      </c>
    </row>
    <row r="2273" spans="2:2" x14ac:dyDescent="0.25">
      <c r="B2273" s="4" t="s">
        <v>2000</v>
      </c>
    </row>
    <row r="2274" spans="2:2" x14ac:dyDescent="0.25">
      <c r="B2274" s="4" t="s">
        <v>2001</v>
      </c>
    </row>
    <row r="2275" spans="2:2" x14ac:dyDescent="0.25">
      <c r="B2275" s="4" t="s">
        <v>2002</v>
      </c>
    </row>
    <row r="2276" spans="2:2" x14ac:dyDescent="0.25">
      <c r="B2276" s="4" t="s">
        <v>2003</v>
      </c>
    </row>
    <row r="2277" spans="2:2" x14ac:dyDescent="0.25">
      <c r="B2277" s="4" t="s">
        <v>2004</v>
      </c>
    </row>
    <row r="2278" spans="2:2" x14ac:dyDescent="0.25">
      <c r="B2278" s="4" t="s">
        <v>2005</v>
      </c>
    </row>
    <row r="2279" spans="2:2" x14ac:dyDescent="0.25">
      <c r="B2279" s="4" t="s">
        <v>2006</v>
      </c>
    </row>
    <row r="2280" spans="2:2" x14ac:dyDescent="0.25">
      <c r="B2280" s="4" t="s">
        <v>2007</v>
      </c>
    </row>
    <row r="2281" spans="2:2" x14ac:dyDescent="0.25">
      <c r="B2281" s="4" t="s">
        <v>2008</v>
      </c>
    </row>
    <row r="2282" spans="2:2" x14ac:dyDescent="0.25">
      <c r="B2282" s="4" t="s">
        <v>4949</v>
      </c>
    </row>
    <row r="2283" spans="2:2" x14ac:dyDescent="0.25">
      <c r="B2283" s="4" t="s">
        <v>2009</v>
      </c>
    </row>
    <row r="2284" spans="2:2" x14ac:dyDescent="0.25">
      <c r="B2284" s="4" t="s">
        <v>2010</v>
      </c>
    </row>
    <row r="2285" spans="2:2" x14ac:dyDescent="0.25">
      <c r="B2285" s="4" t="s">
        <v>2011</v>
      </c>
    </row>
    <row r="2286" spans="2:2" x14ac:dyDescent="0.25">
      <c r="B2286" s="4" t="s">
        <v>2012</v>
      </c>
    </row>
    <row r="2287" spans="2:2" x14ac:dyDescent="0.25">
      <c r="B2287" s="4" t="s">
        <v>2013</v>
      </c>
    </row>
    <row r="2288" spans="2:2" x14ac:dyDescent="0.25">
      <c r="B2288" s="4" t="s">
        <v>2014</v>
      </c>
    </row>
    <row r="2289" spans="2:2" x14ac:dyDescent="0.25">
      <c r="B2289" s="4" t="s">
        <v>2015</v>
      </c>
    </row>
    <row r="2290" spans="2:2" x14ac:dyDescent="0.25">
      <c r="B2290" s="4" t="s">
        <v>2016</v>
      </c>
    </row>
    <row r="2291" spans="2:2" x14ac:dyDescent="0.25">
      <c r="B2291" s="4" t="s">
        <v>2017</v>
      </c>
    </row>
    <row r="2292" spans="2:2" x14ac:dyDescent="0.25">
      <c r="B2292" s="4" t="s">
        <v>2018</v>
      </c>
    </row>
    <row r="2293" spans="2:2" x14ac:dyDescent="0.25">
      <c r="B2293" s="4" t="s">
        <v>2019</v>
      </c>
    </row>
    <row r="2294" spans="2:2" x14ac:dyDescent="0.25">
      <c r="B2294" s="4" t="s">
        <v>2020</v>
      </c>
    </row>
    <row r="2295" spans="2:2" x14ac:dyDescent="0.25">
      <c r="B2295" s="4" t="s">
        <v>2021</v>
      </c>
    </row>
    <row r="2296" spans="2:2" x14ac:dyDescent="0.25">
      <c r="B2296" s="4" t="s">
        <v>2022</v>
      </c>
    </row>
    <row r="2297" spans="2:2" x14ac:dyDescent="0.25">
      <c r="B2297" s="4" t="s">
        <v>2023</v>
      </c>
    </row>
    <row r="2298" spans="2:2" x14ac:dyDescent="0.25">
      <c r="B2298" s="4" t="s">
        <v>2024</v>
      </c>
    </row>
    <row r="2299" spans="2:2" x14ac:dyDescent="0.25">
      <c r="B2299" s="4" t="s">
        <v>2025</v>
      </c>
    </row>
    <row r="2300" spans="2:2" x14ac:dyDescent="0.25">
      <c r="B2300" s="4" t="s">
        <v>2026</v>
      </c>
    </row>
    <row r="2301" spans="2:2" x14ac:dyDescent="0.25">
      <c r="B2301" s="4" t="s">
        <v>2027</v>
      </c>
    </row>
    <row r="2302" spans="2:2" x14ac:dyDescent="0.25">
      <c r="B2302" s="4" t="s">
        <v>4380</v>
      </c>
    </row>
    <row r="2303" spans="2:2" x14ac:dyDescent="0.25">
      <c r="B2303" s="4" t="s">
        <v>4735</v>
      </c>
    </row>
    <row r="2304" spans="2:2" x14ac:dyDescent="0.25">
      <c r="B2304" s="4" t="s">
        <v>2028</v>
      </c>
    </row>
    <row r="2305" spans="2:2" x14ac:dyDescent="0.25">
      <c r="B2305" s="4" t="s">
        <v>2029</v>
      </c>
    </row>
    <row r="2306" spans="2:2" x14ac:dyDescent="0.25">
      <c r="B2306" s="4" t="s">
        <v>2030</v>
      </c>
    </row>
    <row r="2307" spans="2:2" x14ac:dyDescent="0.25">
      <c r="B2307" s="4" t="s">
        <v>2031</v>
      </c>
    </row>
    <row r="2308" spans="2:2" x14ac:dyDescent="0.25">
      <c r="B2308" s="4" t="s">
        <v>2032</v>
      </c>
    </row>
    <row r="2309" spans="2:2" x14ac:dyDescent="0.25">
      <c r="B2309" s="4" t="s">
        <v>2033</v>
      </c>
    </row>
    <row r="2310" spans="2:2" x14ac:dyDescent="0.25">
      <c r="B2310" s="4" t="s">
        <v>4736</v>
      </c>
    </row>
    <row r="2311" spans="2:2" x14ac:dyDescent="0.25">
      <c r="B2311" s="4" t="s">
        <v>2034</v>
      </c>
    </row>
    <row r="2312" spans="2:2" x14ac:dyDescent="0.25">
      <c r="B2312" s="4" t="s">
        <v>2035</v>
      </c>
    </row>
    <row r="2313" spans="2:2" x14ac:dyDescent="0.25">
      <c r="B2313" s="4" t="s">
        <v>4590</v>
      </c>
    </row>
    <row r="2314" spans="2:2" x14ac:dyDescent="0.25">
      <c r="B2314" s="4" t="s">
        <v>2036</v>
      </c>
    </row>
    <row r="2315" spans="2:2" x14ac:dyDescent="0.25">
      <c r="B2315" s="4" t="s">
        <v>2037</v>
      </c>
    </row>
    <row r="2316" spans="2:2" x14ac:dyDescent="0.25">
      <c r="B2316" s="4" t="s">
        <v>2038</v>
      </c>
    </row>
    <row r="2317" spans="2:2" x14ac:dyDescent="0.25">
      <c r="B2317" s="4" t="s">
        <v>2039</v>
      </c>
    </row>
    <row r="2318" spans="2:2" x14ac:dyDescent="0.25">
      <c r="B2318" s="4" t="s">
        <v>2040</v>
      </c>
    </row>
    <row r="2319" spans="2:2" x14ac:dyDescent="0.25">
      <c r="B2319" s="4" t="s">
        <v>2041</v>
      </c>
    </row>
    <row r="2320" spans="2:2" x14ac:dyDescent="0.25">
      <c r="B2320" s="4" t="s">
        <v>2042</v>
      </c>
    </row>
    <row r="2321" spans="2:2" x14ac:dyDescent="0.25">
      <c r="B2321" s="4" t="s">
        <v>5163</v>
      </c>
    </row>
    <row r="2322" spans="2:2" x14ac:dyDescent="0.25">
      <c r="B2322" s="4" t="s">
        <v>2043</v>
      </c>
    </row>
    <row r="2323" spans="2:2" x14ac:dyDescent="0.25">
      <c r="B2323" s="4" t="s">
        <v>2044</v>
      </c>
    </row>
    <row r="2324" spans="2:2" x14ac:dyDescent="0.25">
      <c r="B2324" s="4" t="s">
        <v>2045</v>
      </c>
    </row>
    <row r="2325" spans="2:2" x14ac:dyDescent="0.25">
      <c r="B2325" s="4" t="s">
        <v>2046</v>
      </c>
    </row>
    <row r="2326" spans="2:2" x14ac:dyDescent="0.25">
      <c r="B2326" s="4" t="s">
        <v>2047</v>
      </c>
    </row>
    <row r="2327" spans="2:2" x14ac:dyDescent="0.25">
      <c r="B2327" s="4" t="s">
        <v>2048</v>
      </c>
    </row>
    <row r="2328" spans="2:2" x14ac:dyDescent="0.25">
      <c r="B2328" s="4" t="s">
        <v>2049</v>
      </c>
    </row>
    <row r="2329" spans="2:2" x14ac:dyDescent="0.25">
      <c r="B2329" s="4" t="s">
        <v>2050</v>
      </c>
    </row>
    <row r="2330" spans="2:2" x14ac:dyDescent="0.25">
      <c r="B2330" s="4" t="s">
        <v>2051</v>
      </c>
    </row>
    <row r="2331" spans="2:2" x14ac:dyDescent="0.25">
      <c r="B2331" s="4" t="s">
        <v>2052</v>
      </c>
    </row>
    <row r="2332" spans="2:2" x14ac:dyDescent="0.25">
      <c r="B2332" s="4" t="s">
        <v>2053</v>
      </c>
    </row>
    <row r="2333" spans="2:2" x14ac:dyDescent="0.25">
      <c r="B2333" s="4" t="s">
        <v>2054</v>
      </c>
    </row>
    <row r="2334" spans="2:2" x14ac:dyDescent="0.25">
      <c r="B2334" s="4" t="s">
        <v>2055</v>
      </c>
    </row>
    <row r="2335" spans="2:2" x14ac:dyDescent="0.25">
      <c r="B2335" s="4" t="s">
        <v>2056</v>
      </c>
    </row>
    <row r="2336" spans="2:2" x14ac:dyDescent="0.25">
      <c r="B2336" s="4" t="s">
        <v>2057</v>
      </c>
    </row>
    <row r="2337" spans="2:2" x14ac:dyDescent="0.25">
      <c r="B2337" s="4" t="s">
        <v>2058</v>
      </c>
    </row>
    <row r="2338" spans="2:2" x14ac:dyDescent="0.25">
      <c r="B2338" s="4" t="s">
        <v>2060</v>
      </c>
    </row>
    <row r="2339" spans="2:2" x14ac:dyDescent="0.25">
      <c r="B2339" s="4" t="s">
        <v>2061</v>
      </c>
    </row>
    <row r="2340" spans="2:2" x14ac:dyDescent="0.25">
      <c r="B2340" s="4" t="s">
        <v>2062</v>
      </c>
    </row>
    <row r="2341" spans="2:2" x14ac:dyDescent="0.25">
      <c r="B2341" s="4" t="s">
        <v>2063</v>
      </c>
    </row>
    <row r="2342" spans="2:2" x14ac:dyDescent="0.25">
      <c r="B2342" s="4" t="s">
        <v>2064</v>
      </c>
    </row>
    <row r="2343" spans="2:2" x14ac:dyDescent="0.25">
      <c r="B2343" s="4" t="s">
        <v>2065</v>
      </c>
    </row>
    <row r="2344" spans="2:2" x14ac:dyDescent="0.25">
      <c r="B2344" s="4" t="s">
        <v>2066</v>
      </c>
    </row>
    <row r="2345" spans="2:2" x14ac:dyDescent="0.25">
      <c r="B2345" s="4" t="s">
        <v>2067</v>
      </c>
    </row>
    <row r="2346" spans="2:2" x14ac:dyDescent="0.25">
      <c r="B2346" s="4" t="s">
        <v>2068</v>
      </c>
    </row>
    <row r="2347" spans="2:2" x14ac:dyDescent="0.25">
      <c r="B2347" s="4" t="s">
        <v>2069</v>
      </c>
    </row>
    <row r="2348" spans="2:2" x14ac:dyDescent="0.25">
      <c r="B2348" s="4" t="s">
        <v>5056</v>
      </c>
    </row>
    <row r="2349" spans="2:2" x14ac:dyDescent="0.25">
      <c r="B2349" s="4" t="s">
        <v>2070</v>
      </c>
    </row>
    <row r="2350" spans="2:2" x14ac:dyDescent="0.25">
      <c r="B2350" s="4" t="s">
        <v>2071</v>
      </c>
    </row>
    <row r="2351" spans="2:2" x14ac:dyDescent="0.25">
      <c r="B2351" s="4" t="s">
        <v>2072</v>
      </c>
    </row>
    <row r="2352" spans="2:2" x14ac:dyDescent="0.25">
      <c r="B2352" s="4" t="s">
        <v>2073</v>
      </c>
    </row>
    <row r="2353" spans="2:2" x14ac:dyDescent="0.25">
      <c r="B2353" s="4" t="s">
        <v>2074</v>
      </c>
    </row>
    <row r="2354" spans="2:2" x14ac:dyDescent="0.25">
      <c r="B2354" s="4" t="s">
        <v>2075</v>
      </c>
    </row>
    <row r="2355" spans="2:2" x14ac:dyDescent="0.25">
      <c r="B2355" s="4" t="s">
        <v>5340</v>
      </c>
    </row>
    <row r="2356" spans="2:2" x14ac:dyDescent="0.25">
      <c r="B2356" s="4" t="s">
        <v>4559</v>
      </c>
    </row>
    <row r="2357" spans="2:2" x14ac:dyDescent="0.25">
      <c r="B2357" s="4" t="s">
        <v>2076</v>
      </c>
    </row>
    <row r="2358" spans="2:2" x14ac:dyDescent="0.25">
      <c r="B2358" s="4" t="s">
        <v>2077</v>
      </c>
    </row>
    <row r="2359" spans="2:2" x14ac:dyDescent="0.25">
      <c r="B2359" s="4" t="s">
        <v>2078</v>
      </c>
    </row>
    <row r="2360" spans="2:2" x14ac:dyDescent="0.25">
      <c r="B2360" s="4" t="s">
        <v>2079</v>
      </c>
    </row>
    <row r="2361" spans="2:2" x14ac:dyDescent="0.25">
      <c r="B2361" s="4" t="s">
        <v>2080</v>
      </c>
    </row>
    <row r="2362" spans="2:2" x14ac:dyDescent="0.25">
      <c r="B2362" s="4" t="s">
        <v>2081</v>
      </c>
    </row>
    <row r="2363" spans="2:2" x14ac:dyDescent="0.25">
      <c r="B2363" s="4" t="s">
        <v>2082</v>
      </c>
    </row>
    <row r="2364" spans="2:2" x14ac:dyDescent="0.25">
      <c r="B2364" s="4" t="s">
        <v>566</v>
      </c>
    </row>
    <row r="2365" spans="2:2" x14ac:dyDescent="0.25">
      <c r="B2365" s="4" t="s">
        <v>5057</v>
      </c>
    </row>
    <row r="2366" spans="2:2" x14ac:dyDescent="0.25">
      <c r="B2366" s="4" t="s">
        <v>5058</v>
      </c>
    </row>
    <row r="2367" spans="2:2" x14ac:dyDescent="0.25">
      <c r="B2367" s="4" t="s">
        <v>2083</v>
      </c>
    </row>
    <row r="2368" spans="2:2" x14ac:dyDescent="0.25">
      <c r="B2368" s="4" t="s">
        <v>2084</v>
      </c>
    </row>
    <row r="2369" spans="2:2" x14ac:dyDescent="0.25">
      <c r="B2369" s="4" t="s">
        <v>2085</v>
      </c>
    </row>
    <row r="2370" spans="2:2" x14ac:dyDescent="0.25">
      <c r="B2370" s="4" t="s">
        <v>2086</v>
      </c>
    </row>
    <row r="2371" spans="2:2" x14ac:dyDescent="0.25">
      <c r="B2371" s="4" t="s">
        <v>2087</v>
      </c>
    </row>
    <row r="2372" spans="2:2" x14ac:dyDescent="0.25">
      <c r="B2372" s="4" t="s">
        <v>2088</v>
      </c>
    </row>
    <row r="2373" spans="2:2" x14ac:dyDescent="0.25">
      <c r="B2373" s="4" t="s">
        <v>2089</v>
      </c>
    </row>
    <row r="2374" spans="2:2" x14ac:dyDescent="0.25">
      <c r="B2374" s="4" t="s">
        <v>2090</v>
      </c>
    </row>
    <row r="2375" spans="2:2" x14ac:dyDescent="0.25">
      <c r="B2375" s="4" t="s">
        <v>2091</v>
      </c>
    </row>
    <row r="2376" spans="2:2" x14ac:dyDescent="0.25">
      <c r="B2376" s="4" t="s">
        <v>2092</v>
      </c>
    </row>
    <row r="2377" spans="2:2" x14ac:dyDescent="0.25">
      <c r="B2377" s="4" t="s">
        <v>2093</v>
      </c>
    </row>
    <row r="2378" spans="2:2" x14ac:dyDescent="0.25">
      <c r="B2378" s="4" t="s">
        <v>2094</v>
      </c>
    </row>
    <row r="2379" spans="2:2" x14ac:dyDescent="0.25">
      <c r="B2379" s="4" t="s">
        <v>2095</v>
      </c>
    </row>
    <row r="2380" spans="2:2" x14ac:dyDescent="0.25">
      <c r="B2380" s="4" t="s">
        <v>2096</v>
      </c>
    </row>
    <row r="2381" spans="2:2" x14ac:dyDescent="0.25">
      <c r="B2381" s="4" t="s">
        <v>2097</v>
      </c>
    </row>
    <row r="2382" spans="2:2" x14ac:dyDescent="0.25">
      <c r="B2382" s="4" t="s">
        <v>2098</v>
      </c>
    </row>
    <row r="2383" spans="2:2" x14ac:dyDescent="0.25">
      <c r="B2383" s="4" t="s">
        <v>2100</v>
      </c>
    </row>
    <row r="2384" spans="2:2" x14ac:dyDescent="0.25">
      <c r="B2384" s="4" t="s">
        <v>2101</v>
      </c>
    </row>
    <row r="2385" spans="2:2" x14ac:dyDescent="0.25">
      <c r="B2385" s="4" t="s">
        <v>5065</v>
      </c>
    </row>
    <row r="2386" spans="2:2" x14ac:dyDescent="0.25">
      <c r="B2386" s="4" t="s">
        <v>2102</v>
      </c>
    </row>
    <row r="2387" spans="2:2" x14ac:dyDescent="0.25">
      <c r="B2387" s="4" t="s">
        <v>2103</v>
      </c>
    </row>
    <row r="2388" spans="2:2" x14ac:dyDescent="0.25">
      <c r="B2388" s="4" t="s">
        <v>2104</v>
      </c>
    </row>
    <row r="2389" spans="2:2" x14ac:dyDescent="0.25">
      <c r="B2389" s="4" t="s">
        <v>2105</v>
      </c>
    </row>
    <row r="2390" spans="2:2" x14ac:dyDescent="0.25">
      <c r="B2390" s="4" t="s">
        <v>2106</v>
      </c>
    </row>
    <row r="2391" spans="2:2" x14ac:dyDescent="0.25">
      <c r="B2391" s="4" t="s">
        <v>2107</v>
      </c>
    </row>
    <row r="2392" spans="2:2" x14ac:dyDescent="0.25">
      <c r="B2392" s="4" t="s">
        <v>2108</v>
      </c>
    </row>
    <row r="2393" spans="2:2" x14ac:dyDescent="0.25">
      <c r="B2393" s="4" t="s">
        <v>4473</v>
      </c>
    </row>
    <row r="2394" spans="2:2" x14ac:dyDescent="0.25">
      <c r="B2394" s="4" t="s">
        <v>4876</v>
      </c>
    </row>
    <row r="2395" spans="2:2" x14ac:dyDescent="0.25">
      <c r="B2395" s="4" t="s">
        <v>2664</v>
      </c>
    </row>
    <row r="2396" spans="2:2" x14ac:dyDescent="0.25">
      <c r="B2396" s="4" t="s">
        <v>2109</v>
      </c>
    </row>
    <row r="2397" spans="2:2" x14ac:dyDescent="0.25">
      <c r="B2397" s="4" t="s">
        <v>726</v>
      </c>
    </row>
    <row r="2398" spans="2:2" x14ac:dyDescent="0.25">
      <c r="B2398" s="4" t="s">
        <v>4682</v>
      </c>
    </row>
    <row r="2399" spans="2:2" x14ac:dyDescent="0.25">
      <c r="B2399" s="4" t="s">
        <v>2110</v>
      </c>
    </row>
    <row r="2400" spans="2:2" x14ac:dyDescent="0.25">
      <c r="B2400" s="4" t="s">
        <v>2111</v>
      </c>
    </row>
    <row r="2401" spans="2:2" x14ac:dyDescent="0.25">
      <c r="B2401" s="4" t="s">
        <v>2112</v>
      </c>
    </row>
    <row r="2402" spans="2:2" x14ac:dyDescent="0.25">
      <c r="B2402" s="4" t="s">
        <v>5341</v>
      </c>
    </row>
    <row r="2403" spans="2:2" x14ac:dyDescent="0.25">
      <c r="B2403" s="4" t="s">
        <v>2113</v>
      </c>
    </row>
    <row r="2404" spans="2:2" x14ac:dyDescent="0.25">
      <c r="B2404" s="4" t="s">
        <v>2114</v>
      </c>
    </row>
    <row r="2405" spans="2:2" x14ac:dyDescent="0.25">
      <c r="B2405" s="4" t="s">
        <v>2115</v>
      </c>
    </row>
    <row r="2406" spans="2:2" x14ac:dyDescent="0.25">
      <c r="B2406" s="4" t="s">
        <v>2116</v>
      </c>
    </row>
    <row r="2407" spans="2:2" x14ac:dyDescent="0.25">
      <c r="B2407" s="4" t="s">
        <v>2117</v>
      </c>
    </row>
    <row r="2408" spans="2:2" x14ac:dyDescent="0.25">
      <c r="B2408" s="4" t="s">
        <v>2118</v>
      </c>
    </row>
    <row r="2409" spans="2:2" x14ac:dyDescent="0.25">
      <c r="B2409" s="4" t="s">
        <v>2059</v>
      </c>
    </row>
    <row r="2410" spans="2:2" x14ac:dyDescent="0.25">
      <c r="B2410" s="4" t="s">
        <v>2119</v>
      </c>
    </row>
    <row r="2411" spans="2:2" x14ac:dyDescent="0.25">
      <c r="B2411" s="4" t="s">
        <v>2120</v>
      </c>
    </row>
    <row r="2412" spans="2:2" x14ac:dyDescent="0.25">
      <c r="B2412" s="4" t="s">
        <v>2121</v>
      </c>
    </row>
    <row r="2413" spans="2:2" x14ac:dyDescent="0.25">
      <c r="B2413" s="4" t="s">
        <v>2122</v>
      </c>
    </row>
    <row r="2414" spans="2:2" x14ac:dyDescent="0.25">
      <c r="B2414" s="4" t="s">
        <v>2123</v>
      </c>
    </row>
    <row r="2415" spans="2:2" x14ac:dyDescent="0.25">
      <c r="B2415" s="4" t="s">
        <v>2124</v>
      </c>
    </row>
    <row r="2416" spans="2:2" x14ac:dyDescent="0.25">
      <c r="B2416" s="4" t="s">
        <v>2125</v>
      </c>
    </row>
    <row r="2417" spans="2:2" x14ac:dyDescent="0.25">
      <c r="B2417" s="4" t="s">
        <v>5059</v>
      </c>
    </row>
    <row r="2418" spans="2:2" x14ac:dyDescent="0.25">
      <c r="B2418" s="4" t="s">
        <v>2126</v>
      </c>
    </row>
    <row r="2419" spans="2:2" x14ac:dyDescent="0.25">
      <c r="B2419" s="4" t="s">
        <v>2127</v>
      </c>
    </row>
    <row r="2420" spans="2:2" x14ac:dyDescent="0.25">
      <c r="B2420" s="4" t="s">
        <v>2128</v>
      </c>
    </row>
    <row r="2421" spans="2:2" x14ac:dyDescent="0.25">
      <c r="B2421" s="4" t="s">
        <v>2129</v>
      </c>
    </row>
    <row r="2422" spans="2:2" x14ac:dyDescent="0.25">
      <c r="B2422" s="4" t="s">
        <v>2130</v>
      </c>
    </row>
    <row r="2423" spans="2:2" x14ac:dyDescent="0.25">
      <c r="B2423" s="4" t="s">
        <v>5342</v>
      </c>
    </row>
    <row r="2424" spans="2:2" x14ac:dyDescent="0.25">
      <c r="B2424" s="4" t="s">
        <v>2131</v>
      </c>
    </row>
    <row r="2425" spans="2:2" x14ac:dyDescent="0.25">
      <c r="B2425" s="4" t="s">
        <v>2132</v>
      </c>
    </row>
    <row r="2426" spans="2:2" x14ac:dyDescent="0.25">
      <c r="B2426" s="4" t="s">
        <v>2133</v>
      </c>
    </row>
    <row r="2427" spans="2:2" x14ac:dyDescent="0.25">
      <c r="B2427" s="4" t="s">
        <v>2134</v>
      </c>
    </row>
    <row r="2428" spans="2:2" x14ac:dyDescent="0.25">
      <c r="B2428" s="4" t="s">
        <v>2135</v>
      </c>
    </row>
    <row r="2429" spans="2:2" x14ac:dyDescent="0.25">
      <c r="B2429" s="4" t="s">
        <v>2136</v>
      </c>
    </row>
    <row r="2430" spans="2:2" x14ac:dyDescent="0.25">
      <c r="B2430" s="4" t="s">
        <v>2137</v>
      </c>
    </row>
    <row r="2431" spans="2:2" x14ac:dyDescent="0.25">
      <c r="B2431" s="4" t="s">
        <v>2138</v>
      </c>
    </row>
    <row r="2432" spans="2:2" x14ac:dyDescent="0.25">
      <c r="B2432" s="4" t="s">
        <v>2139</v>
      </c>
    </row>
    <row r="2433" spans="2:2" x14ac:dyDescent="0.25">
      <c r="B2433" s="4" t="s">
        <v>2140</v>
      </c>
    </row>
    <row r="2434" spans="2:2" x14ac:dyDescent="0.25">
      <c r="B2434" s="4" t="s">
        <v>2141</v>
      </c>
    </row>
    <row r="2435" spans="2:2" x14ac:dyDescent="0.25">
      <c r="B2435" s="4" t="s">
        <v>2142</v>
      </c>
    </row>
    <row r="2436" spans="2:2" x14ac:dyDescent="0.25">
      <c r="B2436" s="4" t="s">
        <v>2143</v>
      </c>
    </row>
    <row r="2437" spans="2:2" x14ac:dyDescent="0.25">
      <c r="B2437" s="4" t="s">
        <v>2099</v>
      </c>
    </row>
    <row r="2438" spans="2:2" x14ac:dyDescent="0.25">
      <c r="B2438" s="4" t="s">
        <v>2145</v>
      </c>
    </row>
    <row r="2439" spans="2:2" x14ac:dyDescent="0.25">
      <c r="B2439" s="4" t="s">
        <v>2146</v>
      </c>
    </row>
    <row r="2440" spans="2:2" x14ac:dyDescent="0.25">
      <c r="B2440" s="4" t="s">
        <v>2147</v>
      </c>
    </row>
    <row r="2441" spans="2:2" x14ac:dyDescent="0.25">
      <c r="B2441" s="4" t="s">
        <v>2148</v>
      </c>
    </row>
    <row r="2442" spans="2:2" x14ac:dyDescent="0.25">
      <c r="B2442" s="4" t="s">
        <v>5343</v>
      </c>
    </row>
    <row r="2443" spans="2:2" x14ac:dyDescent="0.25">
      <c r="B2443" s="4" t="s">
        <v>5344</v>
      </c>
    </row>
    <row r="2444" spans="2:2" x14ac:dyDescent="0.25">
      <c r="B2444" s="4" t="s">
        <v>2149</v>
      </c>
    </row>
    <row r="2445" spans="2:2" x14ac:dyDescent="0.25">
      <c r="B2445" s="4" t="s">
        <v>2150</v>
      </c>
    </row>
    <row r="2446" spans="2:2" x14ac:dyDescent="0.25">
      <c r="B2446" s="4" t="s">
        <v>4511</v>
      </c>
    </row>
    <row r="2447" spans="2:2" x14ac:dyDescent="0.25">
      <c r="B2447" s="4" t="s">
        <v>4400</v>
      </c>
    </row>
    <row r="2448" spans="2:2" x14ac:dyDescent="0.25">
      <c r="B2448" s="4" t="s">
        <v>4622</v>
      </c>
    </row>
    <row r="2449" spans="2:2" x14ac:dyDescent="0.25">
      <c r="B2449" s="4" t="s">
        <v>2151</v>
      </c>
    </row>
    <row r="2450" spans="2:2" x14ac:dyDescent="0.25">
      <c r="B2450" s="4" t="s">
        <v>2152</v>
      </c>
    </row>
    <row r="2451" spans="2:2" x14ac:dyDescent="0.25">
      <c r="B2451" s="4" t="s">
        <v>2153</v>
      </c>
    </row>
    <row r="2452" spans="2:2" x14ac:dyDescent="0.25">
      <c r="B2452" s="4" t="s">
        <v>2154</v>
      </c>
    </row>
    <row r="2453" spans="2:2" x14ac:dyDescent="0.25">
      <c r="B2453" s="4" t="s">
        <v>4401</v>
      </c>
    </row>
    <row r="2454" spans="2:2" x14ac:dyDescent="0.25">
      <c r="B2454" s="4" t="s">
        <v>2155</v>
      </c>
    </row>
    <row r="2455" spans="2:2" x14ac:dyDescent="0.25">
      <c r="B2455" s="4" t="s">
        <v>2156</v>
      </c>
    </row>
    <row r="2456" spans="2:2" x14ac:dyDescent="0.25">
      <c r="B2456" s="4" t="s">
        <v>2157</v>
      </c>
    </row>
    <row r="2457" spans="2:2" x14ac:dyDescent="0.25">
      <c r="B2457" s="4" t="s">
        <v>2158</v>
      </c>
    </row>
    <row r="2458" spans="2:2" x14ac:dyDescent="0.25">
      <c r="B2458" s="4" t="s">
        <v>2159</v>
      </c>
    </row>
    <row r="2459" spans="2:2" x14ac:dyDescent="0.25">
      <c r="B2459" s="4" t="s">
        <v>2160</v>
      </c>
    </row>
    <row r="2460" spans="2:2" x14ac:dyDescent="0.25">
      <c r="B2460" s="4" t="s">
        <v>2161</v>
      </c>
    </row>
    <row r="2461" spans="2:2" x14ac:dyDescent="0.25">
      <c r="B2461" s="4" t="s">
        <v>2162</v>
      </c>
    </row>
    <row r="2462" spans="2:2" x14ac:dyDescent="0.25">
      <c r="B2462" s="4" t="s">
        <v>2163</v>
      </c>
    </row>
    <row r="2463" spans="2:2" x14ac:dyDescent="0.25">
      <c r="B2463" s="4" t="s">
        <v>2164</v>
      </c>
    </row>
    <row r="2464" spans="2:2" x14ac:dyDescent="0.25">
      <c r="B2464" s="4" t="s">
        <v>2165</v>
      </c>
    </row>
    <row r="2465" spans="2:2" x14ac:dyDescent="0.25">
      <c r="B2465" s="4" t="s">
        <v>2166</v>
      </c>
    </row>
    <row r="2466" spans="2:2" x14ac:dyDescent="0.25">
      <c r="B2466" s="4" t="s">
        <v>2167</v>
      </c>
    </row>
    <row r="2467" spans="2:2" x14ac:dyDescent="0.25">
      <c r="B2467" s="4" t="s">
        <v>2168</v>
      </c>
    </row>
    <row r="2468" spans="2:2" x14ac:dyDescent="0.25">
      <c r="B2468" s="4" t="s">
        <v>2896</v>
      </c>
    </row>
    <row r="2469" spans="2:2" x14ac:dyDescent="0.25">
      <c r="B2469" s="4" t="s">
        <v>5345</v>
      </c>
    </row>
    <row r="2470" spans="2:2" x14ac:dyDescent="0.25">
      <c r="B2470" s="4" t="s">
        <v>2169</v>
      </c>
    </row>
    <row r="2471" spans="2:2" x14ac:dyDescent="0.25">
      <c r="B2471" s="4" t="s">
        <v>5346</v>
      </c>
    </row>
    <row r="2472" spans="2:2" x14ac:dyDescent="0.25">
      <c r="B2472" s="4" t="s">
        <v>2170</v>
      </c>
    </row>
    <row r="2473" spans="2:2" x14ac:dyDescent="0.25">
      <c r="B2473" s="4" t="s">
        <v>2171</v>
      </c>
    </row>
    <row r="2474" spans="2:2" x14ac:dyDescent="0.25">
      <c r="B2474" s="4" t="s">
        <v>2172</v>
      </c>
    </row>
    <row r="2475" spans="2:2" x14ac:dyDescent="0.25">
      <c r="B2475" s="4" t="s">
        <v>2173</v>
      </c>
    </row>
    <row r="2476" spans="2:2" x14ac:dyDescent="0.25">
      <c r="B2476" s="4" t="s">
        <v>2174</v>
      </c>
    </row>
    <row r="2477" spans="2:2" x14ac:dyDescent="0.25">
      <c r="B2477" s="4" t="s">
        <v>2175</v>
      </c>
    </row>
    <row r="2478" spans="2:2" x14ac:dyDescent="0.25">
      <c r="B2478" s="4" t="s">
        <v>2176</v>
      </c>
    </row>
    <row r="2479" spans="2:2" x14ac:dyDescent="0.25">
      <c r="B2479" s="4" t="s">
        <v>5164</v>
      </c>
    </row>
    <row r="2480" spans="2:2" x14ac:dyDescent="0.25">
      <c r="B2480" s="4" t="s">
        <v>2177</v>
      </c>
    </row>
    <row r="2481" spans="2:2" x14ac:dyDescent="0.25">
      <c r="B2481" s="4" t="s">
        <v>2178</v>
      </c>
    </row>
    <row r="2482" spans="2:2" x14ac:dyDescent="0.25">
      <c r="B2482" s="4" t="s">
        <v>4512</v>
      </c>
    </row>
    <row r="2483" spans="2:2" x14ac:dyDescent="0.25">
      <c r="B2483" s="4" t="s">
        <v>2179</v>
      </c>
    </row>
    <row r="2484" spans="2:2" x14ac:dyDescent="0.25">
      <c r="B2484" s="4" t="s">
        <v>5248</v>
      </c>
    </row>
    <row r="2485" spans="2:2" x14ac:dyDescent="0.25">
      <c r="B2485" s="4" t="s">
        <v>2180</v>
      </c>
    </row>
    <row r="2486" spans="2:2" x14ac:dyDescent="0.25">
      <c r="B2486" s="4" t="s">
        <v>2181</v>
      </c>
    </row>
    <row r="2487" spans="2:2" x14ac:dyDescent="0.25">
      <c r="B2487" s="4" t="s">
        <v>2182</v>
      </c>
    </row>
    <row r="2488" spans="2:2" x14ac:dyDescent="0.25">
      <c r="B2488" s="4" t="s">
        <v>2183</v>
      </c>
    </row>
    <row r="2489" spans="2:2" x14ac:dyDescent="0.25">
      <c r="B2489" s="4" t="s">
        <v>2184</v>
      </c>
    </row>
    <row r="2490" spans="2:2" x14ac:dyDescent="0.25">
      <c r="B2490" s="4" t="s">
        <v>2185</v>
      </c>
    </row>
    <row r="2491" spans="2:2" x14ac:dyDescent="0.25">
      <c r="B2491" s="4" t="s">
        <v>2186</v>
      </c>
    </row>
    <row r="2492" spans="2:2" x14ac:dyDescent="0.25">
      <c r="B2492" s="4" t="s">
        <v>2187</v>
      </c>
    </row>
    <row r="2493" spans="2:2" x14ac:dyDescent="0.25">
      <c r="B2493" s="4" t="s">
        <v>2188</v>
      </c>
    </row>
    <row r="2494" spans="2:2" x14ac:dyDescent="0.25">
      <c r="B2494" s="4" t="s">
        <v>5347</v>
      </c>
    </row>
    <row r="2495" spans="2:2" x14ac:dyDescent="0.25">
      <c r="B2495" s="4" t="s">
        <v>2189</v>
      </c>
    </row>
    <row r="2496" spans="2:2" x14ac:dyDescent="0.25">
      <c r="B2496" s="4" t="s">
        <v>2190</v>
      </c>
    </row>
    <row r="2497" spans="2:2" x14ac:dyDescent="0.25">
      <c r="B2497" s="4" t="s">
        <v>4448</v>
      </c>
    </row>
    <row r="2498" spans="2:2" x14ac:dyDescent="0.25">
      <c r="B2498" s="4" t="s">
        <v>2191</v>
      </c>
    </row>
    <row r="2499" spans="2:2" x14ac:dyDescent="0.25">
      <c r="B2499" s="4" t="s">
        <v>2192</v>
      </c>
    </row>
    <row r="2500" spans="2:2" x14ac:dyDescent="0.25">
      <c r="B2500" s="4" t="s">
        <v>2193</v>
      </c>
    </row>
    <row r="2501" spans="2:2" x14ac:dyDescent="0.25">
      <c r="B2501" s="4" t="s">
        <v>2194</v>
      </c>
    </row>
    <row r="2502" spans="2:2" x14ac:dyDescent="0.25">
      <c r="B2502" s="4" t="s">
        <v>2195</v>
      </c>
    </row>
    <row r="2503" spans="2:2" x14ac:dyDescent="0.25">
      <c r="B2503" s="4" t="s">
        <v>2196</v>
      </c>
    </row>
    <row r="2504" spans="2:2" x14ac:dyDescent="0.25">
      <c r="B2504" s="4" t="s">
        <v>5060</v>
      </c>
    </row>
    <row r="2505" spans="2:2" x14ac:dyDescent="0.25">
      <c r="B2505" s="4" t="s">
        <v>2198</v>
      </c>
    </row>
    <row r="2506" spans="2:2" x14ac:dyDescent="0.25">
      <c r="B2506" s="4" t="s">
        <v>2199</v>
      </c>
    </row>
    <row r="2507" spans="2:2" x14ac:dyDescent="0.25">
      <c r="B2507" s="4" t="s">
        <v>2200</v>
      </c>
    </row>
    <row r="2508" spans="2:2" x14ac:dyDescent="0.25">
      <c r="B2508" s="4" t="s">
        <v>2201</v>
      </c>
    </row>
    <row r="2509" spans="2:2" x14ac:dyDescent="0.25">
      <c r="B2509" s="4" t="s">
        <v>5348</v>
      </c>
    </row>
    <row r="2510" spans="2:2" x14ac:dyDescent="0.25">
      <c r="B2510" s="4" t="s">
        <v>2202</v>
      </c>
    </row>
    <row r="2511" spans="2:2" x14ac:dyDescent="0.25">
      <c r="B2511" s="4" t="s">
        <v>2203</v>
      </c>
    </row>
    <row r="2512" spans="2:2" x14ac:dyDescent="0.25">
      <c r="B2512" s="4" t="s">
        <v>2204</v>
      </c>
    </row>
    <row r="2513" spans="2:2" x14ac:dyDescent="0.25">
      <c r="B2513" s="4" t="s">
        <v>5249</v>
      </c>
    </row>
    <row r="2514" spans="2:2" x14ac:dyDescent="0.25">
      <c r="B2514" s="4" t="s">
        <v>2205</v>
      </c>
    </row>
    <row r="2515" spans="2:2" x14ac:dyDescent="0.25">
      <c r="B2515" s="4" t="s">
        <v>2206</v>
      </c>
    </row>
    <row r="2516" spans="2:2" x14ac:dyDescent="0.25">
      <c r="B2516" s="4" t="s">
        <v>5250</v>
      </c>
    </row>
    <row r="2517" spans="2:2" x14ac:dyDescent="0.25">
      <c r="B2517" s="4" t="s">
        <v>5251</v>
      </c>
    </row>
    <row r="2518" spans="2:2" x14ac:dyDescent="0.25">
      <c r="B2518" s="4" t="s">
        <v>2207</v>
      </c>
    </row>
    <row r="2519" spans="2:2" x14ac:dyDescent="0.25">
      <c r="B2519" s="4" t="s">
        <v>2208</v>
      </c>
    </row>
    <row r="2520" spans="2:2" x14ac:dyDescent="0.25">
      <c r="B2520" s="4" t="s">
        <v>2209</v>
      </c>
    </row>
    <row r="2521" spans="2:2" x14ac:dyDescent="0.25">
      <c r="B2521" s="4" t="s">
        <v>2210</v>
      </c>
    </row>
    <row r="2522" spans="2:2" x14ac:dyDescent="0.25">
      <c r="B2522" s="4" t="s">
        <v>2211</v>
      </c>
    </row>
    <row r="2523" spans="2:2" x14ac:dyDescent="0.25">
      <c r="B2523" s="4" t="s">
        <v>1699</v>
      </c>
    </row>
    <row r="2524" spans="2:2" x14ac:dyDescent="0.25">
      <c r="B2524" s="4" t="s">
        <v>2212</v>
      </c>
    </row>
    <row r="2525" spans="2:2" x14ac:dyDescent="0.25">
      <c r="B2525" s="4" t="s">
        <v>2213</v>
      </c>
    </row>
    <row r="2526" spans="2:2" x14ac:dyDescent="0.25">
      <c r="B2526" s="4" t="s">
        <v>2214</v>
      </c>
    </row>
    <row r="2527" spans="2:2" x14ac:dyDescent="0.25">
      <c r="B2527" s="4" t="s">
        <v>2215</v>
      </c>
    </row>
    <row r="2528" spans="2:2" x14ac:dyDescent="0.25">
      <c r="B2528" s="4" t="s">
        <v>2216</v>
      </c>
    </row>
    <row r="2529" spans="2:2" x14ac:dyDescent="0.25">
      <c r="B2529" s="4" t="s">
        <v>2217</v>
      </c>
    </row>
    <row r="2530" spans="2:2" x14ac:dyDescent="0.25">
      <c r="B2530" s="4" t="s">
        <v>2218</v>
      </c>
    </row>
    <row r="2531" spans="2:2" x14ac:dyDescent="0.25">
      <c r="B2531" s="4" t="s">
        <v>2219</v>
      </c>
    </row>
    <row r="2532" spans="2:2" x14ac:dyDescent="0.25">
      <c r="B2532" s="4" t="s">
        <v>5252</v>
      </c>
    </row>
    <row r="2533" spans="2:2" x14ac:dyDescent="0.25">
      <c r="B2533" s="4" t="s">
        <v>2220</v>
      </c>
    </row>
    <row r="2534" spans="2:2" x14ac:dyDescent="0.25">
      <c r="B2534" s="4" t="s">
        <v>2221</v>
      </c>
    </row>
    <row r="2535" spans="2:2" x14ac:dyDescent="0.25">
      <c r="B2535" s="4" t="s">
        <v>2222</v>
      </c>
    </row>
    <row r="2536" spans="2:2" x14ac:dyDescent="0.25">
      <c r="B2536" s="4" t="s">
        <v>4449</v>
      </c>
    </row>
    <row r="2537" spans="2:2" x14ac:dyDescent="0.25">
      <c r="B2537" s="4" t="s">
        <v>2223</v>
      </c>
    </row>
    <row r="2538" spans="2:2" x14ac:dyDescent="0.25">
      <c r="B2538" s="4" t="s">
        <v>2224</v>
      </c>
    </row>
    <row r="2539" spans="2:2" x14ac:dyDescent="0.25">
      <c r="B2539" s="4" t="s">
        <v>2225</v>
      </c>
    </row>
    <row r="2540" spans="2:2" x14ac:dyDescent="0.25">
      <c r="B2540" s="4" t="s">
        <v>2227</v>
      </c>
    </row>
    <row r="2541" spans="2:2" x14ac:dyDescent="0.25">
      <c r="B2541" s="4" t="s">
        <v>2228</v>
      </c>
    </row>
    <row r="2542" spans="2:2" x14ac:dyDescent="0.25">
      <c r="B2542" s="4" t="s">
        <v>2229</v>
      </c>
    </row>
    <row r="2543" spans="2:2" x14ac:dyDescent="0.25">
      <c r="B2543" s="4" t="s">
        <v>4581</v>
      </c>
    </row>
    <row r="2544" spans="2:2" x14ac:dyDescent="0.25">
      <c r="B2544" s="4" t="s">
        <v>2230</v>
      </c>
    </row>
    <row r="2545" spans="2:2" x14ac:dyDescent="0.25">
      <c r="B2545" s="4" t="s">
        <v>2231</v>
      </c>
    </row>
    <row r="2546" spans="2:2" x14ac:dyDescent="0.25">
      <c r="B2546" s="4" t="s">
        <v>2232</v>
      </c>
    </row>
    <row r="2547" spans="2:2" x14ac:dyDescent="0.25">
      <c r="B2547" s="4" t="s">
        <v>2233</v>
      </c>
    </row>
    <row r="2548" spans="2:2" x14ac:dyDescent="0.25">
      <c r="B2548" s="4" t="s">
        <v>5253</v>
      </c>
    </row>
    <row r="2549" spans="2:2" x14ac:dyDescent="0.25">
      <c r="B2549" s="4" t="s">
        <v>2234</v>
      </c>
    </row>
    <row r="2550" spans="2:2" x14ac:dyDescent="0.25">
      <c r="B2550" s="4" t="s">
        <v>2235</v>
      </c>
    </row>
    <row r="2551" spans="2:2" x14ac:dyDescent="0.25">
      <c r="B2551" s="4" t="s">
        <v>2236</v>
      </c>
    </row>
    <row r="2552" spans="2:2" x14ac:dyDescent="0.25">
      <c r="B2552" s="4" t="s">
        <v>2238</v>
      </c>
    </row>
    <row r="2553" spans="2:2" x14ac:dyDescent="0.25">
      <c r="B2553" s="4" t="s">
        <v>2239</v>
      </c>
    </row>
    <row r="2554" spans="2:2" x14ac:dyDescent="0.25">
      <c r="B2554" s="4" t="s">
        <v>4402</v>
      </c>
    </row>
    <row r="2555" spans="2:2" x14ac:dyDescent="0.25">
      <c r="B2555" s="4" t="s">
        <v>2240</v>
      </c>
    </row>
    <row r="2556" spans="2:2" x14ac:dyDescent="0.25">
      <c r="B2556" s="4" t="s">
        <v>2241</v>
      </c>
    </row>
    <row r="2557" spans="2:2" x14ac:dyDescent="0.25">
      <c r="B2557" s="4" t="s">
        <v>2242</v>
      </c>
    </row>
    <row r="2558" spans="2:2" x14ac:dyDescent="0.25">
      <c r="B2558" s="4" t="s">
        <v>2243</v>
      </c>
    </row>
    <row r="2559" spans="2:2" x14ac:dyDescent="0.25">
      <c r="B2559" s="4" t="s">
        <v>2244</v>
      </c>
    </row>
    <row r="2560" spans="2:2" x14ac:dyDescent="0.25">
      <c r="B2560" s="4" t="s">
        <v>2245</v>
      </c>
    </row>
    <row r="2561" spans="2:2" x14ac:dyDescent="0.25">
      <c r="B2561" s="4" t="s">
        <v>2246</v>
      </c>
    </row>
    <row r="2562" spans="2:2" x14ac:dyDescent="0.25">
      <c r="B2562" s="4" t="s">
        <v>2247</v>
      </c>
    </row>
    <row r="2563" spans="2:2" x14ac:dyDescent="0.25">
      <c r="B2563" s="4" t="s">
        <v>4513</v>
      </c>
    </row>
    <row r="2564" spans="2:2" x14ac:dyDescent="0.25">
      <c r="B2564" s="4" t="s">
        <v>2248</v>
      </c>
    </row>
    <row r="2565" spans="2:2" x14ac:dyDescent="0.25">
      <c r="B2565" s="4" t="s">
        <v>2249</v>
      </c>
    </row>
    <row r="2566" spans="2:2" x14ac:dyDescent="0.25">
      <c r="B2566" s="4" t="s">
        <v>2250</v>
      </c>
    </row>
    <row r="2567" spans="2:2" x14ac:dyDescent="0.25">
      <c r="B2567" s="4" t="s">
        <v>2251</v>
      </c>
    </row>
    <row r="2568" spans="2:2" x14ac:dyDescent="0.25">
      <c r="B2568" s="4" t="s">
        <v>2252</v>
      </c>
    </row>
    <row r="2569" spans="2:2" x14ac:dyDescent="0.25">
      <c r="B2569" s="4" t="s">
        <v>2253</v>
      </c>
    </row>
    <row r="2570" spans="2:2" x14ac:dyDescent="0.25">
      <c r="B2570" s="4" t="s">
        <v>2254</v>
      </c>
    </row>
    <row r="2571" spans="2:2" x14ac:dyDescent="0.25">
      <c r="B2571" s="4" t="s">
        <v>2255</v>
      </c>
    </row>
    <row r="2572" spans="2:2" x14ac:dyDescent="0.25">
      <c r="B2572" s="4" t="s">
        <v>4403</v>
      </c>
    </row>
    <row r="2573" spans="2:2" x14ac:dyDescent="0.25">
      <c r="B2573" s="4" t="s">
        <v>2256</v>
      </c>
    </row>
    <row r="2574" spans="2:2" x14ac:dyDescent="0.25">
      <c r="B2574" s="4" t="s">
        <v>2257</v>
      </c>
    </row>
    <row r="2575" spans="2:2" x14ac:dyDescent="0.25">
      <c r="B2575" s="4" t="s">
        <v>2332</v>
      </c>
    </row>
    <row r="2576" spans="2:2" x14ac:dyDescent="0.25">
      <c r="B2576" s="4" t="s">
        <v>2258</v>
      </c>
    </row>
    <row r="2577" spans="2:2" x14ac:dyDescent="0.25">
      <c r="B2577" s="4" t="s">
        <v>2259</v>
      </c>
    </row>
    <row r="2578" spans="2:2" x14ac:dyDescent="0.25">
      <c r="B2578" s="4" t="s">
        <v>2260</v>
      </c>
    </row>
    <row r="2579" spans="2:2" x14ac:dyDescent="0.25">
      <c r="B2579" s="4" t="s">
        <v>2261</v>
      </c>
    </row>
    <row r="2580" spans="2:2" x14ac:dyDescent="0.25">
      <c r="B2580" s="4" t="s">
        <v>2262</v>
      </c>
    </row>
    <row r="2581" spans="2:2" x14ac:dyDescent="0.25">
      <c r="B2581" s="4" t="s">
        <v>4514</v>
      </c>
    </row>
    <row r="2582" spans="2:2" x14ac:dyDescent="0.25">
      <c r="B2582" s="4" t="s">
        <v>4623</v>
      </c>
    </row>
    <row r="2583" spans="2:2" x14ac:dyDescent="0.25">
      <c r="B2583" s="4" t="s">
        <v>4616</v>
      </c>
    </row>
    <row r="2584" spans="2:2" x14ac:dyDescent="0.25">
      <c r="B2584" s="4" t="s">
        <v>2263</v>
      </c>
    </row>
    <row r="2585" spans="2:2" x14ac:dyDescent="0.25">
      <c r="B2585" s="4" t="s">
        <v>2264</v>
      </c>
    </row>
    <row r="2586" spans="2:2" x14ac:dyDescent="0.25">
      <c r="B2586" s="4" t="s">
        <v>2265</v>
      </c>
    </row>
    <row r="2587" spans="2:2" x14ac:dyDescent="0.25">
      <c r="B2587" s="4" t="s">
        <v>2266</v>
      </c>
    </row>
    <row r="2588" spans="2:2" x14ac:dyDescent="0.25">
      <c r="B2588" s="4" t="s">
        <v>2267</v>
      </c>
    </row>
    <row r="2589" spans="2:2" x14ac:dyDescent="0.25">
      <c r="B2589" s="4" t="s">
        <v>2268</v>
      </c>
    </row>
    <row r="2590" spans="2:2" x14ac:dyDescent="0.25">
      <c r="B2590" s="4" t="s">
        <v>2269</v>
      </c>
    </row>
    <row r="2591" spans="2:2" x14ac:dyDescent="0.25">
      <c r="B2591" s="4" t="s">
        <v>2270</v>
      </c>
    </row>
    <row r="2592" spans="2:2" x14ac:dyDescent="0.25">
      <c r="B2592" s="4" t="s">
        <v>2271</v>
      </c>
    </row>
    <row r="2593" spans="2:2" x14ac:dyDescent="0.25">
      <c r="B2593" s="4" t="s">
        <v>4475</v>
      </c>
    </row>
    <row r="2594" spans="2:2" x14ac:dyDescent="0.25">
      <c r="B2594" s="4" t="s">
        <v>2272</v>
      </c>
    </row>
    <row r="2595" spans="2:2" x14ac:dyDescent="0.25">
      <c r="B2595" s="4" t="s">
        <v>2273</v>
      </c>
    </row>
    <row r="2596" spans="2:2" x14ac:dyDescent="0.25">
      <c r="B2596" s="4" t="s">
        <v>1954</v>
      </c>
    </row>
    <row r="2597" spans="2:2" x14ac:dyDescent="0.25">
      <c r="B2597" s="4" t="s">
        <v>2274</v>
      </c>
    </row>
    <row r="2598" spans="2:2" x14ac:dyDescent="0.25">
      <c r="B2598" s="4" t="s">
        <v>2275</v>
      </c>
    </row>
    <row r="2599" spans="2:2" x14ac:dyDescent="0.25">
      <c r="B2599" s="4" t="s">
        <v>2276</v>
      </c>
    </row>
    <row r="2600" spans="2:2" x14ac:dyDescent="0.25">
      <c r="B2600" s="4" t="s">
        <v>2277</v>
      </c>
    </row>
    <row r="2601" spans="2:2" x14ac:dyDescent="0.25">
      <c r="B2601" s="4" t="s">
        <v>2278</v>
      </c>
    </row>
    <row r="2602" spans="2:2" x14ac:dyDescent="0.25">
      <c r="B2602" s="4" t="s">
        <v>2279</v>
      </c>
    </row>
    <row r="2603" spans="2:2" x14ac:dyDescent="0.25">
      <c r="B2603" s="4" t="s">
        <v>4404</v>
      </c>
    </row>
    <row r="2604" spans="2:2" x14ac:dyDescent="0.25">
      <c r="B2604" s="4" t="s">
        <v>2280</v>
      </c>
    </row>
    <row r="2605" spans="2:2" x14ac:dyDescent="0.25">
      <c r="B2605" s="4" t="s">
        <v>2281</v>
      </c>
    </row>
    <row r="2606" spans="2:2" x14ac:dyDescent="0.25">
      <c r="B2606" s="4" t="s">
        <v>4737</v>
      </c>
    </row>
    <row r="2607" spans="2:2" x14ac:dyDescent="0.25">
      <c r="B2607" s="4" t="s">
        <v>2282</v>
      </c>
    </row>
    <row r="2608" spans="2:2" x14ac:dyDescent="0.25">
      <c r="B2608" s="4" t="s">
        <v>2283</v>
      </c>
    </row>
    <row r="2609" spans="2:2" x14ac:dyDescent="0.25">
      <c r="B2609" s="4" t="s">
        <v>2284</v>
      </c>
    </row>
    <row r="2610" spans="2:2" x14ac:dyDescent="0.25">
      <c r="B2610" s="4" t="s">
        <v>2285</v>
      </c>
    </row>
    <row r="2611" spans="2:2" x14ac:dyDescent="0.25">
      <c r="B2611" s="4" t="s">
        <v>2286</v>
      </c>
    </row>
    <row r="2612" spans="2:2" x14ac:dyDescent="0.25">
      <c r="B2612" s="4" t="s">
        <v>2287</v>
      </c>
    </row>
    <row r="2613" spans="2:2" x14ac:dyDescent="0.25">
      <c r="B2613" s="4" t="s">
        <v>2288</v>
      </c>
    </row>
    <row r="2614" spans="2:2" x14ac:dyDescent="0.25">
      <c r="B2614" s="4" t="s">
        <v>2289</v>
      </c>
    </row>
    <row r="2615" spans="2:2" x14ac:dyDescent="0.25">
      <c r="B2615" s="4" t="s">
        <v>4738</v>
      </c>
    </row>
    <row r="2616" spans="2:2" x14ac:dyDescent="0.25">
      <c r="B2616" s="4" t="s">
        <v>2290</v>
      </c>
    </row>
    <row r="2617" spans="2:2" x14ac:dyDescent="0.25">
      <c r="B2617" s="4" t="s">
        <v>2291</v>
      </c>
    </row>
    <row r="2618" spans="2:2" x14ac:dyDescent="0.25">
      <c r="B2618" s="4" t="s">
        <v>2292</v>
      </c>
    </row>
    <row r="2619" spans="2:2" x14ac:dyDescent="0.25">
      <c r="B2619" s="4" t="s">
        <v>1939</v>
      </c>
    </row>
    <row r="2620" spans="2:2" x14ac:dyDescent="0.25">
      <c r="B2620" s="4" t="s">
        <v>2293</v>
      </c>
    </row>
    <row r="2621" spans="2:2" x14ac:dyDescent="0.25">
      <c r="B2621" s="4" t="s">
        <v>2294</v>
      </c>
    </row>
    <row r="2622" spans="2:2" x14ac:dyDescent="0.25">
      <c r="B2622" s="4" t="s">
        <v>2295</v>
      </c>
    </row>
    <row r="2623" spans="2:2" x14ac:dyDescent="0.25">
      <c r="B2623" s="4" t="s">
        <v>5254</v>
      </c>
    </row>
    <row r="2624" spans="2:2" x14ac:dyDescent="0.25">
      <c r="B2624" s="4" t="s">
        <v>2296</v>
      </c>
    </row>
    <row r="2625" spans="2:2" x14ac:dyDescent="0.25">
      <c r="B2625" s="4" t="s">
        <v>2297</v>
      </c>
    </row>
    <row r="2626" spans="2:2" x14ac:dyDescent="0.25">
      <c r="B2626" s="4" t="s">
        <v>2298</v>
      </c>
    </row>
    <row r="2627" spans="2:2" x14ac:dyDescent="0.25">
      <c r="B2627" s="4" t="s">
        <v>2299</v>
      </c>
    </row>
    <row r="2628" spans="2:2" x14ac:dyDescent="0.25">
      <c r="B2628" s="4" t="s">
        <v>2300</v>
      </c>
    </row>
    <row r="2629" spans="2:2" x14ac:dyDescent="0.25">
      <c r="B2629" s="4" t="s">
        <v>2301</v>
      </c>
    </row>
    <row r="2630" spans="2:2" x14ac:dyDescent="0.25">
      <c r="B2630" s="4" t="s">
        <v>2302</v>
      </c>
    </row>
    <row r="2631" spans="2:2" x14ac:dyDescent="0.25">
      <c r="B2631" s="4" t="s">
        <v>2303</v>
      </c>
    </row>
    <row r="2632" spans="2:2" x14ac:dyDescent="0.25">
      <c r="B2632" s="4" t="s">
        <v>2304</v>
      </c>
    </row>
    <row r="2633" spans="2:2" x14ac:dyDescent="0.25">
      <c r="B2633" s="4" t="s">
        <v>2305</v>
      </c>
    </row>
    <row r="2634" spans="2:2" x14ac:dyDescent="0.25">
      <c r="B2634" s="4" t="s">
        <v>2306</v>
      </c>
    </row>
    <row r="2635" spans="2:2" x14ac:dyDescent="0.25">
      <c r="B2635" s="4" t="s">
        <v>4698</v>
      </c>
    </row>
    <row r="2636" spans="2:2" x14ac:dyDescent="0.25">
      <c r="B2636" s="4" t="s">
        <v>2307</v>
      </c>
    </row>
    <row r="2637" spans="2:2" x14ac:dyDescent="0.25">
      <c r="B2637" s="4" t="s">
        <v>4683</v>
      </c>
    </row>
    <row r="2638" spans="2:2" x14ac:dyDescent="0.25">
      <c r="B2638" s="4" t="s">
        <v>2308</v>
      </c>
    </row>
    <row r="2639" spans="2:2" x14ac:dyDescent="0.25">
      <c r="B2639" s="4" t="s">
        <v>2309</v>
      </c>
    </row>
    <row r="2640" spans="2:2" x14ac:dyDescent="0.25">
      <c r="B2640" s="4" t="s">
        <v>2310</v>
      </c>
    </row>
    <row r="2641" spans="2:2" x14ac:dyDescent="0.25">
      <c r="B2641" s="4" t="s">
        <v>2311</v>
      </c>
    </row>
    <row r="2642" spans="2:2" x14ac:dyDescent="0.25">
      <c r="B2642" s="4" t="s">
        <v>2312</v>
      </c>
    </row>
    <row r="2643" spans="2:2" x14ac:dyDescent="0.25">
      <c r="B2643" s="4" t="s">
        <v>2313</v>
      </c>
    </row>
    <row r="2644" spans="2:2" x14ac:dyDescent="0.25">
      <c r="B2644" s="4" t="s">
        <v>4704</v>
      </c>
    </row>
    <row r="2645" spans="2:2" x14ac:dyDescent="0.25">
      <c r="B2645" s="4" t="s">
        <v>4705</v>
      </c>
    </row>
    <row r="2646" spans="2:2" x14ac:dyDescent="0.25">
      <c r="B2646" s="4" t="s">
        <v>4706</v>
      </c>
    </row>
    <row r="2647" spans="2:2" x14ac:dyDescent="0.25">
      <c r="B2647" s="4" t="s">
        <v>2314</v>
      </c>
    </row>
    <row r="2648" spans="2:2" x14ac:dyDescent="0.25">
      <c r="B2648" s="4" t="s">
        <v>2315</v>
      </c>
    </row>
    <row r="2649" spans="2:2" x14ac:dyDescent="0.25">
      <c r="B2649" s="4" t="s">
        <v>1659</v>
      </c>
    </row>
    <row r="2650" spans="2:2" x14ac:dyDescent="0.25">
      <c r="B2650" s="4" t="s">
        <v>2316</v>
      </c>
    </row>
    <row r="2651" spans="2:2" x14ac:dyDescent="0.25">
      <c r="B2651" s="4" t="s">
        <v>2317</v>
      </c>
    </row>
    <row r="2652" spans="2:2" x14ac:dyDescent="0.25">
      <c r="B2652" s="4" t="s">
        <v>2318</v>
      </c>
    </row>
    <row r="2653" spans="2:2" x14ac:dyDescent="0.25">
      <c r="B2653" s="4" t="s">
        <v>2319</v>
      </c>
    </row>
    <row r="2654" spans="2:2" x14ac:dyDescent="0.25">
      <c r="B2654" s="4" t="s">
        <v>5349</v>
      </c>
    </row>
    <row r="2655" spans="2:2" x14ac:dyDescent="0.25">
      <c r="B2655" s="4" t="s">
        <v>2320</v>
      </c>
    </row>
    <row r="2656" spans="2:2" x14ac:dyDescent="0.25">
      <c r="B2656" s="4" t="s">
        <v>2321</v>
      </c>
    </row>
    <row r="2657" spans="2:2" x14ac:dyDescent="0.25">
      <c r="B2657" s="4" t="s">
        <v>2322</v>
      </c>
    </row>
    <row r="2658" spans="2:2" x14ac:dyDescent="0.25">
      <c r="B2658" s="4" t="s">
        <v>2323</v>
      </c>
    </row>
    <row r="2659" spans="2:2" x14ac:dyDescent="0.25">
      <c r="B2659" s="4" t="s">
        <v>2324</v>
      </c>
    </row>
    <row r="2660" spans="2:2" x14ac:dyDescent="0.25">
      <c r="B2660" s="4" t="s">
        <v>2325</v>
      </c>
    </row>
    <row r="2661" spans="2:2" x14ac:dyDescent="0.25">
      <c r="B2661" s="4" t="s">
        <v>4405</v>
      </c>
    </row>
    <row r="2662" spans="2:2" x14ac:dyDescent="0.25">
      <c r="B2662" s="4" t="s">
        <v>4426</v>
      </c>
    </row>
    <row r="2663" spans="2:2" x14ac:dyDescent="0.25">
      <c r="B2663" s="4" t="s">
        <v>4929</v>
      </c>
    </row>
    <row r="2664" spans="2:2" x14ac:dyDescent="0.25">
      <c r="B2664" s="4" t="s">
        <v>2326</v>
      </c>
    </row>
    <row r="2665" spans="2:2" x14ac:dyDescent="0.25">
      <c r="B2665" s="4" t="s">
        <v>2327</v>
      </c>
    </row>
    <row r="2666" spans="2:2" x14ac:dyDescent="0.25">
      <c r="B2666" s="4" t="s">
        <v>2328</v>
      </c>
    </row>
    <row r="2667" spans="2:2" x14ac:dyDescent="0.25">
      <c r="B2667" s="4" t="s">
        <v>2329</v>
      </c>
    </row>
    <row r="2668" spans="2:2" x14ac:dyDescent="0.25">
      <c r="B2668" s="4" t="s">
        <v>4739</v>
      </c>
    </row>
    <row r="2669" spans="2:2" x14ac:dyDescent="0.25">
      <c r="B2669" s="4" t="s">
        <v>2331</v>
      </c>
    </row>
    <row r="2670" spans="2:2" x14ac:dyDescent="0.25">
      <c r="B2670" s="4" t="s">
        <v>2333</v>
      </c>
    </row>
    <row r="2671" spans="2:2" x14ac:dyDescent="0.25">
      <c r="B2671" s="4" t="s">
        <v>2334</v>
      </c>
    </row>
    <row r="2672" spans="2:2" x14ac:dyDescent="0.25">
      <c r="B2672" s="4" t="s">
        <v>2335</v>
      </c>
    </row>
    <row r="2673" spans="2:2" x14ac:dyDescent="0.25">
      <c r="B2673" s="4" t="s">
        <v>2336</v>
      </c>
    </row>
    <row r="2674" spans="2:2" x14ac:dyDescent="0.25">
      <c r="B2674" s="4" t="s">
        <v>2337</v>
      </c>
    </row>
    <row r="2675" spans="2:2" x14ac:dyDescent="0.25">
      <c r="B2675" s="4" t="s">
        <v>2338</v>
      </c>
    </row>
    <row r="2676" spans="2:2" x14ac:dyDescent="0.25">
      <c r="B2676" s="4" t="s">
        <v>2339</v>
      </c>
    </row>
    <row r="2677" spans="2:2" x14ac:dyDescent="0.25">
      <c r="B2677" s="4" t="s">
        <v>2340</v>
      </c>
    </row>
    <row r="2678" spans="2:2" x14ac:dyDescent="0.25">
      <c r="B2678" s="4" t="s">
        <v>2341</v>
      </c>
    </row>
    <row r="2679" spans="2:2" x14ac:dyDescent="0.25">
      <c r="B2679" s="4" t="s">
        <v>2342</v>
      </c>
    </row>
    <row r="2680" spans="2:2" x14ac:dyDescent="0.25">
      <c r="B2680" s="4" t="s">
        <v>2343</v>
      </c>
    </row>
    <row r="2681" spans="2:2" x14ac:dyDescent="0.25">
      <c r="B2681" s="4" t="s">
        <v>2344</v>
      </c>
    </row>
    <row r="2682" spans="2:2" x14ac:dyDescent="0.25">
      <c r="B2682" s="4" t="s">
        <v>2345</v>
      </c>
    </row>
    <row r="2683" spans="2:2" x14ac:dyDescent="0.25">
      <c r="B2683" s="4" t="s">
        <v>2346</v>
      </c>
    </row>
    <row r="2684" spans="2:2" x14ac:dyDescent="0.25">
      <c r="B2684" s="4" t="s">
        <v>2347</v>
      </c>
    </row>
    <row r="2685" spans="2:2" x14ac:dyDescent="0.25">
      <c r="B2685" s="4" t="s">
        <v>2348</v>
      </c>
    </row>
    <row r="2686" spans="2:2" x14ac:dyDescent="0.25">
      <c r="B2686" s="4" t="s">
        <v>2349</v>
      </c>
    </row>
    <row r="2687" spans="2:2" x14ac:dyDescent="0.25">
      <c r="B2687" s="4" t="s">
        <v>2350</v>
      </c>
    </row>
    <row r="2688" spans="2:2" x14ac:dyDescent="0.25">
      <c r="B2688" s="4" t="s">
        <v>2351</v>
      </c>
    </row>
    <row r="2689" spans="2:2" x14ac:dyDescent="0.25">
      <c r="B2689" s="4" t="s">
        <v>2352</v>
      </c>
    </row>
    <row r="2690" spans="2:2" x14ac:dyDescent="0.25">
      <c r="B2690" s="4" t="s">
        <v>2353</v>
      </c>
    </row>
    <row r="2691" spans="2:2" x14ac:dyDescent="0.25">
      <c r="B2691" s="4" t="s">
        <v>2354</v>
      </c>
    </row>
    <row r="2692" spans="2:2" x14ac:dyDescent="0.25">
      <c r="B2692" s="4" t="s">
        <v>5035</v>
      </c>
    </row>
    <row r="2693" spans="2:2" x14ac:dyDescent="0.25">
      <c r="B2693" s="4" t="s">
        <v>2355</v>
      </c>
    </row>
    <row r="2694" spans="2:2" x14ac:dyDescent="0.25">
      <c r="B2694" s="4" t="s">
        <v>2356</v>
      </c>
    </row>
    <row r="2695" spans="2:2" x14ac:dyDescent="0.25">
      <c r="B2695" s="4" t="s">
        <v>5350</v>
      </c>
    </row>
    <row r="2696" spans="2:2" x14ac:dyDescent="0.25">
      <c r="B2696" s="4" t="s">
        <v>2357</v>
      </c>
    </row>
    <row r="2697" spans="2:2" x14ac:dyDescent="0.25">
      <c r="B2697" s="4" t="s">
        <v>2358</v>
      </c>
    </row>
    <row r="2698" spans="2:2" x14ac:dyDescent="0.25">
      <c r="B2698" s="4" t="s">
        <v>91</v>
      </c>
    </row>
    <row r="2699" spans="2:2" x14ac:dyDescent="0.25">
      <c r="B2699" s="4" t="s">
        <v>2359</v>
      </c>
    </row>
    <row r="2700" spans="2:2" x14ac:dyDescent="0.25">
      <c r="B2700" s="4" t="s">
        <v>4515</v>
      </c>
    </row>
    <row r="2701" spans="2:2" x14ac:dyDescent="0.25">
      <c r="B2701" s="4" t="s">
        <v>2360</v>
      </c>
    </row>
    <row r="2702" spans="2:2" x14ac:dyDescent="0.25">
      <c r="B2702" s="4" t="s">
        <v>2361</v>
      </c>
    </row>
    <row r="2703" spans="2:2" x14ac:dyDescent="0.25">
      <c r="B2703" s="4" t="s">
        <v>2362</v>
      </c>
    </row>
    <row r="2704" spans="2:2" x14ac:dyDescent="0.25">
      <c r="B2704" s="4" t="s">
        <v>2363</v>
      </c>
    </row>
    <row r="2705" spans="2:2" x14ac:dyDescent="0.25">
      <c r="B2705" s="4" t="s">
        <v>2364</v>
      </c>
    </row>
    <row r="2706" spans="2:2" x14ac:dyDescent="0.25">
      <c r="B2706" s="4" t="s">
        <v>2365</v>
      </c>
    </row>
    <row r="2707" spans="2:2" x14ac:dyDescent="0.25">
      <c r="B2707" s="4" t="s">
        <v>2366</v>
      </c>
    </row>
    <row r="2708" spans="2:2" x14ac:dyDescent="0.25">
      <c r="B2708" s="4" t="s">
        <v>2367</v>
      </c>
    </row>
    <row r="2709" spans="2:2" x14ac:dyDescent="0.25">
      <c r="B2709" s="4" t="s">
        <v>2368</v>
      </c>
    </row>
    <row r="2710" spans="2:2" x14ac:dyDescent="0.25">
      <c r="B2710" s="4" t="s">
        <v>5255</v>
      </c>
    </row>
    <row r="2711" spans="2:2" x14ac:dyDescent="0.25">
      <c r="B2711" s="4" t="s">
        <v>2369</v>
      </c>
    </row>
    <row r="2712" spans="2:2" x14ac:dyDescent="0.25">
      <c r="B2712" s="4" t="s">
        <v>2370</v>
      </c>
    </row>
    <row r="2713" spans="2:2" x14ac:dyDescent="0.25">
      <c r="B2713" s="4" t="s">
        <v>2371</v>
      </c>
    </row>
    <row r="2714" spans="2:2" x14ac:dyDescent="0.25">
      <c r="B2714" s="4" t="s">
        <v>2372</v>
      </c>
    </row>
    <row r="2715" spans="2:2" x14ac:dyDescent="0.25">
      <c r="B2715" s="4" t="s">
        <v>2373</v>
      </c>
    </row>
    <row r="2716" spans="2:2" x14ac:dyDescent="0.25">
      <c r="B2716" s="4" t="s">
        <v>2374</v>
      </c>
    </row>
    <row r="2717" spans="2:2" x14ac:dyDescent="0.25">
      <c r="B2717" s="4" t="s">
        <v>2375</v>
      </c>
    </row>
    <row r="2718" spans="2:2" x14ac:dyDescent="0.25">
      <c r="B2718" s="4" t="s">
        <v>2376</v>
      </c>
    </row>
    <row r="2719" spans="2:2" x14ac:dyDescent="0.25">
      <c r="B2719" s="4" t="s">
        <v>2377</v>
      </c>
    </row>
    <row r="2720" spans="2:2" x14ac:dyDescent="0.25">
      <c r="B2720" s="4" t="s">
        <v>2378</v>
      </c>
    </row>
    <row r="2721" spans="2:2" x14ac:dyDescent="0.25">
      <c r="B2721" s="4" t="s">
        <v>2379</v>
      </c>
    </row>
    <row r="2722" spans="2:2" x14ac:dyDescent="0.25">
      <c r="B2722" s="4" t="s">
        <v>2380</v>
      </c>
    </row>
    <row r="2723" spans="2:2" x14ac:dyDescent="0.25">
      <c r="B2723" s="4" t="s">
        <v>2381</v>
      </c>
    </row>
    <row r="2724" spans="2:2" x14ac:dyDescent="0.25">
      <c r="B2724" s="4" t="s">
        <v>2382</v>
      </c>
    </row>
    <row r="2725" spans="2:2" x14ac:dyDescent="0.25">
      <c r="B2725" s="4" t="s">
        <v>2383</v>
      </c>
    </row>
    <row r="2726" spans="2:2" x14ac:dyDescent="0.25">
      <c r="B2726" s="4" t="s">
        <v>2384</v>
      </c>
    </row>
    <row r="2727" spans="2:2" x14ac:dyDescent="0.25">
      <c r="B2727" s="4" t="s">
        <v>2385</v>
      </c>
    </row>
    <row r="2728" spans="2:2" x14ac:dyDescent="0.25">
      <c r="B2728" s="4" t="s">
        <v>4758</v>
      </c>
    </row>
    <row r="2729" spans="2:2" x14ac:dyDescent="0.25">
      <c r="B2729" s="4" t="s">
        <v>2386</v>
      </c>
    </row>
    <row r="2730" spans="2:2" x14ac:dyDescent="0.25">
      <c r="B2730" s="4" t="s">
        <v>2387</v>
      </c>
    </row>
    <row r="2731" spans="2:2" x14ac:dyDescent="0.25">
      <c r="B2731" s="4" t="s">
        <v>4406</v>
      </c>
    </row>
    <row r="2732" spans="2:2" x14ac:dyDescent="0.25">
      <c r="B2732" s="4" t="s">
        <v>2388</v>
      </c>
    </row>
    <row r="2733" spans="2:2" x14ac:dyDescent="0.25">
      <c r="B2733" s="4" t="s">
        <v>2389</v>
      </c>
    </row>
    <row r="2734" spans="2:2" x14ac:dyDescent="0.25">
      <c r="B2734" s="4" t="s">
        <v>2390</v>
      </c>
    </row>
    <row r="2735" spans="2:2" x14ac:dyDescent="0.25">
      <c r="B2735" s="4" t="s">
        <v>2392</v>
      </c>
    </row>
    <row r="2736" spans="2:2" x14ac:dyDescent="0.25">
      <c r="B2736" s="4" t="s">
        <v>4476</v>
      </c>
    </row>
    <row r="2737" spans="2:2" x14ac:dyDescent="0.25">
      <c r="B2737" s="4" t="s">
        <v>2393</v>
      </c>
    </row>
    <row r="2738" spans="2:2" x14ac:dyDescent="0.25">
      <c r="B2738" s="4" t="s">
        <v>2394</v>
      </c>
    </row>
    <row r="2739" spans="2:2" x14ac:dyDescent="0.25">
      <c r="B2739" s="4" t="s">
        <v>2391</v>
      </c>
    </row>
    <row r="2740" spans="2:2" x14ac:dyDescent="0.25">
      <c r="B2740" s="4" t="s">
        <v>5165</v>
      </c>
    </row>
    <row r="2741" spans="2:2" x14ac:dyDescent="0.25">
      <c r="B2741" s="4" t="s">
        <v>2395</v>
      </c>
    </row>
    <row r="2742" spans="2:2" x14ac:dyDescent="0.25">
      <c r="B2742" s="4" t="s">
        <v>4806</v>
      </c>
    </row>
    <row r="2743" spans="2:2" x14ac:dyDescent="0.25">
      <c r="B2743" s="4" t="s">
        <v>2396</v>
      </c>
    </row>
    <row r="2744" spans="2:2" x14ac:dyDescent="0.25">
      <c r="B2744" s="4" t="s">
        <v>2398</v>
      </c>
    </row>
    <row r="2745" spans="2:2" x14ac:dyDescent="0.25">
      <c r="B2745" s="4" t="s">
        <v>2399</v>
      </c>
    </row>
    <row r="2746" spans="2:2" x14ac:dyDescent="0.25">
      <c r="B2746" s="4" t="s">
        <v>2400</v>
      </c>
    </row>
    <row r="2747" spans="2:2" x14ac:dyDescent="0.25">
      <c r="B2747" s="4" t="s">
        <v>2401</v>
      </c>
    </row>
    <row r="2748" spans="2:2" x14ac:dyDescent="0.25">
      <c r="B2748" s="4" t="s">
        <v>2402</v>
      </c>
    </row>
    <row r="2749" spans="2:2" x14ac:dyDescent="0.25">
      <c r="B2749" s="4" t="s">
        <v>2403</v>
      </c>
    </row>
    <row r="2750" spans="2:2" x14ac:dyDescent="0.25">
      <c r="B2750" s="4" t="s">
        <v>2404</v>
      </c>
    </row>
    <row r="2751" spans="2:2" x14ac:dyDescent="0.25">
      <c r="B2751" s="4" t="s">
        <v>2405</v>
      </c>
    </row>
    <row r="2752" spans="2:2" x14ac:dyDescent="0.25">
      <c r="B2752" s="4" t="s">
        <v>2406</v>
      </c>
    </row>
    <row r="2753" spans="2:2" x14ac:dyDescent="0.25">
      <c r="B2753" s="4" t="s">
        <v>2407</v>
      </c>
    </row>
    <row r="2754" spans="2:2" x14ac:dyDescent="0.25">
      <c r="B2754" s="4" t="s">
        <v>2408</v>
      </c>
    </row>
    <row r="2755" spans="2:2" x14ac:dyDescent="0.25">
      <c r="B2755" s="4" t="s">
        <v>2409</v>
      </c>
    </row>
    <row r="2756" spans="2:2" x14ac:dyDescent="0.25">
      <c r="B2756" s="4" t="s">
        <v>2410</v>
      </c>
    </row>
    <row r="2757" spans="2:2" x14ac:dyDescent="0.25">
      <c r="B2757" s="4" t="s">
        <v>2411</v>
      </c>
    </row>
    <row r="2758" spans="2:2" x14ac:dyDescent="0.25">
      <c r="B2758" s="4" t="s">
        <v>2412</v>
      </c>
    </row>
    <row r="2759" spans="2:2" x14ac:dyDescent="0.25">
      <c r="B2759" s="4" t="s">
        <v>2413</v>
      </c>
    </row>
    <row r="2760" spans="2:2" x14ac:dyDescent="0.25">
      <c r="B2760" s="4" t="s">
        <v>2414</v>
      </c>
    </row>
    <row r="2761" spans="2:2" x14ac:dyDescent="0.25">
      <c r="B2761" s="4" t="s">
        <v>2415</v>
      </c>
    </row>
    <row r="2762" spans="2:2" x14ac:dyDescent="0.25">
      <c r="B2762" s="4" t="s">
        <v>2416</v>
      </c>
    </row>
    <row r="2763" spans="2:2" x14ac:dyDescent="0.25">
      <c r="B2763" s="4" t="s">
        <v>2417</v>
      </c>
    </row>
    <row r="2764" spans="2:2" x14ac:dyDescent="0.25">
      <c r="B2764" s="4" t="s">
        <v>2418</v>
      </c>
    </row>
    <row r="2765" spans="2:2" x14ac:dyDescent="0.25">
      <c r="B2765" s="4" t="s">
        <v>2419</v>
      </c>
    </row>
    <row r="2766" spans="2:2" x14ac:dyDescent="0.25">
      <c r="B2766" s="4" t="s">
        <v>2420</v>
      </c>
    </row>
    <row r="2767" spans="2:2" x14ac:dyDescent="0.25">
      <c r="B2767" s="4" t="s">
        <v>2421</v>
      </c>
    </row>
    <row r="2768" spans="2:2" x14ac:dyDescent="0.25">
      <c r="B2768" s="4" t="s">
        <v>2422</v>
      </c>
    </row>
    <row r="2769" spans="2:2" x14ac:dyDescent="0.25">
      <c r="B2769" s="4" t="s">
        <v>2423</v>
      </c>
    </row>
    <row r="2770" spans="2:2" x14ac:dyDescent="0.25">
      <c r="B2770" s="4" t="s">
        <v>2424</v>
      </c>
    </row>
    <row r="2771" spans="2:2" x14ac:dyDescent="0.25">
      <c r="B2771" s="4" t="s">
        <v>2425</v>
      </c>
    </row>
    <row r="2772" spans="2:2" x14ac:dyDescent="0.25">
      <c r="B2772" s="4" t="s">
        <v>4381</v>
      </c>
    </row>
    <row r="2773" spans="2:2" x14ac:dyDescent="0.25">
      <c r="B2773" s="4" t="s">
        <v>3106</v>
      </c>
    </row>
    <row r="2774" spans="2:2" x14ac:dyDescent="0.25">
      <c r="B2774" s="4" t="s">
        <v>2426</v>
      </c>
    </row>
    <row r="2775" spans="2:2" x14ac:dyDescent="0.25">
      <c r="B2775" s="4" t="s">
        <v>4516</v>
      </c>
    </row>
    <row r="2776" spans="2:2" x14ac:dyDescent="0.25">
      <c r="B2776" s="4" t="s">
        <v>2427</v>
      </c>
    </row>
    <row r="2777" spans="2:2" x14ac:dyDescent="0.25">
      <c r="B2777" s="4" t="s">
        <v>1494</v>
      </c>
    </row>
    <row r="2778" spans="2:2" x14ac:dyDescent="0.25">
      <c r="B2778" s="4" t="s">
        <v>2428</v>
      </c>
    </row>
    <row r="2779" spans="2:2" x14ac:dyDescent="0.25">
      <c r="B2779" s="4" t="s">
        <v>2429</v>
      </c>
    </row>
    <row r="2780" spans="2:2" x14ac:dyDescent="0.25">
      <c r="B2780" s="4" t="s">
        <v>2430</v>
      </c>
    </row>
    <row r="2781" spans="2:2" x14ac:dyDescent="0.25">
      <c r="B2781" s="4" t="s">
        <v>2431</v>
      </c>
    </row>
    <row r="2782" spans="2:2" x14ac:dyDescent="0.25">
      <c r="B2782" s="4" t="s">
        <v>2432</v>
      </c>
    </row>
    <row r="2783" spans="2:2" x14ac:dyDescent="0.25">
      <c r="B2783" s="4" t="s">
        <v>2433</v>
      </c>
    </row>
    <row r="2784" spans="2:2" x14ac:dyDescent="0.25">
      <c r="B2784" s="4" t="s">
        <v>2434</v>
      </c>
    </row>
    <row r="2785" spans="2:2" x14ac:dyDescent="0.25">
      <c r="B2785" s="4" t="s">
        <v>2435</v>
      </c>
    </row>
    <row r="2786" spans="2:2" x14ac:dyDescent="0.25">
      <c r="B2786" s="4" t="s">
        <v>2436</v>
      </c>
    </row>
    <row r="2787" spans="2:2" x14ac:dyDescent="0.25">
      <c r="B2787" s="4" t="s">
        <v>2437</v>
      </c>
    </row>
    <row r="2788" spans="2:2" x14ac:dyDescent="0.25">
      <c r="B2788" s="4" t="s">
        <v>2438</v>
      </c>
    </row>
    <row r="2789" spans="2:2" x14ac:dyDescent="0.25">
      <c r="B2789" s="4" t="s">
        <v>5351</v>
      </c>
    </row>
    <row r="2790" spans="2:2" x14ac:dyDescent="0.25">
      <c r="B2790" s="4" t="s">
        <v>2439</v>
      </c>
    </row>
    <row r="2791" spans="2:2" x14ac:dyDescent="0.25">
      <c r="B2791" s="4" t="s">
        <v>2440</v>
      </c>
    </row>
    <row r="2792" spans="2:2" x14ac:dyDescent="0.25">
      <c r="B2792" s="4" t="s">
        <v>2441</v>
      </c>
    </row>
    <row r="2793" spans="2:2" x14ac:dyDescent="0.25">
      <c r="B2793" s="4" t="s">
        <v>2442</v>
      </c>
    </row>
    <row r="2794" spans="2:2" x14ac:dyDescent="0.25">
      <c r="B2794" s="4" t="s">
        <v>2443</v>
      </c>
    </row>
    <row r="2795" spans="2:2" x14ac:dyDescent="0.25">
      <c r="B2795" s="4" t="s">
        <v>2444</v>
      </c>
    </row>
    <row r="2796" spans="2:2" x14ac:dyDescent="0.25">
      <c r="B2796" s="4" t="s">
        <v>2445</v>
      </c>
    </row>
    <row r="2797" spans="2:2" x14ac:dyDescent="0.25">
      <c r="B2797" s="4" t="s">
        <v>4817</v>
      </c>
    </row>
    <row r="2798" spans="2:2" x14ac:dyDescent="0.25">
      <c r="B2798" s="4" t="s">
        <v>2446</v>
      </c>
    </row>
    <row r="2799" spans="2:2" x14ac:dyDescent="0.25">
      <c r="B2799" s="4" t="s">
        <v>2447</v>
      </c>
    </row>
    <row r="2800" spans="2:2" x14ac:dyDescent="0.25">
      <c r="B2800" s="4" t="s">
        <v>2448</v>
      </c>
    </row>
    <row r="2801" spans="2:2" x14ac:dyDescent="0.25">
      <c r="B2801" s="4" t="s">
        <v>2449</v>
      </c>
    </row>
    <row r="2802" spans="2:2" x14ac:dyDescent="0.25">
      <c r="B2802" s="4" t="s">
        <v>2450</v>
      </c>
    </row>
    <row r="2803" spans="2:2" x14ac:dyDescent="0.25">
      <c r="B2803" s="4" t="s">
        <v>2451</v>
      </c>
    </row>
    <row r="2804" spans="2:2" x14ac:dyDescent="0.25">
      <c r="B2804" s="4" t="s">
        <v>2452</v>
      </c>
    </row>
    <row r="2805" spans="2:2" x14ac:dyDescent="0.25">
      <c r="B2805" s="4" t="s">
        <v>5068</v>
      </c>
    </row>
    <row r="2806" spans="2:2" x14ac:dyDescent="0.25">
      <c r="B2806" s="4" t="s">
        <v>5069</v>
      </c>
    </row>
    <row r="2807" spans="2:2" x14ac:dyDescent="0.25">
      <c r="B2807" s="4" t="s">
        <v>2453</v>
      </c>
    </row>
    <row r="2808" spans="2:2" x14ac:dyDescent="0.25">
      <c r="B2808" s="4" t="s">
        <v>2454</v>
      </c>
    </row>
    <row r="2809" spans="2:2" x14ac:dyDescent="0.25">
      <c r="B2809" s="4" t="s">
        <v>4407</v>
      </c>
    </row>
    <row r="2810" spans="2:2" x14ac:dyDescent="0.25">
      <c r="B2810" s="4" t="s">
        <v>2455</v>
      </c>
    </row>
    <row r="2811" spans="2:2" x14ac:dyDescent="0.25">
      <c r="B2811" s="4" t="s">
        <v>2456</v>
      </c>
    </row>
    <row r="2812" spans="2:2" x14ac:dyDescent="0.25">
      <c r="B2812" s="4" t="s">
        <v>2457</v>
      </c>
    </row>
    <row r="2813" spans="2:2" x14ac:dyDescent="0.25">
      <c r="B2813" s="4" t="s">
        <v>4950</v>
      </c>
    </row>
    <row r="2814" spans="2:2" x14ac:dyDescent="0.25">
      <c r="B2814" s="4" t="s">
        <v>2458</v>
      </c>
    </row>
    <row r="2815" spans="2:2" x14ac:dyDescent="0.25">
      <c r="B2815" s="4" t="s">
        <v>2459</v>
      </c>
    </row>
    <row r="2816" spans="2:2" x14ac:dyDescent="0.25">
      <c r="B2816" s="4" t="s">
        <v>2460</v>
      </c>
    </row>
    <row r="2817" spans="2:2" x14ac:dyDescent="0.25">
      <c r="B2817" s="4" t="s">
        <v>2461</v>
      </c>
    </row>
    <row r="2818" spans="2:2" x14ac:dyDescent="0.25">
      <c r="B2818" s="4" t="s">
        <v>4450</v>
      </c>
    </row>
    <row r="2819" spans="2:2" x14ac:dyDescent="0.25">
      <c r="B2819" s="4" t="s">
        <v>4408</v>
      </c>
    </row>
    <row r="2820" spans="2:2" x14ac:dyDescent="0.25">
      <c r="B2820" s="4" t="s">
        <v>2462</v>
      </c>
    </row>
    <row r="2821" spans="2:2" x14ac:dyDescent="0.25">
      <c r="B2821" s="4" t="s">
        <v>5166</v>
      </c>
    </row>
    <row r="2822" spans="2:2" x14ac:dyDescent="0.25">
      <c r="B2822" s="4" t="s">
        <v>2463</v>
      </c>
    </row>
    <row r="2823" spans="2:2" x14ac:dyDescent="0.25">
      <c r="B2823" s="4" t="s">
        <v>2464</v>
      </c>
    </row>
    <row r="2824" spans="2:2" x14ac:dyDescent="0.25">
      <c r="B2824" s="4" t="s">
        <v>2465</v>
      </c>
    </row>
    <row r="2825" spans="2:2" x14ac:dyDescent="0.25">
      <c r="B2825" s="4" t="s">
        <v>2466</v>
      </c>
    </row>
    <row r="2826" spans="2:2" x14ac:dyDescent="0.25">
      <c r="B2826" s="4" t="s">
        <v>5061</v>
      </c>
    </row>
    <row r="2827" spans="2:2" x14ac:dyDescent="0.25">
      <c r="B2827" s="4" t="s">
        <v>2468</v>
      </c>
    </row>
    <row r="2828" spans="2:2" x14ac:dyDescent="0.25">
      <c r="B2828" s="4" t="s">
        <v>4740</v>
      </c>
    </row>
    <row r="2829" spans="2:2" x14ac:dyDescent="0.25">
      <c r="B2829" s="4" t="s">
        <v>2469</v>
      </c>
    </row>
    <row r="2830" spans="2:2" x14ac:dyDescent="0.25">
      <c r="B2830" s="4" t="s">
        <v>2470</v>
      </c>
    </row>
    <row r="2831" spans="2:2" x14ac:dyDescent="0.25">
      <c r="B2831" s="4" t="s">
        <v>2471</v>
      </c>
    </row>
    <row r="2832" spans="2:2" x14ac:dyDescent="0.25">
      <c r="B2832" s="4" t="s">
        <v>2472</v>
      </c>
    </row>
    <row r="2833" spans="2:2" x14ac:dyDescent="0.25">
      <c r="B2833" s="4" t="s">
        <v>2473</v>
      </c>
    </row>
    <row r="2834" spans="2:2" x14ac:dyDescent="0.25">
      <c r="B2834" s="4" t="s">
        <v>2474</v>
      </c>
    </row>
    <row r="2835" spans="2:2" x14ac:dyDescent="0.25">
      <c r="B2835" s="4" t="s">
        <v>2475</v>
      </c>
    </row>
    <row r="2836" spans="2:2" x14ac:dyDescent="0.25">
      <c r="B2836" s="4" t="s">
        <v>2476</v>
      </c>
    </row>
    <row r="2837" spans="2:2" x14ac:dyDescent="0.25">
      <c r="B2837" s="4" t="s">
        <v>5062</v>
      </c>
    </row>
    <row r="2838" spans="2:2" x14ac:dyDescent="0.25">
      <c r="B2838" s="4" t="s">
        <v>2477</v>
      </c>
    </row>
    <row r="2839" spans="2:2" x14ac:dyDescent="0.25">
      <c r="B2839" s="4" t="s">
        <v>2478</v>
      </c>
    </row>
    <row r="2840" spans="2:2" x14ac:dyDescent="0.25">
      <c r="B2840" s="4" t="s">
        <v>4700</v>
      </c>
    </row>
    <row r="2841" spans="2:2" x14ac:dyDescent="0.25">
      <c r="B2841" s="4" t="s">
        <v>2479</v>
      </c>
    </row>
    <row r="2842" spans="2:2" x14ac:dyDescent="0.25">
      <c r="B2842" s="4" t="s">
        <v>2480</v>
      </c>
    </row>
    <row r="2843" spans="2:2" x14ac:dyDescent="0.25">
      <c r="B2843" s="4" t="s">
        <v>2481</v>
      </c>
    </row>
    <row r="2844" spans="2:2" x14ac:dyDescent="0.25">
      <c r="B2844" s="4" t="s">
        <v>2482</v>
      </c>
    </row>
    <row r="2845" spans="2:2" x14ac:dyDescent="0.25">
      <c r="B2845" s="4" t="s">
        <v>2483</v>
      </c>
    </row>
    <row r="2846" spans="2:2" x14ac:dyDescent="0.25">
      <c r="B2846" s="4" t="s">
        <v>5130</v>
      </c>
    </row>
    <row r="2847" spans="2:2" x14ac:dyDescent="0.25">
      <c r="B2847" s="4" t="s">
        <v>5131</v>
      </c>
    </row>
    <row r="2848" spans="2:2" x14ac:dyDescent="0.25">
      <c r="B2848" s="4" t="s">
        <v>5132</v>
      </c>
    </row>
    <row r="2849" spans="2:2" x14ac:dyDescent="0.25">
      <c r="B2849" s="4" t="s">
        <v>2484</v>
      </c>
    </row>
    <row r="2850" spans="2:2" x14ac:dyDescent="0.25">
      <c r="B2850" s="4" t="s">
        <v>2485</v>
      </c>
    </row>
    <row r="2851" spans="2:2" x14ac:dyDescent="0.25">
      <c r="B2851" s="4" t="s">
        <v>4591</v>
      </c>
    </row>
    <row r="2852" spans="2:2" x14ac:dyDescent="0.25">
      <c r="B2852" s="4" t="s">
        <v>2486</v>
      </c>
    </row>
    <row r="2853" spans="2:2" x14ac:dyDescent="0.25">
      <c r="B2853" s="4" t="s">
        <v>2487</v>
      </c>
    </row>
    <row r="2854" spans="2:2" x14ac:dyDescent="0.25">
      <c r="B2854" s="4" t="s">
        <v>2488</v>
      </c>
    </row>
    <row r="2855" spans="2:2" x14ac:dyDescent="0.25">
      <c r="B2855" s="4" t="s">
        <v>2489</v>
      </c>
    </row>
    <row r="2856" spans="2:2" x14ac:dyDescent="0.25">
      <c r="B2856" s="4" t="s">
        <v>2490</v>
      </c>
    </row>
    <row r="2857" spans="2:2" x14ac:dyDescent="0.25">
      <c r="B2857" s="4" t="s">
        <v>2491</v>
      </c>
    </row>
    <row r="2858" spans="2:2" x14ac:dyDescent="0.25">
      <c r="B2858" s="4" t="s">
        <v>2492</v>
      </c>
    </row>
    <row r="2859" spans="2:2" x14ac:dyDescent="0.25">
      <c r="B2859" s="4" t="s">
        <v>2493</v>
      </c>
    </row>
    <row r="2860" spans="2:2" x14ac:dyDescent="0.25">
      <c r="B2860" s="4" t="s">
        <v>170</v>
      </c>
    </row>
    <row r="2861" spans="2:2" x14ac:dyDescent="0.25">
      <c r="B2861" s="4" t="s">
        <v>2494</v>
      </c>
    </row>
    <row r="2862" spans="2:2" x14ac:dyDescent="0.25">
      <c r="B2862" s="4" t="s">
        <v>2495</v>
      </c>
    </row>
    <row r="2863" spans="2:2" x14ac:dyDescent="0.25">
      <c r="B2863" s="4" t="s">
        <v>2496</v>
      </c>
    </row>
    <row r="2864" spans="2:2" x14ac:dyDescent="0.25">
      <c r="B2864" s="4" t="s">
        <v>2497</v>
      </c>
    </row>
    <row r="2865" spans="2:2" x14ac:dyDescent="0.25">
      <c r="B2865" s="4" t="s">
        <v>4741</v>
      </c>
    </row>
    <row r="2866" spans="2:2" x14ac:dyDescent="0.25">
      <c r="B2866" s="4" t="s">
        <v>2498</v>
      </c>
    </row>
    <row r="2867" spans="2:2" x14ac:dyDescent="0.25">
      <c r="B2867" s="4" t="s">
        <v>4477</v>
      </c>
    </row>
    <row r="2868" spans="2:2" x14ac:dyDescent="0.25">
      <c r="B2868" s="4" t="s">
        <v>2499</v>
      </c>
    </row>
    <row r="2869" spans="2:2" x14ac:dyDescent="0.25">
      <c r="B2869" s="4" t="s">
        <v>4463</v>
      </c>
    </row>
    <row r="2870" spans="2:2" x14ac:dyDescent="0.25">
      <c r="B2870" s="4" t="s">
        <v>4517</v>
      </c>
    </row>
    <row r="2871" spans="2:2" x14ac:dyDescent="0.25">
      <c r="B2871" s="4" t="s">
        <v>2500</v>
      </c>
    </row>
    <row r="2872" spans="2:2" x14ac:dyDescent="0.25">
      <c r="B2872" s="4" t="s">
        <v>2501</v>
      </c>
    </row>
    <row r="2873" spans="2:2" x14ac:dyDescent="0.25">
      <c r="B2873" s="4" t="s">
        <v>2502</v>
      </c>
    </row>
    <row r="2874" spans="2:2" x14ac:dyDescent="0.25">
      <c r="B2874" s="4" t="s">
        <v>5063</v>
      </c>
    </row>
    <row r="2875" spans="2:2" x14ac:dyDescent="0.25">
      <c r="B2875" s="4" t="s">
        <v>2503</v>
      </c>
    </row>
    <row r="2876" spans="2:2" x14ac:dyDescent="0.25">
      <c r="B2876" s="4" t="s">
        <v>2504</v>
      </c>
    </row>
    <row r="2877" spans="2:2" x14ac:dyDescent="0.25">
      <c r="B2877" s="4" t="s">
        <v>2505</v>
      </c>
    </row>
    <row r="2878" spans="2:2" x14ac:dyDescent="0.25">
      <c r="B2878" s="4" t="s">
        <v>2506</v>
      </c>
    </row>
    <row r="2879" spans="2:2" x14ac:dyDescent="0.25">
      <c r="B2879" s="4" t="s">
        <v>4561</v>
      </c>
    </row>
    <row r="2880" spans="2:2" x14ac:dyDescent="0.25">
      <c r="B2880" s="4" t="s">
        <v>2507</v>
      </c>
    </row>
    <row r="2881" spans="2:2" x14ac:dyDescent="0.25">
      <c r="B2881" s="4" t="s">
        <v>2508</v>
      </c>
    </row>
    <row r="2882" spans="2:2" x14ac:dyDescent="0.25">
      <c r="B2882" s="4" t="s">
        <v>2509</v>
      </c>
    </row>
    <row r="2883" spans="2:2" x14ac:dyDescent="0.25">
      <c r="B2883" s="4" t="s">
        <v>2510</v>
      </c>
    </row>
    <row r="2884" spans="2:2" x14ac:dyDescent="0.25">
      <c r="B2884" s="4" t="s">
        <v>2511</v>
      </c>
    </row>
    <row r="2885" spans="2:2" x14ac:dyDescent="0.25">
      <c r="B2885" s="4" t="s">
        <v>2512</v>
      </c>
    </row>
    <row r="2886" spans="2:2" x14ac:dyDescent="0.25">
      <c r="B2886" s="4" t="s">
        <v>2513</v>
      </c>
    </row>
    <row r="2887" spans="2:2" x14ac:dyDescent="0.25">
      <c r="B2887" s="4" t="s">
        <v>2514</v>
      </c>
    </row>
    <row r="2888" spans="2:2" x14ac:dyDescent="0.25">
      <c r="B2888" s="4" t="s">
        <v>2515</v>
      </c>
    </row>
    <row r="2889" spans="2:2" x14ac:dyDescent="0.25">
      <c r="B2889" s="4" t="s">
        <v>2516</v>
      </c>
    </row>
    <row r="2890" spans="2:2" x14ac:dyDescent="0.25">
      <c r="B2890" s="4" t="s">
        <v>4898</v>
      </c>
    </row>
    <row r="2891" spans="2:2" x14ac:dyDescent="0.25">
      <c r="B2891" s="4" t="s">
        <v>2517</v>
      </c>
    </row>
    <row r="2892" spans="2:2" x14ac:dyDescent="0.25">
      <c r="B2892" s="4" t="s">
        <v>2518</v>
      </c>
    </row>
    <row r="2893" spans="2:2" x14ac:dyDescent="0.25">
      <c r="B2893" s="4" t="s">
        <v>2519</v>
      </c>
    </row>
    <row r="2894" spans="2:2" x14ac:dyDescent="0.25">
      <c r="B2894" s="4" t="s">
        <v>2520</v>
      </c>
    </row>
    <row r="2895" spans="2:2" x14ac:dyDescent="0.25">
      <c r="B2895" s="4" t="s">
        <v>2521</v>
      </c>
    </row>
    <row r="2896" spans="2:2" x14ac:dyDescent="0.25">
      <c r="B2896" s="4" t="s">
        <v>2522</v>
      </c>
    </row>
    <row r="2897" spans="2:2" x14ac:dyDescent="0.25">
      <c r="B2897" s="4" t="s">
        <v>2523</v>
      </c>
    </row>
    <row r="2898" spans="2:2" x14ac:dyDescent="0.25">
      <c r="B2898" s="4" t="s">
        <v>2524</v>
      </c>
    </row>
    <row r="2899" spans="2:2" x14ac:dyDescent="0.25">
      <c r="B2899" s="4" t="s">
        <v>2525</v>
      </c>
    </row>
    <row r="2900" spans="2:2" x14ac:dyDescent="0.25">
      <c r="B2900" s="4" t="s">
        <v>5064</v>
      </c>
    </row>
    <row r="2901" spans="2:2" x14ac:dyDescent="0.25">
      <c r="B2901" s="4" t="s">
        <v>2526</v>
      </c>
    </row>
    <row r="2902" spans="2:2" x14ac:dyDescent="0.25">
      <c r="B2902" s="4" t="s">
        <v>2527</v>
      </c>
    </row>
    <row r="2903" spans="2:2" x14ac:dyDescent="0.25">
      <c r="B2903" s="4" t="s">
        <v>2528</v>
      </c>
    </row>
    <row r="2904" spans="2:2" x14ac:dyDescent="0.25">
      <c r="B2904" s="4" t="s">
        <v>2529</v>
      </c>
    </row>
    <row r="2905" spans="2:2" x14ac:dyDescent="0.25">
      <c r="B2905" s="4" t="s">
        <v>2530</v>
      </c>
    </row>
    <row r="2906" spans="2:2" x14ac:dyDescent="0.25">
      <c r="B2906" s="4" t="s">
        <v>2531</v>
      </c>
    </row>
    <row r="2907" spans="2:2" x14ac:dyDescent="0.25">
      <c r="B2907" s="4" t="s">
        <v>2532</v>
      </c>
    </row>
    <row r="2908" spans="2:2" x14ac:dyDescent="0.25">
      <c r="B2908" s="4" t="s">
        <v>4818</v>
      </c>
    </row>
    <row r="2909" spans="2:2" x14ac:dyDescent="0.25">
      <c r="B2909" s="4" t="s">
        <v>1387</v>
      </c>
    </row>
    <row r="2910" spans="2:2" x14ac:dyDescent="0.25">
      <c r="B2910" s="4" t="s">
        <v>2533</v>
      </c>
    </row>
    <row r="2911" spans="2:2" x14ac:dyDescent="0.25">
      <c r="B2911" s="4" t="s">
        <v>4562</v>
      </c>
    </row>
    <row r="2912" spans="2:2" x14ac:dyDescent="0.25">
      <c r="B2912" s="4" t="s">
        <v>2534</v>
      </c>
    </row>
    <row r="2913" spans="2:2" x14ac:dyDescent="0.25">
      <c r="B2913" s="4" t="s">
        <v>2535</v>
      </c>
    </row>
    <row r="2914" spans="2:2" x14ac:dyDescent="0.25">
      <c r="B2914" s="4" t="s">
        <v>2536</v>
      </c>
    </row>
    <row r="2915" spans="2:2" x14ac:dyDescent="0.25">
      <c r="B2915" s="4" t="s">
        <v>2537</v>
      </c>
    </row>
    <row r="2916" spans="2:2" x14ac:dyDescent="0.25">
      <c r="B2916" s="4" t="s">
        <v>2538</v>
      </c>
    </row>
    <row r="2917" spans="2:2" x14ac:dyDescent="0.25">
      <c r="B2917" s="4" t="s">
        <v>2539</v>
      </c>
    </row>
    <row r="2918" spans="2:2" x14ac:dyDescent="0.25">
      <c r="B2918" s="4" t="s">
        <v>4409</v>
      </c>
    </row>
    <row r="2919" spans="2:2" x14ac:dyDescent="0.25">
      <c r="B2919" s="4" t="s">
        <v>4410</v>
      </c>
    </row>
    <row r="2920" spans="2:2" x14ac:dyDescent="0.25">
      <c r="B2920" s="4" t="s">
        <v>2540</v>
      </c>
    </row>
    <row r="2921" spans="2:2" x14ac:dyDescent="0.25">
      <c r="B2921" s="4" t="s">
        <v>2541</v>
      </c>
    </row>
    <row r="2922" spans="2:2" x14ac:dyDescent="0.25">
      <c r="B2922" s="4" t="s">
        <v>2542</v>
      </c>
    </row>
    <row r="2923" spans="2:2" x14ac:dyDescent="0.25">
      <c r="B2923" s="4" t="s">
        <v>2543</v>
      </c>
    </row>
    <row r="2924" spans="2:2" x14ac:dyDescent="0.25">
      <c r="B2924" s="4" t="s">
        <v>2544</v>
      </c>
    </row>
    <row r="2925" spans="2:2" x14ac:dyDescent="0.25">
      <c r="B2925" s="4" t="s">
        <v>2545</v>
      </c>
    </row>
    <row r="2926" spans="2:2" x14ac:dyDescent="0.25">
      <c r="B2926" s="4" t="s">
        <v>2546</v>
      </c>
    </row>
    <row r="2927" spans="2:2" x14ac:dyDescent="0.25">
      <c r="B2927" s="4" t="s">
        <v>2547</v>
      </c>
    </row>
    <row r="2928" spans="2:2" x14ac:dyDescent="0.25">
      <c r="B2928" s="4" t="s">
        <v>2548</v>
      </c>
    </row>
    <row r="2929" spans="2:2" x14ac:dyDescent="0.25">
      <c r="B2929" s="4" t="s">
        <v>2549</v>
      </c>
    </row>
    <row r="2930" spans="2:2" x14ac:dyDescent="0.25">
      <c r="B2930" s="4" t="s">
        <v>2550</v>
      </c>
    </row>
    <row r="2931" spans="2:2" x14ac:dyDescent="0.25">
      <c r="B2931" s="4" t="s">
        <v>2551</v>
      </c>
    </row>
    <row r="2932" spans="2:2" x14ac:dyDescent="0.25">
      <c r="B2932" s="4" t="s">
        <v>2552</v>
      </c>
    </row>
    <row r="2933" spans="2:2" x14ac:dyDescent="0.25">
      <c r="B2933" s="4" t="s">
        <v>2553</v>
      </c>
    </row>
    <row r="2934" spans="2:2" x14ac:dyDescent="0.25">
      <c r="B2934" s="4" t="s">
        <v>2554</v>
      </c>
    </row>
    <row r="2935" spans="2:2" x14ac:dyDescent="0.25">
      <c r="B2935" s="4" t="s">
        <v>2555</v>
      </c>
    </row>
    <row r="2936" spans="2:2" x14ac:dyDescent="0.25">
      <c r="B2936" s="4" t="s">
        <v>2556</v>
      </c>
    </row>
    <row r="2937" spans="2:2" x14ac:dyDescent="0.25">
      <c r="B2937" s="4" t="s">
        <v>2557</v>
      </c>
    </row>
    <row r="2938" spans="2:2" x14ac:dyDescent="0.25">
      <c r="B2938" s="4" t="s">
        <v>2558</v>
      </c>
    </row>
    <row r="2939" spans="2:2" x14ac:dyDescent="0.25">
      <c r="B2939" s="4" t="s">
        <v>2559</v>
      </c>
    </row>
    <row r="2940" spans="2:2" x14ac:dyDescent="0.25">
      <c r="B2940" s="4" t="s">
        <v>2560</v>
      </c>
    </row>
    <row r="2941" spans="2:2" x14ac:dyDescent="0.25">
      <c r="B2941" s="4" t="s">
        <v>2467</v>
      </c>
    </row>
    <row r="2942" spans="2:2" x14ac:dyDescent="0.25">
      <c r="B2942" s="4" t="s">
        <v>4713</v>
      </c>
    </row>
    <row r="2943" spans="2:2" x14ac:dyDescent="0.25">
      <c r="B2943" s="4" t="s">
        <v>2561</v>
      </c>
    </row>
    <row r="2944" spans="2:2" x14ac:dyDescent="0.25">
      <c r="B2944" s="4" t="s">
        <v>2562</v>
      </c>
    </row>
    <row r="2945" spans="2:2" x14ac:dyDescent="0.25">
      <c r="B2945" s="4" t="s">
        <v>2563</v>
      </c>
    </row>
    <row r="2946" spans="2:2" x14ac:dyDescent="0.25">
      <c r="B2946" s="4" t="s">
        <v>2564</v>
      </c>
    </row>
    <row r="2947" spans="2:2" x14ac:dyDescent="0.25">
      <c r="B2947" s="4" t="s">
        <v>2237</v>
      </c>
    </row>
    <row r="2948" spans="2:2" x14ac:dyDescent="0.25">
      <c r="B2948" s="4" t="s">
        <v>4765</v>
      </c>
    </row>
    <row r="2949" spans="2:2" x14ac:dyDescent="0.25">
      <c r="B2949" s="4" t="s">
        <v>4451</v>
      </c>
    </row>
    <row r="2950" spans="2:2" x14ac:dyDescent="0.25">
      <c r="B2950" s="4" t="s">
        <v>4411</v>
      </c>
    </row>
    <row r="2951" spans="2:2" x14ac:dyDescent="0.25">
      <c r="B2951" s="4" t="s">
        <v>2565</v>
      </c>
    </row>
    <row r="2952" spans="2:2" x14ac:dyDescent="0.25">
      <c r="B2952" s="4" t="s">
        <v>2566</v>
      </c>
    </row>
    <row r="2953" spans="2:2" x14ac:dyDescent="0.25">
      <c r="B2953" s="4" t="s">
        <v>2567</v>
      </c>
    </row>
    <row r="2954" spans="2:2" x14ac:dyDescent="0.25">
      <c r="B2954" s="4" t="s">
        <v>2568</v>
      </c>
    </row>
    <row r="2955" spans="2:2" x14ac:dyDescent="0.25">
      <c r="B2955" s="4" t="s">
        <v>2569</v>
      </c>
    </row>
    <row r="2956" spans="2:2" x14ac:dyDescent="0.25">
      <c r="B2956" s="4" t="s">
        <v>2570</v>
      </c>
    </row>
    <row r="2957" spans="2:2" x14ac:dyDescent="0.25">
      <c r="B2957" s="4" t="s">
        <v>2571</v>
      </c>
    </row>
    <row r="2958" spans="2:2" x14ac:dyDescent="0.25">
      <c r="B2958" s="4" t="s">
        <v>2572</v>
      </c>
    </row>
    <row r="2959" spans="2:2" x14ac:dyDescent="0.25">
      <c r="B2959" s="4" t="s">
        <v>2573</v>
      </c>
    </row>
    <row r="2960" spans="2:2" x14ac:dyDescent="0.25">
      <c r="B2960" s="4" t="s">
        <v>5066</v>
      </c>
    </row>
    <row r="2961" spans="2:2" x14ac:dyDescent="0.25">
      <c r="B2961" s="4" t="s">
        <v>2647</v>
      </c>
    </row>
    <row r="2962" spans="2:2" x14ac:dyDescent="0.25">
      <c r="B2962" s="4" t="s">
        <v>5256</v>
      </c>
    </row>
    <row r="2963" spans="2:2" x14ac:dyDescent="0.25">
      <c r="B2963" s="4" t="s">
        <v>2574</v>
      </c>
    </row>
    <row r="2964" spans="2:2" x14ac:dyDescent="0.25">
      <c r="B2964" s="4" t="s">
        <v>2575</v>
      </c>
    </row>
    <row r="2965" spans="2:2" x14ac:dyDescent="0.25">
      <c r="B2965" s="4" t="s">
        <v>2576</v>
      </c>
    </row>
    <row r="2966" spans="2:2" x14ac:dyDescent="0.25">
      <c r="B2966" s="4" t="s">
        <v>2577</v>
      </c>
    </row>
    <row r="2967" spans="2:2" x14ac:dyDescent="0.25">
      <c r="B2967" s="4" t="s">
        <v>2578</v>
      </c>
    </row>
    <row r="2968" spans="2:2" x14ac:dyDescent="0.25">
      <c r="B2968" s="4" t="s">
        <v>2579</v>
      </c>
    </row>
    <row r="2969" spans="2:2" x14ac:dyDescent="0.25">
      <c r="B2969" s="4" t="s">
        <v>5067</v>
      </c>
    </row>
    <row r="2970" spans="2:2" x14ac:dyDescent="0.25">
      <c r="B2970" s="4" t="s">
        <v>2580</v>
      </c>
    </row>
    <row r="2971" spans="2:2" x14ac:dyDescent="0.25">
      <c r="B2971" s="4" t="s">
        <v>5352</v>
      </c>
    </row>
    <row r="2972" spans="2:2" x14ac:dyDescent="0.25">
      <c r="B2972" s="4" t="s">
        <v>2581</v>
      </c>
    </row>
    <row r="2973" spans="2:2" x14ac:dyDescent="0.25">
      <c r="B2973" s="4" t="s">
        <v>2582</v>
      </c>
    </row>
    <row r="2974" spans="2:2" x14ac:dyDescent="0.25">
      <c r="B2974" s="4" t="s">
        <v>2583</v>
      </c>
    </row>
    <row r="2975" spans="2:2" x14ac:dyDescent="0.25">
      <c r="B2975" s="4" t="s">
        <v>4606</v>
      </c>
    </row>
    <row r="2976" spans="2:2" x14ac:dyDescent="0.25">
      <c r="B2976" s="4" t="s">
        <v>2584</v>
      </c>
    </row>
    <row r="2977" spans="2:2" x14ac:dyDescent="0.25">
      <c r="B2977" s="4" t="s">
        <v>2585</v>
      </c>
    </row>
    <row r="2978" spans="2:2" x14ac:dyDescent="0.25">
      <c r="B2978" s="4" t="s">
        <v>2586</v>
      </c>
    </row>
    <row r="2979" spans="2:2" x14ac:dyDescent="0.25">
      <c r="B2979" s="4" t="s">
        <v>2587</v>
      </c>
    </row>
    <row r="2980" spans="2:2" x14ac:dyDescent="0.25">
      <c r="B2980" s="4" t="s">
        <v>2588</v>
      </c>
    </row>
    <row r="2981" spans="2:2" x14ac:dyDescent="0.25">
      <c r="B2981" s="4" t="s">
        <v>2589</v>
      </c>
    </row>
    <row r="2982" spans="2:2" x14ac:dyDescent="0.25">
      <c r="B2982" s="4" t="s">
        <v>2590</v>
      </c>
    </row>
    <row r="2983" spans="2:2" x14ac:dyDescent="0.25">
      <c r="B2983" s="4" t="s">
        <v>2591</v>
      </c>
    </row>
    <row r="2984" spans="2:2" x14ac:dyDescent="0.25">
      <c r="B2984" s="4" t="s">
        <v>2592</v>
      </c>
    </row>
    <row r="2985" spans="2:2" x14ac:dyDescent="0.25">
      <c r="B2985" s="4" t="s">
        <v>2593</v>
      </c>
    </row>
    <row r="2986" spans="2:2" x14ac:dyDescent="0.25">
      <c r="B2986" s="4" t="s">
        <v>2594</v>
      </c>
    </row>
    <row r="2987" spans="2:2" x14ac:dyDescent="0.25">
      <c r="B2987" s="4" t="s">
        <v>4951</v>
      </c>
    </row>
    <row r="2988" spans="2:2" x14ac:dyDescent="0.25">
      <c r="B2988" s="4" t="s">
        <v>2595</v>
      </c>
    </row>
    <row r="2989" spans="2:2" x14ac:dyDescent="0.25">
      <c r="B2989" s="4" t="s">
        <v>2596</v>
      </c>
    </row>
    <row r="2990" spans="2:2" x14ac:dyDescent="0.25">
      <c r="B2990" s="4" t="s">
        <v>2597</v>
      </c>
    </row>
    <row r="2991" spans="2:2" x14ac:dyDescent="0.25">
      <c r="B2991" s="4" t="s">
        <v>2598</v>
      </c>
    </row>
    <row r="2992" spans="2:2" x14ac:dyDescent="0.25">
      <c r="B2992" s="4" t="s">
        <v>2599</v>
      </c>
    </row>
    <row r="2993" spans="2:2" x14ac:dyDescent="0.25">
      <c r="B2993" s="4" t="s">
        <v>2600</v>
      </c>
    </row>
    <row r="2994" spans="2:2" x14ac:dyDescent="0.25">
      <c r="B2994" s="4" t="s">
        <v>2601</v>
      </c>
    </row>
    <row r="2995" spans="2:2" x14ac:dyDescent="0.25">
      <c r="B2995" s="4" t="s">
        <v>2602</v>
      </c>
    </row>
    <row r="2996" spans="2:2" x14ac:dyDescent="0.25">
      <c r="B2996" s="4" t="s">
        <v>2603</v>
      </c>
    </row>
    <row r="2997" spans="2:2" x14ac:dyDescent="0.25">
      <c r="B2997" s="4" t="s">
        <v>2604</v>
      </c>
    </row>
    <row r="2998" spans="2:2" x14ac:dyDescent="0.25">
      <c r="B2998" s="4" t="s">
        <v>2605</v>
      </c>
    </row>
    <row r="2999" spans="2:2" x14ac:dyDescent="0.25">
      <c r="B2999" s="4" t="s">
        <v>2606</v>
      </c>
    </row>
    <row r="3000" spans="2:2" x14ac:dyDescent="0.25">
      <c r="B3000" s="4" t="s">
        <v>5257</v>
      </c>
    </row>
    <row r="3001" spans="2:2" x14ac:dyDescent="0.25">
      <c r="B3001" s="4" t="s">
        <v>1458</v>
      </c>
    </row>
    <row r="3002" spans="2:2" x14ac:dyDescent="0.25">
      <c r="B3002" s="4" t="s">
        <v>2607</v>
      </c>
    </row>
    <row r="3003" spans="2:2" x14ac:dyDescent="0.25">
      <c r="B3003" s="4" t="s">
        <v>2608</v>
      </c>
    </row>
    <row r="3004" spans="2:2" x14ac:dyDescent="0.25">
      <c r="B3004" s="4" t="s">
        <v>2609</v>
      </c>
    </row>
    <row r="3005" spans="2:2" x14ac:dyDescent="0.25">
      <c r="B3005" s="4" t="s">
        <v>2610</v>
      </c>
    </row>
    <row r="3006" spans="2:2" x14ac:dyDescent="0.25">
      <c r="B3006" s="4" t="s">
        <v>2611</v>
      </c>
    </row>
    <row r="3007" spans="2:2" x14ac:dyDescent="0.25">
      <c r="B3007" s="4" t="s">
        <v>2612</v>
      </c>
    </row>
    <row r="3008" spans="2:2" x14ac:dyDescent="0.25">
      <c r="B3008" s="4" t="s">
        <v>2613</v>
      </c>
    </row>
    <row r="3009" spans="2:2" x14ac:dyDescent="0.25">
      <c r="B3009" s="4" t="s">
        <v>2614</v>
      </c>
    </row>
    <row r="3010" spans="2:2" x14ac:dyDescent="0.25">
      <c r="B3010" s="4" t="s">
        <v>5167</v>
      </c>
    </row>
    <row r="3011" spans="2:2" x14ac:dyDescent="0.25">
      <c r="B3011" s="4" t="s">
        <v>2616</v>
      </c>
    </row>
    <row r="3012" spans="2:2" x14ac:dyDescent="0.25">
      <c r="B3012" s="4" t="s">
        <v>2617</v>
      </c>
    </row>
    <row r="3013" spans="2:2" x14ac:dyDescent="0.25">
      <c r="B3013" s="4" t="s">
        <v>2618</v>
      </c>
    </row>
    <row r="3014" spans="2:2" x14ac:dyDescent="0.25">
      <c r="B3014" s="4" t="s">
        <v>2619</v>
      </c>
    </row>
    <row r="3015" spans="2:2" x14ac:dyDescent="0.25">
      <c r="B3015" s="4" t="s">
        <v>2620</v>
      </c>
    </row>
    <row r="3016" spans="2:2" x14ac:dyDescent="0.25">
      <c r="B3016" s="4" t="s">
        <v>2621</v>
      </c>
    </row>
    <row r="3017" spans="2:2" x14ac:dyDescent="0.25">
      <c r="B3017" s="4" t="s">
        <v>2625</v>
      </c>
    </row>
    <row r="3018" spans="2:2" x14ac:dyDescent="0.25">
      <c r="B3018" s="4" t="s">
        <v>2622</v>
      </c>
    </row>
    <row r="3019" spans="2:2" x14ac:dyDescent="0.25">
      <c r="B3019" s="4" t="s">
        <v>2623</v>
      </c>
    </row>
    <row r="3020" spans="2:2" x14ac:dyDescent="0.25">
      <c r="B3020" s="4" t="s">
        <v>2624</v>
      </c>
    </row>
    <row r="3021" spans="2:2" x14ac:dyDescent="0.25">
      <c r="B3021" s="4" t="s">
        <v>2626</v>
      </c>
    </row>
    <row r="3022" spans="2:2" x14ac:dyDescent="0.25">
      <c r="B3022" s="4" t="s">
        <v>2627</v>
      </c>
    </row>
    <row r="3023" spans="2:2" x14ac:dyDescent="0.25">
      <c r="B3023" s="4" t="s">
        <v>2628</v>
      </c>
    </row>
    <row r="3024" spans="2:2" x14ac:dyDescent="0.25">
      <c r="B3024" s="4" t="s">
        <v>2629</v>
      </c>
    </row>
    <row r="3025" spans="2:2" x14ac:dyDescent="0.25">
      <c r="B3025" s="4" t="s">
        <v>2630</v>
      </c>
    </row>
    <row r="3026" spans="2:2" x14ac:dyDescent="0.25">
      <c r="B3026" s="4" t="s">
        <v>2631</v>
      </c>
    </row>
    <row r="3027" spans="2:2" x14ac:dyDescent="0.25">
      <c r="B3027" s="4" t="s">
        <v>2632</v>
      </c>
    </row>
    <row r="3028" spans="2:2" x14ac:dyDescent="0.25">
      <c r="B3028" s="4" t="s">
        <v>2633</v>
      </c>
    </row>
    <row r="3029" spans="2:2" x14ac:dyDescent="0.25">
      <c r="B3029" s="4" t="s">
        <v>2634</v>
      </c>
    </row>
    <row r="3030" spans="2:2" x14ac:dyDescent="0.25">
      <c r="B3030" s="4" t="s">
        <v>2635</v>
      </c>
    </row>
    <row r="3031" spans="2:2" x14ac:dyDescent="0.25">
      <c r="B3031" s="4" t="s">
        <v>2636</v>
      </c>
    </row>
    <row r="3032" spans="2:2" x14ac:dyDescent="0.25">
      <c r="B3032" s="4" t="s">
        <v>2637</v>
      </c>
    </row>
    <row r="3033" spans="2:2" x14ac:dyDescent="0.25">
      <c r="B3033" s="4" t="s">
        <v>4742</v>
      </c>
    </row>
    <row r="3034" spans="2:2" x14ac:dyDescent="0.25">
      <c r="B3034" s="4" t="s">
        <v>4452</v>
      </c>
    </row>
    <row r="3035" spans="2:2" x14ac:dyDescent="0.25">
      <c r="B3035" s="4" t="s">
        <v>5258</v>
      </c>
    </row>
    <row r="3036" spans="2:2" x14ac:dyDescent="0.25">
      <c r="B3036" s="4" t="s">
        <v>4412</v>
      </c>
    </row>
    <row r="3037" spans="2:2" x14ac:dyDescent="0.25">
      <c r="B3037" s="4" t="s">
        <v>2638</v>
      </c>
    </row>
    <row r="3038" spans="2:2" x14ac:dyDescent="0.25">
      <c r="B3038" s="4" t="s">
        <v>2639</v>
      </c>
    </row>
    <row r="3039" spans="2:2" x14ac:dyDescent="0.25">
      <c r="B3039" s="4" t="s">
        <v>2640</v>
      </c>
    </row>
    <row r="3040" spans="2:2" x14ac:dyDescent="0.25">
      <c r="B3040" s="4" t="s">
        <v>2641</v>
      </c>
    </row>
    <row r="3041" spans="2:2" x14ac:dyDescent="0.25">
      <c r="B3041" s="4" t="s">
        <v>2642</v>
      </c>
    </row>
    <row r="3042" spans="2:2" x14ac:dyDescent="0.25">
      <c r="B3042" s="4" t="s">
        <v>2643</v>
      </c>
    </row>
    <row r="3043" spans="2:2" x14ac:dyDescent="0.25">
      <c r="B3043" s="4" t="s">
        <v>2644</v>
      </c>
    </row>
    <row r="3044" spans="2:2" x14ac:dyDescent="0.25">
      <c r="B3044" s="4" t="s">
        <v>5259</v>
      </c>
    </row>
    <row r="3045" spans="2:2" x14ac:dyDescent="0.25">
      <c r="B3045" s="4" t="s">
        <v>5353</v>
      </c>
    </row>
    <row r="3046" spans="2:2" x14ac:dyDescent="0.25">
      <c r="B3046" s="4" t="s">
        <v>2645</v>
      </c>
    </row>
    <row r="3047" spans="2:2" x14ac:dyDescent="0.25">
      <c r="B3047" s="4" t="s">
        <v>2646</v>
      </c>
    </row>
    <row r="3048" spans="2:2" x14ac:dyDescent="0.25">
      <c r="B3048" s="4" t="s">
        <v>2648</v>
      </c>
    </row>
    <row r="3049" spans="2:2" x14ac:dyDescent="0.25">
      <c r="B3049" s="4" t="s">
        <v>2649</v>
      </c>
    </row>
    <row r="3050" spans="2:2" x14ac:dyDescent="0.25">
      <c r="B3050" s="4" t="s">
        <v>2650</v>
      </c>
    </row>
    <row r="3051" spans="2:2" x14ac:dyDescent="0.25">
      <c r="B3051" s="4" t="s">
        <v>2651</v>
      </c>
    </row>
    <row r="3052" spans="2:2" x14ac:dyDescent="0.25">
      <c r="B3052" s="4" t="s">
        <v>2652</v>
      </c>
    </row>
    <row r="3053" spans="2:2" x14ac:dyDescent="0.25">
      <c r="B3053" s="4" t="s">
        <v>5070</v>
      </c>
    </row>
    <row r="3054" spans="2:2" x14ac:dyDescent="0.25">
      <c r="B3054" s="4" t="s">
        <v>2653</v>
      </c>
    </row>
    <row r="3055" spans="2:2" x14ac:dyDescent="0.25">
      <c r="B3055" s="4" t="s">
        <v>2654</v>
      </c>
    </row>
    <row r="3056" spans="2:2" x14ac:dyDescent="0.25">
      <c r="B3056" s="4" t="s">
        <v>2655</v>
      </c>
    </row>
    <row r="3057" spans="2:2" x14ac:dyDescent="0.25">
      <c r="B3057" s="4" t="s">
        <v>2657</v>
      </c>
    </row>
    <row r="3058" spans="2:2" x14ac:dyDescent="0.25">
      <c r="B3058" s="4" t="s">
        <v>2658</v>
      </c>
    </row>
    <row r="3059" spans="2:2" x14ac:dyDescent="0.25">
      <c r="B3059" s="4" t="s">
        <v>2659</v>
      </c>
    </row>
    <row r="3060" spans="2:2" x14ac:dyDescent="0.25">
      <c r="B3060" s="4" t="s">
        <v>4607</v>
      </c>
    </row>
    <row r="3061" spans="2:2" x14ac:dyDescent="0.25">
      <c r="B3061" s="4" t="s">
        <v>2660</v>
      </c>
    </row>
    <row r="3062" spans="2:2" x14ac:dyDescent="0.25">
      <c r="B3062" s="4" t="s">
        <v>2661</v>
      </c>
    </row>
    <row r="3063" spans="2:2" x14ac:dyDescent="0.25">
      <c r="B3063" s="4" t="s">
        <v>2662</v>
      </c>
    </row>
    <row r="3064" spans="2:2" x14ac:dyDescent="0.25">
      <c r="B3064" s="4" t="s">
        <v>2663</v>
      </c>
    </row>
    <row r="3065" spans="2:2" x14ac:dyDescent="0.25">
      <c r="B3065" s="4" t="s">
        <v>4671</v>
      </c>
    </row>
    <row r="3066" spans="2:2" x14ac:dyDescent="0.25">
      <c r="B3066" s="4" t="s">
        <v>4413</v>
      </c>
    </row>
    <row r="3067" spans="2:2" x14ac:dyDescent="0.25">
      <c r="B3067" s="4" t="s">
        <v>2665</v>
      </c>
    </row>
    <row r="3068" spans="2:2" x14ac:dyDescent="0.25">
      <c r="B3068" s="4" t="s">
        <v>5071</v>
      </c>
    </row>
    <row r="3069" spans="2:2" x14ac:dyDescent="0.25">
      <c r="B3069" s="4" t="s">
        <v>2666</v>
      </c>
    </row>
    <row r="3070" spans="2:2" x14ac:dyDescent="0.25">
      <c r="B3070" s="4" t="s">
        <v>2667</v>
      </c>
    </row>
    <row r="3071" spans="2:2" x14ac:dyDescent="0.25">
      <c r="B3071" s="4" t="s">
        <v>5168</v>
      </c>
    </row>
    <row r="3072" spans="2:2" x14ac:dyDescent="0.25">
      <c r="B3072" s="4" t="s">
        <v>2668</v>
      </c>
    </row>
    <row r="3073" spans="2:2" x14ac:dyDescent="0.25">
      <c r="B3073" s="4" t="s">
        <v>2669</v>
      </c>
    </row>
    <row r="3074" spans="2:2" x14ac:dyDescent="0.25">
      <c r="B3074" s="4" t="s">
        <v>2670</v>
      </c>
    </row>
    <row r="3075" spans="2:2" x14ac:dyDescent="0.25">
      <c r="B3075" s="4" t="s">
        <v>2671</v>
      </c>
    </row>
    <row r="3076" spans="2:2" x14ac:dyDescent="0.25">
      <c r="B3076" s="4" t="s">
        <v>2672</v>
      </c>
    </row>
    <row r="3077" spans="2:2" x14ac:dyDescent="0.25">
      <c r="B3077" s="4" t="s">
        <v>5354</v>
      </c>
    </row>
    <row r="3078" spans="2:2" x14ac:dyDescent="0.25">
      <c r="B3078" s="4" t="s">
        <v>2673</v>
      </c>
    </row>
    <row r="3079" spans="2:2" x14ac:dyDescent="0.25">
      <c r="B3079" s="4" t="s">
        <v>2674</v>
      </c>
    </row>
    <row r="3080" spans="2:2" x14ac:dyDescent="0.25">
      <c r="B3080" s="4" t="s">
        <v>2675</v>
      </c>
    </row>
    <row r="3081" spans="2:2" x14ac:dyDescent="0.25">
      <c r="B3081" s="4" t="s">
        <v>2676</v>
      </c>
    </row>
    <row r="3082" spans="2:2" x14ac:dyDescent="0.25">
      <c r="B3082" s="4" t="s">
        <v>2677</v>
      </c>
    </row>
    <row r="3083" spans="2:2" x14ac:dyDescent="0.25">
      <c r="B3083" s="4" t="s">
        <v>2678</v>
      </c>
    </row>
    <row r="3084" spans="2:2" x14ac:dyDescent="0.25">
      <c r="B3084" s="4" t="s">
        <v>2679</v>
      </c>
    </row>
    <row r="3085" spans="2:2" x14ac:dyDescent="0.25">
      <c r="B3085" s="4" t="s">
        <v>5355</v>
      </c>
    </row>
    <row r="3086" spans="2:2" x14ac:dyDescent="0.25">
      <c r="B3086" s="4" t="s">
        <v>2680</v>
      </c>
    </row>
    <row r="3087" spans="2:2" x14ac:dyDescent="0.25">
      <c r="B3087" s="4" t="s">
        <v>2681</v>
      </c>
    </row>
    <row r="3088" spans="2:2" x14ac:dyDescent="0.25">
      <c r="B3088" s="4" t="s">
        <v>2682</v>
      </c>
    </row>
    <row r="3089" spans="2:2" x14ac:dyDescent="0.25">
      <c r="B3089" s="4" t="s">
        <v>2683</v>
      </c>
    </row>
    <row r="3090" spans="2:2" x14ac:dyDescent="0.25">
      <c r="B3090" s="4" t="s">
        <v>4885</v>
      </c>
    </row>
    <row r="3091" spans="2:2" x14ac:dyDescent="0.25">
      <c r="B3091" s="4" t="s">
        <v>4886</v>
      </c>
    </row>
    <row r="3092" spans="2:2" x14ac:dyDescent="0.25">
      <c r="B3092" s="4" t="s">
        <v>676</v>
      </c>
    </row>
    <row r="3093" spans="2:2" x14ac:dyDescent="0.25">
      <c r="B3093" s="4" t="s">
        <v>2684</v>
      </c>
    </row>
    <row r="3094" spans="2:2" x14ac:dyDescent="0.25">
      <c r="B3094" s="4" t="s">
        <v>2686</v>
      </c>
    </row>
    <row r="3095" spans="2:2" x14ac:dyDescent="0.25">
      <c r="B3095" s="4" t="s">
        <v>2687</v>
      </c>
    </row>
    <row r="3096" spans="2:2" x14ac:dyDescent="0.25">
      <c r="B3096" s="4" t="s">
        <v>2688</v>
      </c>
    </row>
    <row r="3097" spans="2:2" x14ac:dyDescent="0.25">
      <c r="B3097" s="4" t="s">
        <v>5260</v>
      </c>
    </row>
    <row r="3098" spans="2:2" x14ac:dyDescent="0.25">
      <c r="B3098" s="4" t="s">
        <v>4877</v>
      </c>
    </row>
    <row r="3099" spans="2:2" x14ac:dyDescent="0.25">
      <c r="B3099" s="4" t="s">
        <v>2690</v>
      </c>
    </row>
    <row r="3100" spans="2:2" x14ac:dyDescent="0.25">
      <c r="B3100" s="4" t="s">
        <v>2691</v>
      </c>
    </row>
    <row r="3101" spans="2:2" x14ac:dyDescent="0.25">
      <c r="B3101" s="4" t="s">
        <v>2692</v>
      </c>
    </row>
    <row r="3102" spans="2:2" x14ac:dyDescent="0.25">
      <c r="B3102" s="4" t="s">
        <v>4624</v>
      </c>
    </row>
    <row r="3103" spans="2:2" x14ac:dyDescent="0.25">
      <c r="B3103" s="4" t="s">
        <v>2693</v>
      </c>
    </row>
    <row r="3104" spans="2:2" x14ac:dyDescent="0.25">
      <c r="B3104" s="4" t="s">
        <v>2694</v>
      </c>
    </row>
    <row r="3105" spans="2:2" x14ac:dyDescent="0.25">
      <c r="B3105" s="4" t="s">
        <v>2695</v>
      </c>
    </row>
    <row r="3106" spans="2:2" x14ac:dyDescent="0.25">
      <c r="B3106" s="4" t="s">
        <v>2696</v>
      </c>
    </row>
    <row r="3107" spans="2:2" x14ac:dyDescent="0.25">
      <c r="B3107" s="4" t="s">
        <v>2697</v>
      </c>
    </row>
    <row r="3108" spans="2:2" x14ac:dyDescent="0.25">
      <c r="B3108" s="4" t="s">
        <v>2698</v>
      </c>
    </row>
    <row r="3109" spans="2:2" x14ac:dyDescent="0.25">
      <c r="B3109" s="4" t="s">
        <v>2699</v>
      </c>
    </row>
    <row r="3110" spans="2:2" x14ac:dyDescent="0.25">
      <c r="B3110" s="4" t="s">
        <v>2700</v>
      </c>
    </row>
    <row r="3111" spans="2:2" x14ac:dyDescent="0.25">
      <c r="B3111" s="4" t="s">
        <v>5072</v>
      </c>
    </row>
    <row r="3112" spans="2:2" x14ac:dyDescent="0.25">
      <c r="B3112" s="4" t="s">
        <v>2701</v>
      </c>
    </row>
    <row r="3113" spans="2:2" x14ac:dyDescent="0.25">
      <c r="B3113" s="4" t="s">
        <v>5356</v>
      </c>
    </row>
    <row r="3114" spans="2:2" x14ac:dyDescent="0.25">
      <c r="B3114" s="4" t="s">
        <v>4766</v>
      </c>
    </row>
    <row r="3115" spans="2:2" x14ac:dyDescent="0.25">
      <c r="B3115" s="4" t="s">
        <v>2702</v>
      </c>
    </row>
    <row r="3116" spans="2:2" x14ac:dyDescent="0.25">
      <c r="B3116" s="4" t="s">
        <v>2703</v>
      </c>
    </row>
    <row r="3117" spans="2:2" x14ac:dyDescent="0.25">
      <c r="B3117" s="4" t="s">
        <v>2704</v>
      </c>
    </row>
    <row r="3118" spans="2:2" x14ac:dyDescent="0.25">
      <c r="B3118" s="4" t="s">
        <v>2705</v>
      </c>
    </row>
    <row r="3119" spans="2:2" x14ac:dyDescent="0.25">
      <c r="B3119" s="4" t="s">
        <v>2706</v>
      </c>
    </row>
    <row r="3120" spans="2:2" x14ac:dyDescent="0.25">
      <c r="B3120" s="4" t="s">
        <v>2707</v>
      </c>
    </row>
    <row r="3121" spans="2:2" x14ac:dyDescent="0.25">
      <c r="B3121" s="4" t="s">
        <v>4743</v>
      </c>
    </row>
    <row r="3122" spans="2:2" x14ac:dyDescent="0.25">
      <c r="B3122" s="4" t="s">
        <v>4640</v>
      </c>
    </row>
    <row r="3123" spans="2:2" x14ac:dyDescent="0.25">
      <c r="B3123" s="4" t="s">
        <v>4563</v>
      </c>
    </row>
    <row r="3124" spans="2:2" x14ac:dyDescent="0.25">
      <c r="B3124" s="4" t="s">
        <v>4460</v>
      </c>
    </row>
    <row r="3125" spans="2:2" x14ac:dyDescent="0.25">
      <c r="B3125" s="4" t="s">
        <v>5073</v>
      </c>
    </row>
    <row r="3126" spans="2:2" x14ac:dyDescent="0.25">
      <c r="B3126" s="4" t="s">
        <v>5261</v>
      </c>
    </row>
    <row r="3127" spans="2:2" x14ac:dyDescent="0.25">
      <c r="B3127" s="4" t="s">
        <v>5262</v>
      </c>
    </row>
    <row r="3128" spans="2:2" x14ac:dyDescent="0.25">
      <c r="B3128" s="4" t="s">
        <v>2708</v>
      </c>
    </row>
    <row r="3129" spans="2:2" x14ac:dyDescent="0.25">
      <c r="B3129" s="4" t="s">
        <v>2709</v>
      </c>
    </row>
    <row r="3130" spans="2:2" x14ac:dyDescent="0.25">
      <c r="B3130" s="4" t="s">
        <v>2710</v>
      </c>
    </row>
    <row r="3131" spans="2:2" x14ac:dyDescent="0.25">
      <c r="B3131" s="4" t="s">
        <v>5133</v>
      </c>
    </row>
    <row r="3132" spans="2:2" x14ac:dyDescent="0.25">
      <c r="B3132" s="4" t="s">
        <v>5357</v>
      </c>
    </row>
    <row r="3133" spans="2:2" x14ac:dyDescent="0.25">
      <c r="B3133" s="4" t="s">
        <v>4751</v>
      </c>
    </row>
    <row r="3134" spans="2:2" x14ac:dyDescent="0.25">
      <c r="B3134" s="4" t="s">
        <v>2711</v>
      </c>
    </row>
    <row r="3135" spans="2:2" x14ac:dyDescent="0.25">
      <c r="B3135" s="4" t="s">
        <v>2712</v>
      </c>
    </row>
    <row r="3136" spans="2:2" x14ac:dyDescent="0.25">
      <c r="B3136" s="4" t="s">
        <v>4592</v>
      </c>
    </row>
    <row r="3137" spans="2:2" x14ac:dyDescent="0.25">
      <c r="B3137" s="4" t="s">
        <v>2713</v>
      </c>
    </row>
    <row r="3138" spans="2:2" x14ac:dyDescent="0.25">
      <c r="B3138" s="4" t="s">
        <v>2714</v>
      </c>
    </row>
    <row r="3139" spans="2:2" x14ac:dyDescent="0.25">
      <c r="B3139" s="4" t="s">
        <v>2715</v>
      </c>
    </row>
    <row r="3140" spans="2:2" x14ac:dyDescent="0.25">
      <c r="B3140" s="4" t="s">
        <v>2716</v>
      </c>
    </row>
    <row r="3141" spans="2:2" x14ac:dyDescent="0.25">
      <c r="B3141" s="4" t="s">
        <v>2717</v>
      </c>
    </row>
    <row r="3142" spans="2:2" x14ac:dyDescent="0.25">
      <c r="B3142" s="4" t="s">
        <v>2718</v>
      </c>
    </row>
    <row r="3143" spans="2:2" x14ac:dyDescent="0.25">
      <c r="B3143" s="4" t="s">
        <v>2719</v>
      </c>
    </row>
    <row r="3144" spans="2:2" x14ac:dyDescent="0.25">
      <c r="B3144" s="4" t="s">
        <v>2720</v>
      </c>
    </row>
    <row r="3145" spans="2:2" x14ac:dyDescent="0.25">
      <c r="B3145" s="4" t="s">
        <v>2656</v>
      </c>
    </row>
    <row r="3146" spans="2:2" x14ac:dyDescent="0.25">
      <c r="B3146" s="4" t="s">
        <v>2721</v>
      </c>
    </row>
    <row r="3147" spans="2:2" x14ac:dyDescent="0.25">
      <c r="B3147" s="4" t="s">
        <v>2899</v>
      </c>
    </row>
    <row r="3148" spans="2:2" x14ac:dyDescent="0.25">
      <c r="B3148" s="4" t="s">
        <v>2723</v>
      </c>
    </row>
    <row r="3149" spans="2:2" x14ac:dyDescent="0.25">
      <c r="B3149" s="4" t="s">
        <v>2724</v>
      </c>
    </row>
    <row r="3150" spans="2:2" x14ac:dyDescent="0.25">
      <c r="B3150" s="4" t="s">
        <v>2725</v>
      </c>
    </row>
    <row r="3151" spans="2:2" x14ac:dyDescent="0.25">
      <c r="B3151" s="4" t="s">
        <v>4453</v>
      </c>
    </row>
    <row r="3152" spans="2:2" x14ac:dyDescent="0.25">
      <c r="B3152" s="4" t="s">
        <v>2726</v>
      </c>
    </row>
    <row r="3153" spans="2:2" x14ac:dyDescent="0.25">
      <c r="B3153" s="4" t="s">
        <v>2722</v>
      </c>
    </row>
    <row r="3154" spans="2:2" x14ac:dyDescent="0.25">
      <c r="B3154" s="4" t="s">
        <v>2727</v>
      </c>
    </row>
    <row r="3155" spans="2:2" x14ac:dyDescent="0.25">
      <c r="B3155" s="4" t="s">
        <v>2728</v>
      </c>
    </row>
    <row r="3156" spans="2:2" x14ac:dyDescent="0.25">
      <c r="B3156" s="4" t="s">
        <v>4478</v>
      </c>
    </row>
    <row r="3157" spans="2:2" x14ac:dyDescent="0.25">
      <c r="B3157" s="4" t="s">
        <v>2729</v>
      </c>
    </row>
    <row r="3158" spans="2:2" x14ac:dyDescent="0.25">
      <c r="B3158" s="4" t="s">
        <v>2730</v>
      </c>
    </row>
    <row r="3159" spans="2:2" x14ac:dyDescent="0.25">
      <c r="B3159" s="4" t="s">
        <v>5358</v>
      </c>
    </row>
    <row r="3160" spans="2:2" x14ac:dyDescent="0.25">
      <c r="B3160" s="4" t="s">
        <v>2731</v>
      </c>
    </row>
    <row r="3161" spans="2:2" x14ac:dyDescent="0.25">
      <c r="B3161" s="4" t="s">
        <v>2732</v>
      </c>
    </row>
    <row r="3162" spans="2:2" x14ac:dyDescent="0.25">
      <c r="B3162" s="4" t="s">
        <v>4895</v>
      </c>
    </row>
    <row r="3163" spans="2:2" x14ac:dyDescent="0.25">
      <c r="B3163" s="4" t="s">
        <v>4896</v>
      </c>
    </row>
    <row r="3164" spans="2:2" x14ac:dyDescent="0.25">
      <c r="B3164" s="4" t="s">
        <v>2733</v>
      </c>
    </row>
    <row r="3165" spans="2:2" x14ac:dyDescent="0.25">
      <c r="B3165" s="4" t="s">
        <v>2734</v>
      </c>
    </row>
    <row r="3166" spans="2:2" x14ac:dyDescent="0.25">
      <c r="B3166" s="4" t="s">
        <v>2735</v>
      </c>
    </row>
    <row r="3167" spans="2:2" x14ac:dyDescent="0.25">
      <c r="B3167" s="4" t="s">
        <v>2736</v>
      </c>
    </row>
    <row r="3168" spans="2:2" x14ac:dyDescent="0.25">
      <c r="B3168" s="4" t="s">
        <v>2737</v>
      </c>
    </row>
    <row r="3169" spans="2:2" x14ac:dyDescent="0.25">
      <c r="B3169" s="4" t="s">
        <v>2738</v>
      </c>
    </row>
    <row r="3170" spans="2:2" x14ac:dyDescent="0.25">
      <c r="B3170" s="4" t="s">
        <v>2739</v>
      </c>
    </row>
    <row r="3171" spans="2:2" x14ac:dyDescent="0.25">
      <c r="B3171" s="4" t="s">
        <v>2740</v>
      </c>
    </row>
    <row r="3172" spans="2:2" x14ac:dyDescent="0.25">
      <c r="B3172" s="4" t="s">
        <v>2741</v>
      </c>
    </row>
    <row r="3173" spans="2:2" x14ac:dyDescent="0.25">
      <c r="B3173" s="4" t="s">
        <v>2742</v>
      </c>
    </row>
    <row r="3174" spans="2:2" x14ac:dyDescent="0.25">
      <c r="B3174" s="4" t="s">
        <v>2743</v>
      </c>
    </row>
    <row r="3175" spans="2:2" x14ac:dyDescent="0.25">
      <c r="B3175" s="4" t="s">
        <v>2744</v>
      </c>
    </row>
    <row r="3176" spans="2:2" x14ac:dyDescent="0.25">
      <c r="B3176" s="4" t="s">
        <v>2745</v>
      </c>
    </row>
    <row r="3177" spans="2:2" x14ac:dyDescent="0.25">
      <c r="B3177" s="4" t="s">
        <v>2746</v>
      </c>
    </row>
    <row r="3178" spans="2:2" x14ac:dyDescent="0.25">
      <c r="B3178" s="4" t="s">
        <v>2747</v>
      </c>
    </row>
    <row r="3179" spans="2:2" x14ac:dyDescent="0.25">
      <c r="B3179" s="4" t="s">
        <v>2748</v>
      </c>
    </row>
    <row r="3180" spans="2:2" x14ac:dyDescent="0.25">
      <c r="B3180" s="4" t="s">
        <v>2749</v>
      </c>
    </row>
    <row r="3181" spans="2:2" x14ac:dyDescent="0.25">
      <c r="B3181" s="4" t="s">
        <v>5074</v>
      </c>
    </row>
    <row r="3182" spans="2:2" x14ac:dyDescent="0.25">
      <c r="B3182" s="4" t="s">
        <v>5075</v>
      </c>
    </row>
    <row r="3183" spans="2:2" x14ac:dyDescent="0.25">
      <c r="B3183" s="4" t="s">
        <v>493</v>
      </c>
    </row>
    <row r="3184" spans="2:2" x14ac:dyDescent="0.25">
      <c r="B3184" s="4" t="s">
        <v>2750</v>
      </c>
    </row>
    <row r="3185" spans="2:2" x14ac:dyDescent="0.25">
      <c r="B3185" s="4" t="s">
        <v>2751</v>
      </c>
    </row>
    <row r="3186" spans="2:2" x14ac:dyDescent="0.25">
      <c r="B3186" s="4" t="s">
        <v>2752</v>
      </c>
    </row>
    <row r="3187" spans="2:2" x14ac:dyDescent="0.25">
      <c r="B3187" s="4" t="s">
        <v>2753</v>
      </c>
    </row>
    <row r="3188" spans="2:2" x14ac:dyDescent="0.25">
      <c r="B3188" s="4" t="s">
        <v>1249</v>
      </c>
    </row>
    <row r="3189" spans="2:2" x14ac:dyDescent="0.25">
      <c r="B3189" s="4" t="s">
        <v>2754</v>
      </c>
    </row>
    <row r="3190" spans="2:2" x14ac:dyDescent="0.25">
      <c r="B3190" s="4" t="s">
        <v>5263</v>
      </c>
    </row>
    <row r="3191" spans="2:2" x14ac:dyDescent="0.25">
      <c r="B3191" s="4" t="s">
        <v>2755</v>
      </c>
    </row>
    <row r="3192" spans="2:2" x14ac:dyDescent="0.25">
      <c r="B3192" s="4" t="s">
        <v>2756</v>
      </c>
    </row>
    <row r="3193" spans="2:2" x14ac:dyDescent="0.25">
      <c r="B3193" s="4" t="s">
        <v>2757</v>
      </c>
    </row>
    <row r="3194" spans="2:2" x14ac:dyDescent="0.25">
      <c r="B3194" s="4" t="s">
        <v>2758</v>
      </c>
    </row>
    <row r="3195" spans="2:2" x14ac:dyDescent="0.25">
      <c r="B3195" s="4" t="s">
        <v>2759</v>
      </c>
    </row>
    <row r="3196" spans="2:2" x14ac:dyDescent="0.25">
      <c r="B3196" s="4" t="s">
        <v>1827</v>
      </c>
    </row>
    <row r="3197" spans="2:2" x14ac:dyDescent="0.25">
      <c r="B3197" s="4" t="s">
        <v>1828</v>
      </c>
    </row>
    <row r="3198" spans="2:2" x14ac:dyDescent="0.25">
      <c r="B3198" s="4" t="s">
        <v>2760</v>
      </c>
    </row>
    <row r="3199" spans="2:2" x14ac:dyDescent="0.25">
      <c r="B3199" s="4" t="s">
        <v>2761</v>
      </c>
    </row>
    <row r="3200" spans="2:2" x14ac:dyDescent="0.25">
      <c r="B3200" s="4" t="s">
        <v>2762</v>
      </c>
    </row>
    <row r="3201" spans="2:2" x14ac:dyDescent="0.25">
      <c r="B3201" s="4" t="s">
        <v>2763</v>
      </c>
    </row>
    <row r="3202" spans="2:2" x14ac:dyDescent="0.25">
      <c r="B3202" s="4" t="s">
        <v>2764</v>
      </c>
    </row>
    <row r="3203" spans="2:2" x14ac:dyDescent="0.25">
      <c r="B3203" s="4" t="s">
        <v>4744</v>
      </c>
    </row>
    <row r="3204" spans="2:2" x14ac:dyDescent="0.25">
      <c r="B3204" s="4" t="s">
        <v>2765</v>
      </c>
    </row>
    <row r="3205" spans="2:2" x14ac:dyDescent="0.25">
      <c r="B3205" s="4" t="s">
        <v>2766</v>
      </c>
    </row>
    <row r="3206" spans="2:2" x14ac:dyDescent="0.25">
      <c r="B3206" s="4" t="s">
        <v>2767</v>
      </c>
    </row>
    <row r="3207" spans="2:2" x14ac:dyDescent="0.25">
      <c r="B3207" s="4" t="s">
        <v>2768</v>
      </c>
    </row>
    <row r="3208" spans="2:2" x14ac:dyDescent="0.25">
      <c r="B3208" s="4" t="s">
        <v>2769</v>
      </c>
    </row>
    <row r="3209" spans="2:2" x14ac:dyDescent="0.25">
      <c r="B3209" s="4" t="s">
        <v>2770</v>
      </c>
    </row>
    <row r="3210" spans="2:2" x14ac:dyDescent="0.25">
      <c r="B3210" s="4" t="s">
        <v>2771</v>
      </c>
    </row>
    <row r="3211" spans="2:2" x14ac:dyDescent="0.25">
      <c r="B3211" s="4" t="s">
        <v>2772</v>
      </c>
    </row>
    <row r="3212" spans="2:2" x14ac:dyDescent="0.25">
      <c r="B3212" s="4" t="s">
        <v>2773</v>
      </c>
    </row>
    <row r="3213" spans="2:2" x14ac:dyDescent="0.25">
      <c r="B3213" s="4" t="s">
        <v>2774</v>
      </c>
    </row>
    <row r="3214" spans="2:2" x14ac:dyDescent="0.25">
      <c r="B3214" s="4" t="s">
        <v>2775</v>
      </c>
    </row>
    <row r="3215" spans="2:2" x14ac:dyDescent="0.25">
      <c r="B3215" s="4" t="s">
        <v>2776</v>
      </c>
    </row>
    <row r="3216" spans="2:2" x14ac:dyDescent="0.25">
      <c r="B3216" s="4" t="s">
        <v>2777</v>
      </c>
    </row>
    <row r="3217" spans="2:2" x14ac:dyDescent="0.25">
      <c r="B3217" s="4" t="s">
        <v>2778</v>
      </c>
    </row>
    <row r="3218" spans="2:2" x14ac:dyDescent="0.25">
      <c r="B3218" s="4" t="s">
        <v>2779</v>
      </c>
    </row>
    <row r="3219" spans="2:2" x14ac:dyDescent="0.25">
      <c r="B3219" s="4" t="s">
        <v>4807</v>
      </c>
    </row>
    <row r="3220" spans="2:2" x14ac:dyDescent="0.25">
      <c r="B3220" s="4" t="s">
        <v>2780</v>
      </c>
    </row>
    <row r="3221" spans="2:2" x14ac:dyDescent="0.25">
      <c r="B3221" s="4" t="s">
        <v>2781</v>
      </c>
    </row>
    <row r="3222" spans="2:2" x14ac:dyDescent="0.25">
      <c r="B3222" s="4" t="s">
        <v>2782</v>
      </c>
    </row>
    <row r="3223" spans="2:2" x14ac:dyDescent="0.25">
      <c r="B3223" s="4" t="s">
        <v>2783</v>
      </c>
    </row>
    <row r="3224" spans="2:2" x14ac:dyDescent="0.25">
      <c r="B3224" s="4" t="s">
        <v>2784</v>
      </c>
    </row>
    <row r="3225" spans="2:2" x14ac:dyDescent="0.25">
      <c r="B3225" s="4" t="s">
        <v>2785</v>
      </c>
    </row>
    <row r="3226" spans="2:2" x14ac:dyDescent="0.25">
      <c r="B3226" s="4" t="s">
        <v>2786</v>
      </c>
    </row>
    <row r="3227" spans="2:2" x14ac:dyDescent="0.25">
      <c r="B3227" s="4" t="s">
        <v>4518</v>
      </c>
    </row>
    <row r="3228" spans="2:2" x14ac:dyDescent="0.25">
      <c r="B3228" s="4" t="s">
        <v>5134</v>
      </c>
    </row>
    <row r="3229" spans="2:2" x14ac:dyDescent="0.25">
      <c r="B3229" s="4" t="s">
        <v>4878</v>
      </c>
    </row>
    <row r="3230" spans="2:2" x14ac:dyDescent="0.25">
      <c r="B3230" s="4" t="s">
        <v>2787</v>
      </c>
    </row>
    <row r="3231" spans="2:2" x14ac:dyDescent="0.25">
      <c r="B3231" s="4" t="s">
        <v>2788</v>
      </c>
    </row>
    <row r="3232" spans="2:2" x14ac:dyDescent="0.25">
      <c r="B3232" s="4" t="s">
        <v>2789</v>
      </c>
    </row>
    <row r="3233" spans="2:2" x14ac:dyDescent="0.25">
      <c r="B3233" s="4" t="s">
        <v>2790</v>
      </c>
    </row>
    <row r="3234" spans="2:2" x14ac:dyDescent="0.25">
      <c r="B3234" s="4" t="s">
        <v>2791</v>
      </c>
    </row>
    <row r="3235" spans="2:2" x14ac:dyDescent="0.25">
      <c r="B3235" s="4" t="s">
        <v>2792</v>
      </c>
    </row>
    <row r="3236" spans="2:2" x14ac:dyDescent="0.25">
      <c r="B3236" s="4" t="s">
        <v>2794</v>
      </c>
    </row>
    <row r="3237" spans="2:2" x14ac:dyDescent="0.25">
      <c r="B3237" s="4" t="s">
        <v>2795</v>
      </c>
    </row>
    <row r="3238" spans="2:2" x14ac:dyDescent="0.25">
      <c r="B3238" s="4" t="s">
        <v>4639</v>
      </c>
    </row>
    <row r="3239" spans="2:2" x14ac:dyDescent="0.25">
      <c r="B3239" s="4" t="s">
        <v>2796</v>
      </c>
    </row>
    <row r="3240" spans="2:2" x14ac:dyDescent="0.25">
      <c r="B3240" s="4" t="s">
        <v>2797</v>
      </c>
    </row>
    <row r="3241" spans="2:2" x14ac:dyDescent="0.25">
      <c r="B3241" s="4" t="s">
        <v>2798</v>
      </c>
    </row>
    <row r="3242" spans="2:2" x14ac:dyDescent="0.25">
      <c r="B3242" s="4" t="s">
        <v>2799</v>
      </c>
    </row>
    <row r="3243" spans="2:2" x14ac:dyDescent="0.25">
      <c r="B3243" s="4" t="s">
        <v>2800</v>
      </c>
    </row>
    <row r="3244" spans="2:2" x14ac:dyDescent="0.25">
      <c r="B3244" s="4" t="s">
        <v>2801</v>
      </c>
    </row>
    <row r="3245" spans="2:2" x14ac:dyDescent="0.25">
      <c r="B3245" s="4" t="s">
        <v>5076</v>
      </c>
    </row>
    <row r="3246" spans="2:2" x14ac:dyDescent="0.25">
      <c r="B3246" s="4" t="s">
        <v>5169</v>
      </c>
    </row>
    <row r="3247" spans="2:2" x14ac:dyDescent="0.25">
      <c r="B3247" s="4" t="s">
        <v>2802</v>
      </c>
    </row>
    <row r="3248" spans="2:2" x14ac:dyDescent="0.25">
      <c r="B3248" s="4" t="s">
        <v>2803</v>
      </c>
    </row>
    <row r="3249" spans="2:2" x14ac:dyDescent="0.25">
      <c r="B3249" s="4" t="s">
        <v>2804</v>
      </c>
    </row>
    <row r="3250" spans="2:2" x14ac:dyDescent="0.25">
      <c r="B3250" s="4" t="s">
        <v>5077</v>
      </c>
    </row>
    <row r="3251" spans="2:2" x14ac:dyDescent="0.25">
      <c r="B3251" s="4" t="s">
        <v>2805</v>
      </c>
    </row>
    <row r="3252" spans="2:2" x14ac:dyDescent="0.25">
      <c r="B3252" s="4" t="s">
        <v>2806</v>
      </c>
    </row>
    <row r="3253" spans="2:2" x14ac:dyDescent="0.25">
      <c r="B3253" s="4" t="s">
        <v>2807</v>
      </c>
    </row>
    <row r="3254" spans="2:2" x14ac:dyDescent="0.25">
      <c r="B3254" s="4" t="s">
        <v>4608</v>
      </c>
    </row>
    <row r="3255" spans="2:2" x14ac:dyDescent="0.25">
      <c r="B3255" s="4" t="s">
        <v>4633</v>
      </c>
    </row>
    <row r="3256" spans="2:2" x14ac:dyDescent="0.25">
      <c r="B3256" s="4" t="s">
        <v>4479</v>
      </c>
    </row>
    <row r="3257" spans="2:2" x14ac:dyDescent="0.25">
      <c r="B3257" s="4" t="s">
        <v>1152</v>
      </c>
    </row>
    <row r="3258" spans="2:2" x14ac:dyDescent="0.25">
      <c r="B3258" s="4" t="s">
        <v>2808</v>
      </c>
    </row>
    <row r="3259" spans="2:2" x14ac:dyDescent="0.25">
      <c r="B3259" s="4" t="s">
        <v>2809</v>
      </c>
    </row>
    <row r="3260" spans="2:2" x14ac:dyDescent="0.25">
      <c r="B3260" s="4" t="s">
        <v>2810</v>
      </c>
    </row>
    <row r="3261" spans="2:2" x14ac:dyDescent="0.25">
      <c r="B3261" s="4" t="s">
        <v>5264</v>
      </c>
    </row>
    <row r="3262" spans="2:2" x14ac:dyDescent="0.25">
      <c r="B3262" s="4" t="s">
        <v>2811</v>
      </c>
    </row>
    <row r="3263" spans="2:2" x14ac:dyDescent="0.25">
      <c r="B3263" s="4" t="s">
        <v>2813</v>
      </c>
    </row>
    <row r="3264" spans="2:2" x14ac:dyDescent="0.25">
      <c r="B3264" s="4" t="s">
        <v>2814</v>
      </c>
    </row>
    <row r="3265" spans="2:2" x14ac:dyDescent="0.25">
      <c r="B3265" s="4" t="s">
        <v>2815</v>
      </c>
    </row>
    <row r="3266" spans="2:2" x14ac:dyDescent="0.25">
      <c r="B3266" s="4" t="s">
        <v>5078</v>
      </c>
    </row>
    <row r="3267" spans="2:2" x14ac:dyDescent="0.25">
      <c r="B3267" s="4" t="s">
        <v>2816</v>
      </c>
    </row>
    <row r="3268" spans="2:2" x14ac:dyDescent="0.25">
      <c r="B3268" s="4" t="s">
        <v>2817</v>
      </c>
    </row>
    <row r="3269" spans="2:2" x14ac:dyDescent="0.25">
      <c r="B3269" s="4" t="s">
        <v>5359</v>
      </c>
    </row>
    <row r="3270" spans="2:2" x14ac:dyDescent="0.25">
      <c r="B3270" s="4" t="s">
        <v>2818</v>
      </c>
    </row>
    <row r="3271" spans="2:2" x14ac:dyDescent="0.25">
      <c r="B3271" s="4" t="s">
        <v>2819</v>
      </c>
    </row>
    <row r="3272" spans="2:2" x14ac:dyDescent="0.25">
      <c r="B3272" s="4" t="s">
        <v>2820</v>
      </c>
    </row>
    <row r="3273" spans="2:2" x14ac:dyDescent="0.25">
      <c r="B3273" s="4" t="s">
        <v>2821</v>
      </c>
    </row>
    <row r="3274" spans="2:2" x14ac:dyDescent="0.25">
      <c r="B3274" s="4" t="s">
        <v>2822</v>
      </c>
    </row>
    <row r="3275" spans="2:2" x14ac:dyDescent="0.25">
      <c r="B3275" s="4" t="s">
        <v>4745</v>
      </c>
    </row>
    <row r="3276" spans="2:2" x14ac:dyDescent="0.25">
      <c r="B3276" s="4" t="s">
        <v>5079</v>
      </c>
    </row>
    <row r="3277" spans="2:2" x14ac:dyDescent="0.25">
      <c r="B3277" s="4" t="s">
        <v>2823</v>
      </c>
    </row>
    <row r="3278" spans="2:2" x14ac:dyDescent="0.25">
      <c r="B3278" s="4" t="s">
        <v>2824</v>
      </c>
    </row>
    <row r="3279" spans="2:2" x14ac:dyDescent="0.25">
      <c r="B3279" s="4" t="s">
        <v>2825</v>
      </c>
    </row>
    <row r="3280" spans="2:2" x14ac:dyDescent="0.25">
      <c r="B3280" s="4" t="s">
        <v>2826</v>
      </c>
    </row>
    <row r="3281" spans="2:2" x14ac:dyDescent="0.25">
      <c r="B3281" s="4" t="s">
        <v>2827</v>
      </c>
    </row>
    <row r="3282" spans="2:2" x14ac:dyDescent="0.25">
      <c r="B3282" s="4" t="s">
        <v>2828</v>
      </c>
    </row>
    <row r="3283" spans="2:2" x14ac:dyDescent="0.25">
      <c r="B3283" s="4" t="s">
        <v>2829</v>
      </c>
    </row>
    <row r="3284" spans="2:2" x14ac:dyDescent="0.25">
      <c r="B3284" s="4" t="s">
        <v>2830</v>
      </c>
    </row>
    <row r="3285" spans="2:2" x14ac:dyDescent="0.25">
      <c r="B3285" s="4" t="s">
        <v>2831</v>
      </c>
    </row>
    <row r="3286" spans="2:2" x14ac:dyDescent="0.25">
      <c r="B3286" s="4" t="s">
        <v>2832</v>
      </c>
    </row>
    <row r="3287" spans="2:2" x14ac:dyDescent="0.25">
      <c r="B3287" s="4" t="s">
        <v>2812</v>
      </c>
    </row>
    <row r="3288" spans="2:2" x14ac:dyDescent="0.25">
      <c r="B3288" s="4" t="s">
        <v>2833</v>
      </c>
    </row>
    <row r="3289" spans="2:2" x14ac:dyDescent="0.25">
      <c r="B3289" s="4" t="s">
        <v>2834</v>
      </c>
    </row>
    <row r="3290" spans="2:2" x14ac:dyDescent="0.25">
      <c r="B3290" s="4" t="s">
        <v>5265</v>
      </c>
    </row>
    <row r="3291" spans="2:2" x14ac:dyDescent="0.25">
      <c r="B3291" s="4" t="s">
        <v>2835</v>
      </c>
    </row>
    <row r="3292" spans="2:2" x14ac:dyDescent="0.25">
      <c r="B3292" s="4" t="s">
        <v>2836</v>
      </c>
    </row>
    <row r="3293" spans="2:2" x14ac:dyDescent="0.25">
      <c r="B3293" s="4" t="s">
        <v>2837</v>
      </c>
    </row>
    <row r="3294" spans="2:2" x14ac:dyDescent="0.25">
      <c r="B3294" s="4" t="s">
        <v>2838</v>
      </c>
    </row>
    <row r="3295" spans="2:2" x14ac:dyDescent="0.25">
      <c r="B3295" s="4" t="s">
        <v>2839</v>
      </c>
    </row>
    <row r="3296" spans="2:2" x14ac:dyDescent="0.25">
      <c r="B3296" s="4" t="s">
        <v>2840</v>
      </c>
    </row>
    <row r="3297" spans="2:2" x14ac:dyDescent="0.25">
      <c r="B3297" s="4" t="s">
        <v>2841</v>
      </c>
    </row>
    <row r="3298" spans="2:2" x14ac:dyDescent="0.25">
      <c r="B3298" s="4" t="s">
        <v>2842</v>
      </c>
    </row>
    <row r="3299" spans="2:2" x14ac:dyDescent="0.25">
      <c r="B3299" s="4" t="s">
        <v>2843</v>
      </c>
    </row>
    <row r="3300" spans="2:2" x14ac:dyDescent="0.25">
      <c r="B3300" s="4" t="s">
        <v>2844</v>
      </c>
    </row>
    <row r="3301" spans="2:2" x14ac:dyDescent="0.25">
      <c r="B3301" s="4" t="s">
        <v>4564</v>
      </c>
    </row>
    <row r="3302" spans="2:2" x14ac:dyDescent="0.25">
      <c r="B3302" s="4" t="s">
        <v>2845</v>
      </c>
    </row>
    <row r="3303" spans="2:2" x14ac:dyDescent="0.25">
      <c r="B3303" s="4" t="s">
        <v>5170</v>
      </c>
    </row>
    <row r="3304" spans="2:2" x14ac:dyDescent="0.25">
      <c r="B3304" s="4" t="s">
        <v>5360</v>
      </c>
    </row>
    <row r="3305" spans="2:2" x14ac:dyDescent="0.25">
      <c r="B3305" s="4" t="s">
        <v>2846</v>
      </c>
    </row>
    <row r="3306" spans="2:2" x14ac:dyDescent="0.25">
      <c r="B3306" s="4" t="s">
        <v>2847</v>
      </c>
    </row>
    <row r="3307" spans="2:2" x14ac:dyDescent="0.25">
      <c r="B3307" s="4" t="s">
        <v>4454</v>
      </c>
    </row>
    <row r="3308" spans="2:2" x14ac:dyDescent="0.25">
      <c r="B3308" s="4" t="s">
        <v>2848</v>
      </c>
    </row>
    <row r="3309" spans="2:2" x14ac:dyDescent="0.25">
      <c r="B3309" s="4" t="s">
        <v>2849</v>
      </c>
    </row>
    <row r="3310" spans="2:2" x14ac:dyDescent="0.25">
      <c r="B3310" s="4" t="s">
        <v>4664</v>
      </c>
    </row>
    <row r="3311" spans="2:2" x14ac:dyDescent="0.25">
      <c r="B3311" s="4" t="s">
        <v>2850</v>
      </c>
    </row>
    <row r="3312" spans="2:2" x14ac:dyDescent="0.25">
      <c r="B3312" s="4" t="s">
        <v>2851</v>
      </c>
    </row>
    <row r="3313" spans="2:2" x14ac:dyDescent="0.25">
      <c r="B3313" s="4" t="s">
        <v>2852</v>
      </c>
    </row>
    <row r="3314" spans="2:2" x14ac:dyDescent="0.25">
      <c r="B3314" s="4" t="s">
        <v>2853</v>
      </c>
    </row>
    <row r="3315" spans="2:2" x14ac:dyDescent="0.25">
      <c r="B3315" s="4" t="s">
        <v>2854</v>
      </c>
    </row>
    <row r="3316" spans="2:2" x14ac:dyDescent="0.25">
      <c r="B3316" s="4" t="s">
        <v>2855</v>
      </c>
    </row>
    <row r="3317" spans="2:2" x14ac:dyDescent="0.25">
      <c r="B3317" s="4" t="s">
        <v>2856</v>
      </c>
    </row>
    <row r="3318" spans="2:2" x14ac:dyDescent="0.25">
      <c r="B3318" s="4" t="s">
        <v>2857</v>
      </c>
    </row>
    <row r="3319" spans="2:2" x14ac:dyDescent="0.25">
      <c r="B3319" s="4" t="s">
        <v>2858</v>
      </c>
    </row>
    <row r="3320" spans="2:2" x14ac:dyDescent="0.25">
      <c r="B3320" s="4" t="s">
        <v>2859</v>
      </c>
    </row>
    <row r="3321" spans="2:2" x14ac:dyDescent="0.25">
      <c r="B3321" s="4" t="s">
        <v>2860</v>
      </c>
    </row>
    <row r="3322" spans="2:2" x14ac:dyDescent="0.25">
      <c r="B3322" s="4" t="s">
        <v>2861</v>
      </c>
    </row>
    <row r="3323" spans="2:2" x14ac:dyDescent="0.25">
      <c r="B3323" s="4" t="s">
        <v>2862</v>
      </c>
    </row>
    <row r="3324" spans="2:2" x14ac:dyDescent="0.25">
      <c r="B3324" s="4" t="s">
        <v>2863</v>
      </c>
    </row>
    <row r="3325" spans="2:2" x14ac:dyDescent="0.25">
      <c r="B3325" s="4" t="s">
        <v>2864</v>
      </c>
    </row>
    <row r="3326" spans="2:2" x14ac:dyDescent="0.25">
      <c r="B3326" s="4" t="s">
        <v>2865</v>
      </c>
    </row>
    <row r="3327" spans="2:2" x14ac:dyDescent="0.25">
      <c r="B3327" s="4" t="s">
        <v>5080</v>
      </c>
    </row>
    <row r="3328" spans="2:2" x14ac:dyDescent="0.25">
      <c r="B3328" s="4" t="s">
        <v>441</v>
      </c>
    </row>
    <row r="3329" spans="2:2" x14ac:dyDescent="0.25">
      <c r="B3329" s="4" t="s">
        <v>442</v>
      </c>
    </row>
    <row r="3330" spans="2:2" x14ac:dyDescent="0.25">
      <c r="B3330" s="4" t="s">
        <v>5266</v>
      </c>
    </row>
    <row r="3331" spans="2:2" x14ac:dyDescent="0.25">
      <c r="B3331" s="4" t="s">
        <v>2866</v>
      </c>
    </row>
    <row r="3332" spans="2:2" x14ac:dyDescent="0.25">
      <c r="B3332" s="4" t="s">
        <v>2867</v>
      </c>
    </row>
    <row r="3333" spans="2:2" x14ac:dyDescent="0.25">
      <c r="B3333" s="4" t="s">
        <v>4746</v>
      </c>
    </row>
    <row r="3334" spans="2:2" x14ac:dyDescent="0.25">
      <c r="B3334" s="4" t="s">
        <v>535</v>
      </c>
    </row>
    <row r="3335" spans="2:2" x14ac:dyDescent="0.25">
      <c r="B3335" s="4" t="s">
        <v>625</v>
      </c>
    </row>
    <row r="3336" spans="2:2" x14ac:dyDescent="0.25">
      <c r="B3336" s="4" t="s">
        <v>2873</v>
      </c>
    </row>
    <row r="3337" spans="2:2" x14ac:dyDescent="0.25">
      <c r="B3337" s="4" t="s">
        <v>2874</v>
      </c>
    </row>
    <row r="3338" spans="2:2" x14ac:dyDescent="0.25">
      <c r="B3338" s="4" t="s">
        <v>2875</v>
      </c>
    </row>
    <row r="3339" spans="2:2" x14ac:dyDescent="0.25">
      <c r="B3339" s="4" t="s">
        <v>721</v>
      </c>
    </row>
    <row r="3340" spans="2:2" x14ac:dyDescent="0.25">
      <c r="B3340" s="4" t="s">
        <v>731</v>
      </c>
    </row>
    <row r="3341" spans="2:2" x14ac:dyDescent="0.25">
      <c r="B3341" s="4" t="s">
        <v>2877</v>
      </c>
    </row>
    <row r="3342" spans="2:2" x14ac:dyDescent="0.25">
      <c r="B3342" s="4" t="s">
        <v>2878</v>
      </c>
    </row>
    <row r="3343" spans="2:2" x14ac:dyDescent="0.25">
      <c r="B3343" s="4" t="s">
        <v>973</v>
      </c>
    </row>
    <row r="3344" spans="2:2" x14ac:dyDescent="0.25">
      <c r="B3344" s="4" t="s">
        <v>2879</v>
      </c>
    </row>
    <row r="3345" spans="2:2" x14ac:dyDescent="0.25">
      <c r="B3345" s="4" t="s">
        <v>2880</v>
      </c>
    </row>
    <row r="3346" spans="2:2" x14ac:dyDescent="0.25">
      <c r="B3346" s="4" t="s">
        <v>2881</v>
      </c>
    </row>
    <row r="3347" spans="2:2" x14ac:dyDescent="0.25">
      <c r="B3347" s="4" t="s">
        <v>2882</v>
      </c>
    </row>
    <row r="3348" spans="2:2" x14ac:dyDescent="0.25">
      <c r="B3348" s="4" t="s">
        <v>1206</v>
      </c>
    </row>
    <row r="3349" spans="2:2" x14ac:dyDescent="0.25">
      <c r="B3349" s="4" t="s">
        <v>1350</v>
      </c>
    </row>
    <row r="3350" spans="2:2" x14ac:dyDescent="0.25">
      <c r="B3350" s="4" t="s">
        <v>2885</v>
      </c>
    </row>
    <row r="3351" spans="2:2" x14ac:dyDescent="0.25">
      <c r="B3351" s="4" t="s">
        <v>1438</v>
      </c>
    </row>
    <row r="3352" spans="2:2" x14ac:dyDescent="0.25">
      <c r="B3352" s="4" t="s">
        <v>2889</v>
      </c>
    </row>
    <row r="3353" spans="2:2" x14ac:dyDescent="0.25">
      <c r="B3353" s="4" t="s">
        <v>1619</v>
      </c>
    </row>
    <row r="3354" spans="2:2" x14ac:dyDescent="0.25">
      <c r="B3354" s="4" t="s">
        <v>2890</v>
      </c>
    </row>
    <row r="3355" spans="2:2" x14ac:dyDescent="0.25">
      <c r="B3355" s="4" t="s">
        <v>1846</v>
      </c>
    </row>
    <row r="3356" spans="2:2" x14ac:dyDescent="0.25">
      <c r="B3356" s="4" t="s">
        <v>2893</v>
      </c>
    </row>
    <row r="3357" spans="2:2" x14ac:dyDescent="0.25">
      <c r="B3357" s="4" t="s">
        <v>2894</v>
      </c>
    </row>
    <row r="3358" spans="2:2" x14ac:dyDescent="0.25">
      <c r="B3358" s="4" t="s">
        <v>2895</v>
      </c>
    </row>
    <row r="3359" spans="2:2" x14ac:dyDescent="0.25">
      <c r="B3359" s="4" t="s">
        <v>4560</v>
      </c>
    </row>
    <row r="3360" spans="2:2" x14ac:dyDescent="0.25">
      <c r="B3360" s="4" t="s">
        <v>2897</v>
      </c>
    </row>
    <row r="3361" spans="2:2" x14ac:dyDescent="0.25">
      <c r="B3361" s="4" t="s">
        <v>2898</v>
      </c>
    </row>
    <row r="3362" spans="2:2" x14ac:dyDescent="0.25">
      <c r="B3362" s="4" t="s">
        <v>2900</v>
      </c>
    </row>
    <row r="3363" spans="2:2" x14ac:dyDescent="0.25">
      <c r="B3363" s="4" t="s">
        <v>2901</v>
      </c>
    </row>
    <row r="3364" spans="2:2" x14ac:dyDescent="0.25">
      <c r="B3364" s="4" t="s">
        <v>2902</v>
      </c>
    </row>
    <row r="3365" spans="2:2" x14ac:dyDescent="0.25">
      <c r="B3365" s="4" t="s">
        <v>4522</v>
      </c>
    </row>
    <row r="3366" spans="2:2" x14ac:dyDescent="0.25">
      <c r="B3366" s="4" t="s">
        <v>2903</v>
      </c>
    </row>
    <row r="3367" spans="2:2" x14ac:dyDescent="0.25">
      <c r="B3367" s="4" t="s">
        <v>2904</v>
      </c>
    </row>
    <row r="3368" spans="2:2" x14ac:dyDescent="0.25">
      <c r="B3368" s="4" t="s">
        <v>2905</v>
      </c>
    </row>
    <row r="3369" spans="2:2" x14ac:dyDescent="0.25">
      <c r="B3369" s="4" t="s">
        <v>4759</v>
      </c>
    </row>
    <row r="3370" spans="2:2" x14ac:dyDescent="0.25">
      <c r="B3370" s="4" t="s">
        <v>2906</v>
      </c>
    </row>
    <row r="3371" spans="2:2" x14ac:dyDescent="0.25">
      <c r="B3371" s="4" t="s">
        <v>2907</v>
      </c>
    </row>
    <row r="3372" spans="2:2" x14ac:dyDescent="0.25">
      <c r="B3372" s="4" t="s">
        <v>4519</v>
      </c>
    </row>
    <row r="3373" spans="2:2" x14ac:dyDescent="0.25">
      <c r="B3373" s="4" t="s">
        <v>4565</v>
      </c>
    </row>
    <row r="3374" spans="2:2" x14ac:dyDescent="0.25">
      <c r="B3374" s="4" t="s">
        <v>4707</v>
      </c>
    </row>
    <row r="3375" spans="2:2" x14ac:dyDescent="0.25">
      <c r="B3375" s="4" t="s">
        <v>2908</v>
      </c>
    </row>
    <row r="3376" spans="2:2" x14ac:dyDescent="0.25">
      <c r="B3376" s="4" t="s">
        <v>2909</v>
      </c>
    </row>
    <row r="3377" spans="2:2" x14ac:dyDescent="0.25">
      <c r="B3377" s="4" t="s">
        <v>4641</v>
      </c>
    </row>
    <row r="3378" spans="2:2" x14ac:dyDescent="0.25">
      <c r="B3378" s="4" t="s">
        <v>2910</v>
      </c>
    </row>
    <row r="3379" spans="2:2" x14ac:dyDescent="0.25">
      <c r="B3379" s="4" t="s">
        <v>4781</v>
      </c>
    </row>
    <row r="3380" spans="2:2" x14ac:dyDescent="0.25">
      <c r="B3380" s="4" t="s">
        <v>2911</v>
      </c>
    </row>
    <row r="3381" spans="2:2" x14ac:dyDescent="0.25">
      <c r="B3381" s="4" t="s">
        <v>2912</v>
      </c>
    </row>
    <row r="3382" spans="2:2" x14ac:dyDescent="0.25">
      <c r="B3382" s="4" t="s">
        <v>2913</v>
      </c>
    </row>
    <row r="3383" spans="2:2" x14ac:dyDescent="0.25">
      <c r="B3383" s="4" t="s">
        <v>2914</v>
      </c>
    </row>
    <row r="3384" spans="2:2" x14ac:dyDescent="0.25">
      <c r="B3384" s="4" t="s">
        <v>1975</v>
      </c>
    </row>
    <row r="3385" spans="2:2" x14ac:dyDescent="0.25">
      <c r="B3385" s="4" t="s">
        <v>2916</v>
      </c>
    </row>
    <row r="3386" spans="2:2" x14ac:dyDescent="0.25">
      <c r="B3386" s="4" t="s">
        <v>5361</v>
      </c>
    </row>
    <row r="3387" spans="2:2" x14ac:dyDescent="0.25">
      <c r="B3387" s="4" t="s">
        <v>2917</v>
      </c>
    </row>
    <row r="3388" spans="2:2" x14ac:dyDescent="0.25">
      <c r="B3388" s="4" t="s">
        <v>2918</v>
      </c>
    </row>
    <row r="3389" spans="2:2" x14ac:dyDescent="0.25">
      <c r="B3389" s="4" t="s">
        <v>2919</v>
      </c>
    </row>
    <row r="3390" spans="2:2" x14ac:dyDescent="0.25">
      <c r="B3390" s="4" t="s">
        <v>4566</v>
      </c>
    </row>
    <row r="3391" spans="2:2" x14ac:dyDescent="0.25">
      <c r="B3391" s="4" t="s">
        <v>5362</v>
      </c>
    </row>
    <row r="3392" spans="2:2" x14ac:dyDescent="0.25">
      <c r="B3392" s="4" t="s">
        <v>5363</v>
      </c>
    </row>
    <row r="3393" spans="2:2" x14ac:dyDescent="0.25">
      <c r="B3393" s="4" t="s">
        <v>2920</v>
      </c>
    </row>
    <row r="3394" spans="2:2" x14ac:dyDescent="0.25">
      <c r="B3394" s="4" t="s">
        <v>5267</v>
      </c>
    </row>
    <row r="3395" spans="2:2" x14ac:dyDescent="0.25">
      <c r="B3395" s="4" t="s">
        <v>4480</v>
      </c>
    </row>
    <row r="3396" spans="2:2" x14ac:dyDescent="0.25">
      <c r="B3396" s="4" t="s">
        <v>2921</v>
      </c>
    </row>
    <row r="3397" spans="2:2" x14ac:dyDescent="0.25">
      <c r="B3397" s="4" t="s">
        <v>2922</v>
      </c>
    </row>
    <row r="3398" spans="2:2" x14ac:dyDescent="0.25">
      <c r="B3398" s="4" t="s">
        <v>2923</v>
      </c>
    </row>
    <row r="3399" spans="2:2" x14ac:dyDescent="0.25">
      <c r="B3399" s="4" t="s">
        <v>2924</v>
      </c>
    </row>
    <row r="3400" spans="2:2" x14ac:dyDescent="0.25">
      <c r="B3400" s="4" t="s">
        <v>2925</v>
      </c>
    </row>
    <row r="3401" spans="2:2" x14ac:dyDescent="0.25">
      <c r="B3401" s="4" t="s">
        <v>2926</v>
      </c>
    </row>
    <row r="3402" spans="2:2" x14ac:dyDescent="0.25">
      <c r="B3402" s="4" t="s">
        <v>4747</v>
      </c>
    </row>
    <row r="3403" spans="2:2" x14ac:dyDescent="0.25">
      <c r="B3403" s="4" t="s">
        <v>5364</v>
      </c>
    </row>
    <row r="3404" spans="2:2" x14ac:dyDescent="0.25">
      <c r="B3404" s="4" t="s">
        <v>2927</v>
      </c>
    </row>
    <row r="3405" spans="2:2" x14ac:dyDescent="0.25">
      <c r="B3405" s="4" t="s">
        <v>5081</v>
      </c>
    </row>
    <row r="3406" spans="2:2" x14ac:dyDescent="0.25">
      <c r="B3406" s="4" t="s">
        <v>2928</v>
      </c>
    </row>
    <row r="3407" spans="2:2" x14ac:dyDescent="0.25">
      <c r="B3407" s="4" t="s">
        <v>2929</v>
      </c>
    </row>
    <row r="3408" spans="2:2" x14ac:dyDescent="0.25">
      <c r="B3408" s="4" t="s">
        <v>2930</v>
      </c>
    </row>
    <row r="3409" spans="2:2" x14ac:dyDescent="0.25">
      <c r="B3409" s="4" t="s">
        <v>4609</v>
      </c>
    </row>
    <row r="3410" spans="2:2" x14ac:dyDescent="0.25">
      <c r="B3410" s="4" t="s">
        <v>2931</v>
      </c>
    </row>
    <row r="3411" spans="2:2" x14ac:dyDescent="0.25">
      <c r="B3411" s="4" t="s">
        <v>2932</v>
      </c>
    </row>
    <row r="3412" spans="2:2" x14ac:dyDescent="0.25">
      <c r="B3412" s="4" t="s">
        <v>2933</v>
      </c>
    </row>
    <row r="3413" spans="2:2" x14ac:dyDescent="0.25">
      <c r="B3413" s="4" t="s">
        <v>2934</v>
      </c>
    </row>
    <row r="3414" spans="2:2" x14ac:dyDescent="0.25">
      <c r="B3414" s="4" t="s">
        <v>2935</v>
      </c>
    </row>
    <row r="3415" spans="2:2" x14ac:dyDescent="0.25">
      <c r="B3415" s="4" t="s">
        <v>2936</v>
      </c>
    </row>
    <row r="3416" spans="2:2" x14ac:dyDescent="0.25">
      <c r="B3416" s="4" t="s">
        <v>2937</v>
      </c>
    </row>
    <row r="3417" spans="2:2" x14ac:dyDescent="0.25">
      <c r="B3417" s="4" t="s">
        <v>2938</v>
      </c>
    </row>
    <row r="3418" spans="2:2" x14ac:dyDescent="0.25">
      <c r="B3418" s="4" t="s">
        <v>2939</v>
      </c>
    </row>
    <row r="3419" spans="2:2" x14ac:dyDescent="0.25">
      <c r="B3419" s="4" t="s">
        <v>2940</v>
      </c>
    </row>
    <row r="3420" spans="2:2" x14ac:dyDescent="0.25">
      <c r="B3420" s="4" t="s">
        <v>4414</v>
      </c>
    </row>
    <row r="3421" spans="2:2" x14ac:dyDescent="0.25">
      <c r="B3421" s="4" t="s">
        <v>2941</v>
      </c>
    </row>
    <row r="3422" spans="2:2" x14ac:dyDescent="0.25">
      <c r="B3422" s="4" t="s">
        <v>2942</v>
      </c>
    </row>
    <row r="3423" spans="2:2" x14ac:dyDescent="0.25">
      <c r="B3423" s="4" t="s">
        <v>4415</v>
      </c>
    </row>
    <row r="3424" spans="2:2" x14ac:dyDescent="0.25">
      <c r="B3424" s="4" t="s">
        <v>2943</v>
      </c>
    </row>
    <row r="3425" spans="2:2" x14ac:dyDescent="0.25">
      <c r="B3425" s="4" t="s">
        <v>2944</v>
      </c>
    </row>
    <row r="3426" spans="2:2" x14ac:dyDescent="0.25">
      <c r="B3426" s="4" t="s">
        <v>2945</v>
      </c>
    </row>
    <row r="3427" spans="2:2" x14ac:dyDescent="0.25">
      <c r="B3427" s="4" t="s">
        <v>2946</v>
      </c>
    </row>
    <row r="3428" spans="2:2" x14ac:dyDescent="0.25">
      <c r="B3428" s="4" t="s">
        <v>2947</v>
      </c>
    </row>
    <row r="3429" spans="2:2" x14ac:dyDescent="0.25">
      <c r="B3429" s="4" t="s">
        <v>2948</v>
      </c>
    </row>
    <row r="3430" spans="2:2" x14ac:dyDescent="0.25">
      <c r="B3430" s="4" t="s">
        <v>2949</v>
      </c>
    </row>
    <row r="3431" spans="2:2" x14ac:dyDescent="0.25">
      <c r="B3431" s="4" t="s">
        <v>2950</v>
      </c>
    </row>
    <row r="3432" spans="2:2" x14ac:dyDescent="0.25">
      <c r="B3432" s="4" t="s">
        <v>2197</v>
      </c>
    </row>
    <row r="3433" spans="2:2" x14ac:dyDescent="0.25">
      <c r="B3433" s="4" t="s">
        <v>2951</v>
      </c>
    </row>
    <row r="3434" spans="2:2" x14ac:dyDescent="0.25">
      <c r="B3434" s="4" t="s">
        <v>4708</v>
      </c>
    </row>
    <row r="3435" spans="2:2" x14ac:dyDescent="0.25">
      <c r="B3435" s="4" t="s">
        <v>2952</v>
      </c>
    </row>
    <row r="3436" spans="2:2" x14ac:dyDescent="0.25">
      <c r="B3436" s="4" t="s">
        <v>2953</v>
      </c>
    </row>
    <row r="3437" spans="2:2" x14ac:dyDescent="0.25">
      <c r="B3437" s="4" t="s">
        <v>2954</v>
      </c>
    </row>
    <row r="3438" spans="2:2" x14ac:dyDescent="0.25">
      <c r="B3438" s="4" t="s">
        <v>2955</v>
      </c>
    </row>
    <row r="3439" spans="2:2" x14ac:dyDescent="0.25">
      <c r="B3439" s="4" t="s">
        <v>2956</v>
      </c>
    </row>
    <row r="3440" spans="2:2" x14ac:dyDescent="0.25">
      <c r="B3440" s="4" t="s">
        <v>2957</v>
      </c>
    </row>
    <row r="3441" spans="2:2" x14ac:dyDescent="0.25">
      <c r="B3441" s="4" t="s">
        <v>2958</v>
      </c>
    </row>
    <row r="3442" spans="2:2" x14ac:dyDescent="0.25">
      <c r="B3442" s="4" t="s">
        <v>2959</v>
      </c>
    </row>
    <row r="3443" spans="2:2" x14ac:dyDescent="0.25">
      <c r="B3443" s="4" t="s">
        <v>2960</v>
      </c>
    </row>
    <row r="3444" spans="2:2" x14ac:dyDescent="0.25">
      <c r="B3444" s="4" t="s">
        <v>2961</v>
      </c>
    </row>
    <row r="3445" spans="2:2" x14ac:dyDescent="0.25">
      <c r="B3445" s="4" t="s">
        <v>2962</v>
      </c>
    </row>
    <row r="3446" spans="2:2" x14ac:dyDescent="0.25">
      <c r="B3446" s="4" t="s">
        <v>2963</v>
      </c>
    </row>
    <row r="3447" spans="2:2" x14ac:dyDescent="0.25">
      <c r="B3447" s="4" t="s">
        <v>4952</v>
      </c>
    </row>
    <row r="3448" spans="2:2" x14ac:dyDescent="0.25">
      <c r="B3448" s="4" t="s">
        <v>2964</v>
      </c>
    </row>
    <row r="3449" spans="2:2" x14ac:dyDescent="0.25">
      <c r="B3449" s="4" t="s">
        <v>2965</v>
      </c>
    </row>
    <row r="3450" spans="2:2" x14ac:dyDescent="0.25">
      <c r="B3450" s="4" t="s">
        <v>2966</v>
      </c>
    </row>
    <row r="3451" spans="2:2" x14ac:dyDescent="0.25">
      <c r="B3451" s="4" t="s">
        <v>4808</v>
      </c>
    </row>
    <row r="3452" spans="2:2" x14ac:dyDescent="0.25">
      <c r="B3452" s="4" t="s">
        <v>2967</v>
      </c>
    </row>
    <row r="3453" spans="2:2" x14ac:dyDescent="0.25">
      <c r="B3453" s="4" t="s">
        <v>822</v>
      </c>
    </row>
    <row r="3454" spans="2:2" x14ac:dyDescent="0.25">
      <c r="B3454" s="4" t="s">
        <v>2968</v>
      </c>
    </row>
    <row r="3455" spans="2:2" x14ac:dyDescent="0.25">
      <c r="B3455" s="4" t="s">
        <v>2969</v>
      </c>
    </row>
    <row r="3456" spans="2:2" x14ac:dyDescent="0.25">
      <c r="B3456" s="4" t="s">
        <v>2970</v>
      </c>
    </row>
    <row r="3457" spans="2:2" x14ac:dyDescent="0.25">
      <c r="B3457" s="4" t="s">
        <v>2971</v>
      </c>
    </row>
    <row r="3458" spans="2:2" x14ac:dyDescent="0.25">
      <c r="B3458" s="4" t="s">
        <v>2972</v>
      </c>
    </row>
    <row r="3459" spans="2:2" x14ac:dyDescent="0.25">
      <c r="B3459" s="4" t="s">
        <v>2973</v>
      </c>
    </row>
    <row r="3460" spans="2:2" x14ac:dyDescent="0.25">
      <c r="B3460" s="4" t="s">
        <v>4416</v>
      </c>
    </row>
    <row r="3461" spans="2:2" x14ac:dyDescent="0.25">
      <c r="B3461" s="4" t="s">
        <v>2974</v>
      </c>
    </row>
    <row r="3462" spans="2:2" x14ac:dyDescent="0.25">
      <c r="B3462" s="4" t="s">
        <v>2975</v>
      </c>
    </row>
    <row r="3463" spans="2:2" x14ac:dyDescent="0.25">
      <c r="B3463" s="4" t="s">
        <v>5082</v>
      </c>
    </row>
    <row r="3464" spans="2:2" x14ac:dyDescent="0.25">
      <c r="B3464" s="4" t="s">
        <v>2976</v>
      </c>
    </row>
    <row r="3465" spans="2:2" x14ac:dyDescent="0.25">
      <c r="B3465" s="4" t="s">
        <v>2977</v>
      </c>
    </row>
    <row r="3466" spans="2:2" x14ac:dyDescent="0.25">
      <c r="B3466" s="4" t="s">
        <v>2978</v>
      </c>
    </row>
    <row r="3467" spans="2:2" x14ac:dyDescent="0.25">
      <c r="B3467" s="4" t="s">
        <v>637</v>
      </c>
    </row>
    <row r="3468" spans="2:2" x14ac:dyDescent="0.25">
      <c r="B3468" s="4" t="s">
        <v>5171</v>
      </c>
    </row>
    <row r="3469" spans="2:2" x14ac:dyDescent="0.25">
      <c r="B3469" s="4" t="s">
        <v>2979</v>
      </c>
    </row>
    <row r="3470" spans="2:2" x14ac:dyDescent="0.25">
      <c r="B3470" s="4" t="s">
        <v>2980</v>
      </c>
    </row>
    <row r="3471" spans="2:2" x14ac:dyDescent="0.25">
      <c r="B3471" s="4" t="s">
        <v>2981</v>
      </c>
    </row>
    <row r="3472" spans="2:2" x14ac:dyDescent="0.25">
      <c r="B3472" s="4" t="s">
        <v>4417</v>
      </c>
    </row>
    <row r="3473" spans="2:2" x14ac:dyDescent="0.25">
      <c r="B3473" s="4" t="s">
        <v>2982</v>
      </c>
    </row>
    <row r="3474" spans="2:2" x14ac:dyDescent="0.25">
      <c r="B3474" s="4" t="s">
        <v>2983</v>
      </c>
    </row>
    <row r="3475" spans="2:2" x14ac:dyDescent="0.25">
      <c r="B3475" s="4" t="s">
        <v>5268</v>
      </c>
    </row>
    <row r="3476" spans="2:2" x14ac:dyDescent="0.25">
      <c r="B3476" s="4" t="s">
        <v>2984</v>
      </c>
    </row>
    <row r="3477" spans="2:2" x14ac:dyDescent="0.25">
      <c r="B3477" s="4" t="s">
        <v>4481</v>
      </c>
    </row>
    <row r="3478" spans="2:2" x14ac:dyDescent="0.25">
      <c r="B3478" s="4" t="s">
        <v>2985</v>
      </c>
    </row>
    <row r="3479" spans="2:2" x14ac:dyDescent="0.25">
      <c r="B3479" s="4" t="s">
        <v>2986</v>
      </c>
    </row>
    <row r="3480" spans="2:2" x14ac:dyDescent="0.25">
      <c r="B3480" s="4" t="s">
        <v>2987</v>
      </c>
    </row>
    <row r="3481" spans="2:2" x14ac:dyDescent="0.25">
      <c r="B3481" s="4" t="s">
        <v>2988</v>
      </c>
    </row>
    <row r="3482" spans="2:2" x14ac:dyDescent="0.25">
      <c r="B3482" s="4" t="s">
        <v>2989</v>
      </c>
    </row>
    <row r="3483" spans="2:2" x14ac:dyDescent="0.25">
      <c r="B3483" s="4" t="s">
        <v>2990</v>
      </c>
    </row>
    <row r="3484" spans="2:2" x14ac:dyDescent="0.25">
      <c r="B3484" s="4" t="s">
        <v>2991</v>
      </c>
    </row>
    <row r="3485" spans="2:2" x14ac:dyDescent="0.25">
      <c r="B3485" s="4" t="s">
        <v>2992</v>
      </c>
    </row>
    <row r="3486" spans="2:2" x14ac:dyDescent="0.25">
      <c r="B3486" s="4" t="s">
        <v>4520</v>
      </c>
    </row>
    <row r="3487" spans="2:2" x14ac:dyDescent="0.25">
      <c r="B3487" s="4" t="s">
        <v>2993</v>
      </c>
    </row>
    <row r="3488" spans="2:2" x14ac:dyDescent="0.25">
      <c r="B3488" s="4" t="s">
        <v>2994</v>
      </c>
    </row>
    <row r="3489" spans="2:2" x14ac:dyDescent="0.25">
      <c r="B3489" s="4" t="s">
        <v>2995</v>
      </c>
    </row>
    <row r="3490" spans="2:2" x14ac:dyDescent="0.25">
      <c r="B3490" s="4" t="s">
        <v>2996</v>
      </c>
    </row>
    <row r="3491" spans="2:2" x14ac:dyDescent="0.25">
      <c r="B3491" s="4" t="s">
        <v>245</v>
      </c>
    </row>
    <row r="3492" spans="2:2" x14ac:dyDescent="0.25">
      <c r="B3492" s="4" t="s">
        <v>4887</v>
      </c>
    </row>
    <row r="3493" spans="2:2" x14ac:dyDescent="0.25">
      <c r="B3493" s="4" t="s">
        <v>2997</v>
      </c>
    </row>
    <row r="3494" spans="2:2" x14ac:dyDescent="0.25">
      <c r="B3494" s="4" t="s">
        <v>2998</v>
      </c>
    </row>
    <row r="3495" spans="2:2" x14ac:dyDescent="0.25">
      <c r="B3495" s="4" t="s">
        <v>2999</v>
      </c>
    </row>
    <row r="3496" spans="2:2" x14ac:dyDescent="0.25">
      <c r="B3496" s="4" t="s">
        <v>3000</v>
      </c>
    </row>
    <row r="3497" spans="2:2" x14ac:dyDescent="0.25">
      <c r="B3497" s="4" t="s">
        <v>3001</v>
      </c>
    </row>
    <row r="3498" spans="2:2" x14ac:dyDescent="0.25">
      <c r="B3498" s="4" t="s">
        <v>3002</v>
      </c>
    </row>
    <row r="3499" spans="2:2" x14ac:dyDescent="0.25">
      <c r="B3499" s="4" t="s">
        <v>3003</v>
      </c>
    </row>
    <row r="3500" spans="2:2" x14ac:dyDescent="0.25">
      <c r="B3500" s="4" t="s">
        <v>3004</v>
      </c>
    </row>
    <row r="3501" spans="2:2" x14ac:dyDescent="0.25">
      <c r="B3501" s="4" t="s">
        <v>3005</v>
      </c>
    </row>
    <row r="3502" spans="2:2" x14ac:dyDescent="0.25">
      <c r="B3502" s="4" t="s">
        <v>3006</v>
      </c>
    </row>
    <row r="3503" spans="2:2" x14ac:dyDescent="0.25">
      <c r="B3503" s="4" t="s">
        <v>4418</v>
      </c>
    </row>
    <row r="3504" spans="2:2" x14ac:dyDescent="0.25">
      <c r="B3504" s="4" t="s">
        <v>3007</v>
      </c>
    </row>
    <row r="3505" spans="2:2" x14ac:dyDescent="0.25">
      <c r="B3505" s="4" t="s">
        <v>3008</v>
      </c>
    </row>
    <row r="3506" spans="2:2" x14ac:dyDescent="0.25">
      <c r="B3506" s="4" t="s">
        <v>3009</v>
      </c>
    </row>
    <row r="3507" spans="2:2" x14ac:dyDescent="0.25">
      <c r="B3507" s="4" t="s">
        <v>3010</v>
      </c>
    </row>
    <row r="3508" spans="2:2" x14ac:dyDescent="0.25">
      <c r="B3508" s="4" t="s">
        <v>3011</v>
      </c>
    </row>
    <row r="3509" spans="2:2" x14ac:dyDescent="0.25">
      <c r="B3509" s="4" t="s">
        <v>3012</v>
      </c>
    </row>
    <row r="3510" spans="2:2" x14ac:dyDescent="0.25">
      <c r="B3510" s="4" t="s">
        <v>3013</v>
      </c>
    </row>
    <row r="3511" spans="2:2" x14ac:dyDescent="0.25">
      <c r="B3511" s="4" t="s">
        <v>3014</v>
      </c>
    </row>
    <row r="3512" spans="2:2" x14ac:dyDescent="0.25">
      <c r="B3512" s="4" t="s">
        <v>3015</v>
      </c>
    </row>
    <row r="3513" spans="2:2" x14ac:dyDescent="0.25">
      <c r="B3513" s="4" t="s">
        <v>5269</v>
      </c>
    </row>
    <row r="3514" spans="2:2" x14ac:dyDescent="0.25">
      <c r="B3514" s="4" t="s">
        <v>3016</v>
      </c>
    </row>
    <row r="3515" spans="2:2" x14ac:dyDescent="0.25">
      <c r="B3515" s="4" t="s">
        <v>3018</v>
      </c>
    </row>
    <row r="3516" spans="2:2" x14ac:dyDescent="0.25">
      <c r="B3516" s="4" t="s">
        <v>3019</v>
      </c>
    </row>
    <row r="3517" spans="2:2" x14ac:dyDescent="0.25">
      <c r="B3517" s="4" t="s">
        <v>3020</v>
      </c>
    </row>
    <row r="3518" spans="2:2" x14ac:dyDescent="0.25">
      <c r="B3518" s="4" t="s">
        <v>2615</v>
      </c>
    </row>
    <row r="3519" spans="2:2" x14ac:dyDescent="0.25">
      <c r="B3519" s="4" t="s">
        <v>3021</v>
      </c>
    </row>
    <row r="3520" spans="2:2" x14ac:dyDescent="0.25">
      <c r="B3520" s="4" t="s">
        <v>3022</v>
      </c>
    </row>
    <row r="3521" spans="2:2" x14ac:dyDescent="0.25">
      <c r="B3521" s="4" t="s">
        <v>3023</v>
      </c>
    </row>
    <row r="3522" spans="2:2" x14ac:dyDescent="0.25">
      <c r="B3522" s="4" t="s">
        <v>3024</v>
      </c>
    </row>
    <row r="3523" spans="2:2" x14ac:dyDescent="0.25">
      <c r="B3523" s="4" t="s">
        <v>3025</v>
      </c>
    </row>
    <row r="3524" spans="2:2" x14ac:dyDescent="0.25">
      <c r="B3524" s="4" t="s">
        <v>3026</v>
      </c>
    </row>
    <row r="3525" spans="2:2" x14ac:dyDescent="0.25">
      <c r="B3525" s="4" t="s">
        <v>3027</v>
      </c>
    </row>
    <row r="3526" spans="2:2" x14ac:dyDescent="0.25">
      <c r="B3526" s="4" t="s">
        <v>3028</v>
      </c>
    </row>
    <row r="3527" spans="2:2" x14ac:dyDescent="0.25">
      <c r="B3527" s="4" t="s">
        <v>3017</v>
      </c>
    </row>
    <row r="3528" spans="2:2" x14ac:dyDescent="0.25">
      <c r="B3528" s="4" t="s">
        <v>3029</v>
      </c>
    </row>
    <row r="3529" spans="2:2" x14ac:dyDescent="0.25">
      <c r="B3529" s="4" t="s">
        <v>3030</v>
      </c>
    </row>
    <row r="3530" spans="2:2" x14ac:dyDescent="0.25">
      <c r="B3530" s="4" t="s">
        <v>3031</v>
      </c>
    </row>
    <row r="3531" spans="2:2" x14ac:dyDescent="0.25">
      <c r="B3531" s="4" t="s">
        <v>3032</v>
      </c>
    </row>
    <row r="3532" spans="2:2" x14ac:dyDescent="0.25">
      <c r="B3532" s="4" t="s">
        <v>3033</v>
      </c>
    </row>
    <row r="3533" spans="2:2" x14ac:dyDescent="0.25">
      <c r="B3533" s="4" t="s">
        <v>3034</v>
      </c>
    </row>
    <row r="3534" spans="2:2" x14ac:dyDescent="0.25">
      <c r="B3534" s="4" t="s">
        <v>3035</v>
      </c>
    </row>
    <row r="3535" spans="2:2" x14ac:dyDescent="0.25">
      <c r="B3535" s="4" t="s">
        <v>3036</v>
      </c>
    </row>
    <row r="3536" spans="2:2" x14ac:dyDescent="0.25">
      <c r="B3536" s="4" t="s">
        <v>3037</v>
      </c>
    </row>
    <row r="3537" spans="2:2" x14ac:dyDescent="0.25">
      <c r="B3537" s="4" t="s">
        <v>3038</v>
      </c>
    </row>
    <row r="3538" spans="2:2" x14ac:dyDescent="0.25">
      <c r="B3538" s="4" t="s">
        <v>3039</v>
      </c>
    </row>
    <row r="3539" spans="2:2" x14ac:dyDescent="0.25">
      <c r="B3539" s="4" t="s">
        <v>3040</v>
      </c>
    </row>
    <row r="3540" spans="2:2" x14ac:dyDescent="0.25">
      <c r="B3540" s="4" t="s">
        <v>3041</v>
      </c>
    </row>
    <row r="3541" spans="2:2" x14ac:dyDescent="0.25">
      <c r="B3541" s="4" t="s">
        <v>3042</v>
      </c>
    </row>
    <row r="3542" spans="2:2" x14ac:dyDescent="0.25">
      <c r="B3542" s="4" t="s">
        <v>3043</v>
      </c>
    </row>
    <row r="3543" spans="2:2" x14ac:dyDescent="0.25">
      <c r="B3543" s="4" t="s">
        <v>3044</v>
      </c>
    </row>
    <row r="3544" spans="2:2" x14ac:dyDescent="0.25">
      <c r="B3544" s="4" t="s">
        <v>3045</v>
      </c>
    </row>
    <row r="3545" spans="2:2" x14ac:dyDescent="0.25">
      <c r="B3545" s="4" t="s">
        <v>3046</v>
      </c>
    </row>
    <row r="3546" spans="2:2" x14ac:dyDescent="0.25">
      <c r="B3546" s="4" t="s">
        <v>3047</v>
      </c>
    </row>
    <row r="3547" spans="2:2" x14ac:dyDescent="0.25">
      <c r="B3547" s="4" t="s">
        <v>3048</v>
      </c>
    </row>
    <row r="3548" spans="2:2" x14ac:dyDescent="0.25">
      <c r="B3548" s="4" t="s">
        <v>3049</v>
      </c>
    </row>
    <row r="3549" spans="2:2" x14ac:dyDescent="0.25">
      <c r="B3549" s="4" t="s">
        <v>4863</v>
      </c>
    </row>
    <row r="3550" spans="2:2" x14ac:dyDescent="0.25">
      <c r="B3550" s="4" t="s">
        <v>1407</v>
      </c>
    </row>
    <row r="3551" spans="2:2" x14ac:dyDescent="0.25">
      <c r="B3551" s="4" t="s">
        <v>3050</v>
      </c>
    </row>
    <row r="3552" spans="2:2" x14ac:dyDescent="0.25">
      <c r="B3552" s="4" t="s">
        <v>3051</v>
      </c>
    </row>
    <row r="3553" spans="2:2" x14ac:dyDescent="0.25">
      <c r="B3553" s="4" t="s">
        <v>5270</v>
      </c>
    </row>
    <row r="3554" spans="2:2" x14ac:dyDescent="0.25">
      <c r="B3554" s="4" t="s">
        <v>3052</v>
      </c>
    </row>
    <row r="3555" spans="2:2" x14ac:dyDescent="0.25">
      <c r="B3555" s="4" t="s">
        <v>4748</v>
      </c>
    </row>
    <row r="3556" spans="2:2" x14ac:dyDescent="0.25">
      <c r="B3556" s="4" t="s">
        <v>3053</v>
      </c>
    </row>
    <row r="3557" spans="2:2" x14ac:dyDescent="0.25">
      <c r="B3557" s="4" t="s">
        <v>3054</v>
      </c>
    </row>
    <row r="3558" spans="2:2" x14ac:dyDescent="0.25">
      <c r="B3558" s="4" t="s">
        <v>3055</v>
      </c>
    </row>
    <row r="3559" spans="2:2" x14ac:dyDescent="0.25">
      <c r="B3559" s="4" t="s">
        <v>3056</v>
      </c>
    </row>
    <row r="3560" spans="2:2" x14ac:dyDescent="0.25">
      <c r="B3560" s="4" t="s">
        <v>3057</v>
      </c>
    </row>
    <row r="3561" spans="2:2" x14ac:dyDescent="0.25">
      <c r="B3561" s="4" t="s">
        <v>3058</v>
      </c>
    </row>
    <row r="3562" spans="2:2" x14ac:dyDescent="0.25">
      <c r="B3562" s="4" t="s">
        <v>3059</v>
      </c>
    </row>
    <row r="3563" spans="2:2" x14ac:dyDescent="0.25">
      <c r="B3563" s="4" t="s">
        <v>3060</v>
      </c>
    </row>
    <row r="3564" spans="2:2" x14ac:dyDescent="0.25">
      <c r="B3564" s="4" t="s">
        <v>3061</v>
      </c>
    </row>
    <row r="3565" spans="2:2" x14ac:dyDescent="0.25">
      <c r="B3565" s="4" t="s">
        <v>3062</v>
      </c>
    </row>
    <row r="3566" spans="2:2" x14ac:dyDescent="0.25">
      <c r="B3566" s="4" t="s">
        <v>3063</v>
      </c>
    </row>
    <row r="3567" spans="2:2" x14ac:dyDescent="0.25">
      <c r="B3567" s="4" t="s">
        <v>3064</v>
      </c>
    </row>
    <row r="3568" spans="2:2" x14ac:dyDescent="0.25">
      <c r="B3568" s="4" t="s">
        <v>3065</v>
      </c>
    </row>
    <row r="3569" spans="2:2" x14ac:dyDescent="0.25">
      <c r="B3569" s="4" t="s">
        <v>3066</v>
      </c>
    </row>
    <row r="3570" spans="2:2" x14ac:dyDescent="0.25">
      <c r="B3570" s="4" t="s">
        <v>3067</v>
      </c>
    </row>
    <row r="3571" spans="2:2" x14ac:dyDescent="0.25">
      <c r="B3571" s="4" t="s">
        <v>4684</v>
      </c>
    </row>
    <row r="3572" spans="2:2" x14ac:dyDescent="0.25">
      <c r="B3572" s="4" t="s">
        <v>3068</v>
      </c>
    </row>
    <row r="3573" spans="2:2" x14ac:dyDescent="0.25">
      <c r="B3573" s="4" t="s">
        <v>3069</v>
      </c>
    </row>
    <row r="3574" spans="2:2" x14ac:dyDescent="0.25">
      <c r="B3574" s="4" t="s">
        <v>3070</v>
      </c>
    </row>
    <row r="3575" spans="2:2" x14ac:dyDescent="0.25">
      <c r="B3575" s="4" t="s">
        <v>3071</v>
      </c>
    </row>
    <row r="3576" spans="2:2" x14ac:dyDescent="0.25">
      <c r="B3576" s="4" t="s">
        <v>3072</v>
      </c>
    </row>
    <row r="3577" spans="2:2" x14ac:dyDescent="0.25">
      <c r="B3577" s="4" t="s">
        <v>3073</v>
      </c>
    </row>
    <row r="3578" spans="2:2" x14ac:dyDescent="0.25">
      <c r="B3578" s="4" t="s">
        <v>3074</v>
      </c>
    </row>
    <row r="3579" spans="2:2" x14ac:dyDescent="0.25">
      <c r="B3579" s="4" t="s">
        <v>3075</v>
      </c>
    </row>
    <row r="3580" spans="2:2" x14ac:dyDescent="0.25">
      <c r="B3580" s="4" t="s">
        <v>3076</v>
      </c>
    </row>
    <row r="3581" spans="2:2" x14ac:dyDescent="0.25">
      <c r="B3581" s="4" t="s">
        <v>3077</v>
      </c>
    </row>
    <row r="3582" spans="2:2" x14ac:dyDescent="0.25">
      <c r="B3582" s="4" t="s">
        <v>3078</v>
      </c>
    </row>
    <row r="3583" spans="2:2" x14ac:dyDescent="0.25">
      <c r="B3583" s="4" t="s">
        <v>3079</v>
      </c>
    </row>
    <row r="3584" spans="2:2" x14ac:dyDescent="0.25">
      <c r="B3584" s="4" t="s">
        <v>3080</v>
      </c>
    </row>
    <row r="3585" spans="2:2" x14ac:dyDescent="0.25">
      <c r="B3585" s="4" t="s">
        <v>3081</v>
      </c>
    </row>
    <row r="3586" spans="2:2" x14ac:dyDescent="0.25">
      <c r="B3586" s="4" t="s">
        <v>3082</v>
      </c>
    </row>
    <row r="3587" spans="2:2" x14ac:dyDescent="0.25">
      <c r="B3587" s="4" t="s">
        <v>3083</v>
      </c>
    </row>
    <row r="3588" spans="2:2" x14ac:dyDescent="0.25">
      <c r="B3588" s="4" t="s">
        <v>3084</v>
      </c>
    </row>
    <row r="3589" spans="2:2" x14ac:dyDescent="0.25">
      <c r="B3589" s="4" t="s">
        <v>3085</v>
      </c>
    </row>
    <row r="3590" spans="2:2" x14ac:dyDescent="0.25">
      <c r="B3590" s="4" t="s">
        <v>5365</v>
      </c>
    </row>
    <row r="3591" spans="2:2" x14ac:dyDescent="0.25">
      <c r="B3591" s="4" t="s">
        <v>4521</v>
      </c>
    </row>
    <row r="3592" spans="2:2" x14ac:dyDescent="0.25">
      <c r="B3592" s="4" t="s">
        <v>5271</v>
      </c>
    </row>
    <row r="3593" spans="2:2" x14ac:dyDescent="0.25">
      <c r="B3593" s="4" t="s">
        <v>3086</v>
      </c>
    </row>
    <row r="3594" spans="2:2" x14ac:dyDescent="0.25">
      <c r="B3594" s="4" t="s">
        <v>3087</v>
      </c>
    </row>
    <row r="3595" spans="2:2" x14ac:dyDescent="0.25">
      <c r="B3595" s="4" t="s">
        <v>3088</v>
      </c>
    </row>
    <row r="3596" spans="2:2" x14ac:dyDescent="0.25">
      <c r="B3596" s="4" t="s">
        <v>3089</v>
      </c>
    </row>
    <row r="3597" spans="2:2" x14ac:dyDescent="0.25">
      <c r="B3597" s="4" t="s">
        <v>214</v>
      </c>
    </row>
    <row r="3598" spans="2:2" x14ac:dyDescent="0.25">
      <c r="B3598" s="4" t="s">
        <v>5172</v>
      </c>
    </row>
    <row r="3599" spans="2:2" x14ac:dyDescent="0.25">
      <c r="B3599" s="4" t="s">
        <v>3090</v>
      </c>
    </row>
    <row r="3600" spans="2:2" x14ac:dyDescent="0.25">
      <c r="B3600" s="4" t="s">
        <v>3091</v>
      </c>
    </row>
    <row r="3601" spans="2:2" x14ac:dyDescent="0.25">
      <c r="B3601" s="4" t="s">
        <v>3092</v>
      </c>
    </row>
    <row r="3602" spans="2:2" x14ac:dyDescent="0.25">
      <c r="B3602" s="4" t="s">
        <v>4593</v>
      </c>
    </row>
    <row r="3603" spans="2:2" x14ac:dyDescent="0.25">
      <c r="B3603" s="4" t="s">
        <v>3093</v>
      </c>
    </row>
    <row r="3604" spans="2:2" x14ac:dyDescent="0.25">
      <c r="B3604" s="4" t="s">
        <v>3094</v>
      </c>
    </row>
    <row r="3605" spans="2:2" x14ac:dyDescent="0.25">
      <c r="B3605" s="4" t="s">
        <v>3095</v>
      </c>
    </row>
    <row r="3606" spans="2:2" x14ac:dyDescent="0.25">
      <c r="B3606" s="4" t="s">
        <v>3096</v>
      </c>
    </row>
    <row r="3607" spans="2:2" x14ac:dyDescent="0.25">
      <c r="B3607" s="4" t="s">
        <v>3097</v>
      </c>
    </row>
    <row r="3608" spans="2:2" x14ac:dyDescent="0.25">
      <c r="B3608" s="4" t="s">
        <v>3098</v>
      </c>
    </row>
    <row r="3609" spans="2:2" x14ac:dyDescent="0.25">
      <c r="B3609" s="4" t="s">
        <v>3099</v>
      </c>
    </row>
    <row r="3610" spans="2:2" x14ac:dyDescent="0.25">
      <c r="B3610" s="4" t="s">
        <v>3100</v>
      </c>
    </row>
    <row r="3611" spans="2:2" x14ac:dyDescent="0.25">
      <c r="B3611" s="4" t="s">
        <v>3101</v>
      </c>
    </row>
    <row r="3612" spans="2:2" x14ac:dyDescent="0.25">
      <c r="B3612" s="4" t="s">
        <v>3102</v>
      </c>
    </row>
    <row r="3613" spans="2:2" x14ac:dyDescent="0.25">
      <c r="B3613" s="4" t="s">
        <v>3103</v>
      </c>
    </row>
    <row r="3614" spans="2:2" x14ac:dyDescent="0.25">
      <c r="B3614" s="4" t="s">
        <v>3104</v>
      </c>
    </row>
    <row r="3615" spans="2:2" x14ac:dyDescent="0.25">
      <c r="B3615" s="4" t="s">
        <v>3105</v>
      </c>
    </row>
    <row r="3616" spans="2:2" x14ac:dyDescent="0.25">
      <c r="B3616" s="4" t="s">
        <v>3107</v>
      </c>
    </row>
    <row r="3617" spans="2:2" x14ac:dyDescent="0.25">
      <c r="B3617" s="4" t="s">
        <v>3108</v>
      </c>
    </row>
    <row r="3618" spans="2:2" x14ac:dyDescent="0.25">
      <c r="B3618" s="4" t="s">
        <v>3109</v>
      </c>
    </row>
    <row r="3619" spans="2:2" x14ac:dyDescent="0.25">
      <c r="B3619" s="4" t="s">
        <v>3110</v>
      </c>
    </row>
    <row r="3620" spans="2:2" x14ac:dyDescent="0.25">
      <c r="B3620" s="4" t="s">
        <v>3111</v>
      </c>
    </row>
    <row r="3621" spans="2:2" x14ac:dyDescent="0.25">
      <c r="B3621" s="4" t="s">
        <v>3112</v>
      </c>
    </row>
    <row r="3622" spans="2:2" x14ac:dyDescent="0.25">
      <c r="B3622" s="4" t="s">
        <v>3113</v>
      </c>
    </row>
    <row r="3623" spans="2:2" x14ac:dyDescent="0.25">
      <c r="B3623" s="4" t="s">
        <v>4427</v>
      </c>
    </row>
    <row r="3624" spans="2:2" x14ac:dyDescent="0.25">
      <c r="B3624" s="4" t="s">
        <v>3114</v>
      </c>
    </row>
    <row r="3625" spans="2:2" x14ac:dyDescent="0.25">
      <c r="B3625" s="4" t="s">
        <v>3115</v>
      </c>
    </row>
    <row r="3626" spans="2:2" x14ac:dyDescent="0.25">
      <c r="B3626" s="4" t="s">
        <v>4610</v>
      </c>
    </row>
    <row r="3627" spans="2:2" x14ac:dyDescent="0.25">
      <c r="B3627" s="4" t="s">
        <v>5173</v>
      </c>
    </row>
    <row r="3628" spans="2:2" x14ac:dyDescent="0.25">
      <c r="B3628" s="4" t="s">
        <v>3116</v>
      </c>
    </row>
    <row r="3629" spans="2:2" x14ac:dyDescent="0.25">
      <c r="B3629" s="4" t="s">
        <v>3117</v>
      </c>
    </row>
    <row r="3630" spans="2:2" x14ac:dyDescent="0.25">
      <c r="B3630" s="4" t="s">
        <v>3118</v>
      </c>
    </row>
    <row r="3631" spans="2:2" x14ac:dyDescent="0.25">
      <c r="B3631" s="4" t="s">
        <v>3119</v>
      </c>
    </row>
    <row r="3632" spans="2:2" x14ac:dyDescent="0.25">
      <c r="B3632" s="4" t="s">
        <v>3120</v>
      </c>
    </row>
    <row r="3633" spans="2:2" x14ac:dyDescent="0.25">
      <c r="B3633" s="4" t="s">
        <v>4428</v>
      </c>
    </row>
    <row r="3634" spans="2:2" x14ac:dyDescent="0.25">
      <c r="B3634" s="4" t="s">
        <v>3121</v>
      </c>
    </row>
    <row r="3635" spans="2:2" x14ac:dyDescent="0.25">
      <c r="B3635" s="4" t="s">
        <v>3122</v>
      </c>
    </row>
    <row r="3636" spans="2:2" x14ac:dyDescent="0.25">
      <c r="B3636" s="4" t="s">
        <v>3123</v>
      </c>
    </row>
    <row r="3637" spans="2:2" x14ac:dyDescent="0.25">
      <c r="B3637" s="4" t="s">
        <v>3124</v>
      </c>
    </row>
    <row r="3638" spans="2:2" x14ac:dyDescent="0.25">
      <c r="B3638" s="4" t="s">
        <v>3125</v>
      </c>
    </row>
    <row r="3639" spans="2:2" x14ac:dyDescent="0.25">
      <c r="B3639" s="4" t="s">
        <v>3126</v>
      </c>
    </row>
    <row r="3640" spans="2:2" x14ac:dyDescent="0.25">
      <c r="B3640" s="4" t="s">
        <v>3127</v>
      </c>
    </row>
    <row r="3641" spans="2:2" x14ac:dyDescent="0.25">
      <c r="B3641" s="4" t="s">
        <v>3128</v>
      </c>
    </row>
    <row r="3642" spans="2:2" x14ac:dyDescent="0.25">
      <c r="B3642" s="4" t="s">
        <v>3129</v>
      </c>
    </row>
    <row r="3643" spans="2:2" x14ac:dyDescent="0.25">
      <c r="B3643" s="4" t="s">
        <v>3130</v>
      </c>
    </row>
    <row r="3644" spans="2:2" x14ac:dyDescent="0.25">
      <c r="B3644" s="4" t="s">
        <v>3131</v>
      </c>
    </row>
    <row r="3645" spans="2:2" x14ac:dyDescent="0.25">
      <c r="B3645" s="4" t="s">
        <v>3132</v>
      </c>
    </row>
    <row r="3646" spans="2:2" x14ac:dyDescent="0.25">
      <c r="B3646" s="4" t="s">
        <v>3133</v>
      </c>
    </row>
    <row r="3647" spans="2:2" x14ac:dyDescent="0.25">
      <c r="B3647" s="4" t="s">
        <v>3134</v>
      </c>
    </row>
    <row r="3648" spans="2:2" x14ac:dyDescent="0.25">
      <c r="B3648" s="4" t="s">
        <v>3135</v>
      </c>
    </row>
    <row r="3649" spans="2:2" x14ac:dyDescent="0.25">
      <c r="B3649" s="4" t="s">
        <v>3136</v>
      </c>
    </row>
    <row r="3650" spans="2:2" x14ac:dyDescent="0.25">
      <c r="B3650" s="4" t="s">
        <v>3137</v>
      </c>
    </row>
    <row r="3651" spans="2:2" x14ac:dyDescent="0.25">
      <c r="B3651" s="4" t="s">
        <v>3138</v>
      </c>
    </row>
    <row r="3652" spans="2:2" x14ac:dyDescent="0.25">
      <c r="B3652" s="4" t="s">
        <v>3139</v>
      </c>
    </row>
    <row r="3653" spans="2:2" x14ac:dyDescent="0.25">
      <c r="B3653" s="4" t="s">
        <v>3140</v>
      </c>
    </row>
    <row r="3654" spans="2:2" x14ac:dyDescent="0.25">
      <c r="B3654" s="4" t="s">
        <v>3141</v>
      </c>
    </row>
    <row r="3655" spans="2:2" x14ac:dyDescent="0.25">
      <c r="B3655" s="4" t="s">
        <v>3142</v>
      </c>
    </row>
    <row r="3656" spans="2:2" x14ac:dyDescent="0.25">
      <c r="B3656" s="4" t="s">
        <v>3143</v>
      </c>
    </row>
    <row r="3657" spans="2:2" x14ac:dyDescent="0.25">
      <c r="B3657" s="4" t="s">
        <v>4809</v>
      </c>
    </row>
    <row r="3658" spans="2:2" x14ac:dyDescent="0.25">
      <c r="B3658" s="4" t="s">
        <v>3144</v>
      </c>
    </row>
    <row r="3659" spans="2:2" x14ac:dyDescent="0.25">
      <c r="B3659" s="4" t="s">
        <v>4819</v>
      </c>
    </row>
    <row r="3660" spans="2:2" x14ac:dyDescent="0.25">
      <c r="B3660" s="4" t="s">
        <v>4655</v>
      </c>
    </row>
    <row r="3661" spans="2:2" x14ac:dyDescent="0.25">
      <c r="B3661" s="4" t="s">
        <v>3145</v>
      </c>
    </row>
    <row r="3662" spans="2:2" x14ac:dyDescent="0.25">
      <c r="B3662" s="4" t="s">
        <v>2226</v>
      </c>
    </row>
    <row r="3663" spans="2:2" x14ac:dyDescent="0.25">
      <c r="B3663" s="4" t="s">
        <v>3146</v>
      </c>
    </row>
    <row r="3664" spans="2:2" x14ac:dyDescent="0.25">
      <c r="B3664" s="4" t="s">
        <v>4523</v>
      </c>
    </row>
    <row r="3665" spans="2:2" x14ac:dyDescent="0.25">
      <c r="B3665" s="4" t="s">
        <v>3147</v>
      </c>
    </row>
    <row r="3666" spans="2:2" x14ac:dyDescent="0.25">
      <c r="B3666" s="4" t="s">
        <v>3148</v>
      </c>
    </row>
    <row r="3667" spans="2:2" x14ac:dyDescent="0.25">
      <c r="B3667" s="4" t="s">
        <v>3149</v>
      </c>
    </row>
    <row r="3668" spans="2:2" x14ac:dyDescent="0.25">
      <c r="B3668" s="4" t="s">
        <v>3150</v>
      </c>
    </row>
    <row r="3669" spans="2:2" x14ac:dyDescent="0.25">
      <c r="B3669" s="4" t="s">
        <v>3151</v>
      </c>
    </row>
    <row r="3670" spans="2:2" x14ac:dyDescent="0.25">
      <c r="B3670" s="4" t="s">
        <v>3152</v>
      </c>
    </row>
    <row r="3671" spans="2:2" x14ac:dyDescent="0.25">
      <c r="B3671" s="4" t="s">
        <v>3153</v>
      </c>
    </row>
    <row r="3672" spans="2:2" x14ac:dyDescent="0.25">
      <c r="B3672" s="4" t="s">
        <v>5366</v>
      </c>
    </row>
    <row r="3673" spans="2:2" x14ac:dyDescent="0.25">
      <c r="B3673" s="4" t="s">
        <v>5367</v>
      </c>
    </row>
    <row r="3674" spans="2:2" x14ac:dyDescent="0.25">
      <c r="B3674" s="4" t="s">
        <v>3154</v>
      </c>
    </row>
    <row r="3675" spans="2:2" x14ac:dyDescent="0.25">
      <c r="B3675" s="4" t="s">
        <v>3155</v>
      </c>
    </row>
    <row r="3676" spans="2:2" x14ac:dyDescent="0.25">
      <c r="B3676" s="4" t="s">
        <v>3156</v>
      </c>
    </row>
    <row r="3677" spans="2:2" x14ac:dyDescent="0.25">
      <c r="B3677" s="4" t="s">
        <v>3157</v>
      </c>
    </row>
    <row r="3678" spans="2:2" x14ac:dyDescent="0.25">
      <c r="B3678" s="4" t="s">
        <v>3158</v>
      </c>
    </row>
    <row r="3679" spans="2:2" x14ac:dyDescent="0.25">
      <c r="B3679" s="4" t="s">
        <v>3159</v>
      </c>
    </row>
    <row r="3680" spans="2:2" x14ac:dyDescent="0.25">
      <c r="B3680" s="4" t="s">
        <v>3160</v>
      </c>
    </row>
    <row r="3681" spans="2:2" x14ac:dyDescent="0.25">
      <c r="B3681" s="4" t="s">
        <v>3161</v>
      </c>
    </row>
    <row r="3682" spans="2:2" x14ac:dyDescent="0.25">
      <c r="B3682" s="4" t="s">
        <v>3162</v>
      </c>
    </row>
    <row r="3683" spans="2:2" x14ac:dyDescent="0.25">
      <c r="B3683" s="4" t="s">
        <v>3163</v>
      </c>
    </row>
    <row r="3684" spans="2:2" x14ac:dyDescent="0.25">
      <c r="B3684" s="4" t="s">
        <v>3164</v>
      </c>
    </row>
    <row r="3685" spans="2:2" x14ac:dyDescent="0.25">
      <c r="B3685" s="4" t="s">
        <v>3172</v>
      </c>
    </row>
    <row r="3686" spans="2:2" x14ac:dyDescent="0.25">
      <c r="B3686" s="4" t="s">
        <v>5174</v>
      </c>
    </row>
    <row r="3687" spans="2:2" x14ac:dyDescent="0.25">
      <c r="B3687" s="4" t="s">
        <v>3165</v>
      </c>
    </row>
    <row r="3688" spans="2:2" x14ac:dyDescent="0.25">
      <c r="B3688" s="4" t="s">
        <v>3166</v>
      </c>
    </row>
    <row r="3689" spans="2:2" x14ac:dyDescent="0.25">
      <c r="B3689" s="4" t="s">
        <v>3167</v>
      </c>
    </row>
    <row r="3690" spans="2:2" x14ac:dyDescent="0.25">
      <c r="B3690" s="4" t="s">
        <v>3168</v>
      </c>
    </row>
    <row r="3691" spans="2:2" x14ac:dyDescent="0.25">
      <c r="B3691" s="4" t="s">
        <v>4524</v>
      </c>
    </row>
    <row r="3692" spans="2:2" x14ac:dyDescent="0.25">
      <c r="B3692" s="4" t="s">
        <v>4647</v>
      </c>
    </row>
    <row r="3693" spans="2:2" x14ac:dyDescent="0.25">
      <c r="B3693" s="4" t="s">
        <v>3169</v>
      </c>
    </row>
    <row r="3694" spans="2:2" x14ac:dyDescent="0.25">
      <c r="B3694" s="4" t="s">
        <v>3170</v>
      </c>
    </row>
    <row r="3695" spans="2:2" x14ac:dyDescent="0.25">
      <c r="B3695" s="4" t="s">
        <v>3171</v>
      </c>
    </row>
    <row r="3696" spans="2:2" x14ac:dyDescent="0.25">
      <c r="B3696" s="4" t="s">
        <v>3173</v>
      </c>
    </row>
    <row r="3697" spans="2:2" x14ac:dyDescent="0.25">
      <c r="B3697" s="4" t="s">
        <v>3174</v>
      </c>
    </row>
    <row r="3698" spans="2:2" x14ac:dyDescent="0.25">
      <c r="B3698" s="4" t="s">
        <v>3175</v>
      </c>
    </row>
    <row r="3699" spans="2:2" x14ac:dyDescent="0.25">
      <c r="B3699" s="4" t="s">
        <v>3176</v>
      </c>
    </row>
    <row r="3700" spans="2:2" x14ac:dyDescent="0.25">
      <c r="B3700" s="4" t="s">
        <v>3177</v>
      </c>
    </row>
    <row r="3701" spans="2:2" x14ac:dyDescent="0.25">
      <c r="B3701" s="4" t="s">
        <v>3178</v>
      </c>
    </row>
    <row r="3702" spans="2:2" x14ac:dyDescent="0.25">
      <c r="B3702" s="4" t="s">
        <v>3179</v>
      </c>
    </row>
    <row r="3703" spans="2:2" x14ac:dyDescent="0.25">
      <c r="B3703" s="4" t="s">
        <v>3180</v>
      </c>
    </row>
    <row r="3704" spans="2:2" x14ac:dyDescent="0.25">
      <c r="B3704" s="4" t="s">
        <v>3181</v>
      </c>
    </row>
    <row r="3705" spans="2:2" x14ac:dyDescent="0.25">
      <c r="B3705" s="4" t="s">
        <v>5175</v>
      </c>
    </row>
    <row r="3706" spans="2:2" x14ac:dyDescent="0.25">
      <c r="B3706" s="4" t="s">
        <v>3182</v>
      </c>
    </row>
    <row r="3707" spans="2:2" x14ac:dyDescent="0.25">
      <c r="B3707" s="4" t="s">
        <v>4567</v>
      </c>
    </row>
    <row r="3708" spans="2:2" x14ac:dyDescent="0.25">
      <c r="B3708" s="4" t="s">
        <v>3183</v>
      </c>
    </row>
    <row r="3709" spans="2:2" x14ac:dyDescent="0.25">
      <c r="B3709" s="4" t="s">
        <v>5176</v>
      </c>
    </row>
    <row r="3710" spans="2:2" x14ac:dyDescent="0.25">
      <c r="B3710" s="4" t="s">
        <v>5368</v>
      </c>
    </row>
    <row r="3711" spans="2:2" x14ac:dyDescent="0.25">
      <c r="B3711" s="4" t="s">
        <v>5369</v>
      </c>
    </row>
    <row r="3712" spans="2:2" x14ac:dyDescent="0.25">
      <c r="B3712" s="4" t="s">
        <v>3184</v>
      </c>
    </row>
    <row r="3713" spans="2:2" x14ac:dyDescent="0.25">
      <c r="B3713" s="4" t="s">
        <v>3185</v>
      </c>
    </row>
    <row r="3714" spans="2:2" x14ac:dyDescent="0.25">
      <c r="B3714" s="4" t="s">
        <v>3186</v>
      </c>
    </row>
    <row r="3715" spans="2:2" x14ac:dyDescent="0.25">
      <c r="B3715" s="4" t="s">
        <v>3187</v>
      </c>
    </row>
    <row r="3716" spans="2:2" x14ac:dyDescent="0.25">
      <c r="B3716" s="4" t="s">
        <v>3188</v>
      </c>
    </row>
    <row r="3717" spans="2:2" x14ac:dyDescent="0.25">
      <c r="B3717" s="4" t="s">
        <v>3189</v>
      </c>
    </row>
    <row r="3718" spans="2:2" x14ac:dyDescent="0.25">
      <c r="B3718" s="4" t="s">
        <v>3190</v>
      </c>
    </row>
    <row r="3719" spans="2:2" x14ac:dyDescent="0.25">
      <c r="B3719" s="4" t="s">
        <v>3191</v>
      </c>
    </row>
    <row r="3720" spans="2:2" x14ac:dyDescent="0.25">
      <c r="B3720" s="4" t="s">
        <v>3192</v>
      </c>
    </row>
    <row r="3721" spans="2:2" x14ac:dyDescent="0.25">
      <c r="B3721" s="4" t="s">
        <v>3193</v>
      </c>
    </row>
    <row r="3722" spans="2:2" x14ac:dyDescent="0.25">
      <c r="B3722" s="4" t="s">
        <v>3194</v>
      </c>
    </row>
    <row r="3723" spans="2:2" x14ac:dyDescent="0.25">
      <c r="B3723" s="4" t="s">
        <v>3195</v>
      </c>
    </row>
    <row r="3724" spans="2:2" x14ac:dyDescent="0.25">
      <c r="B3724" s="4" t="s">
        <v>3196</v>
      </c>
    </row>
    <row r="3725" spans="2:2" x14ac:dyDescent="0.25">
      <c r="B3725" s="4" t="s">
        <v>3197</v>
      </c>
    </row>
    <row r="3726" spans="2:2" x14ac:dyDescent="0.25">
      <c r="B3726" s="4" t="s">
        <v>3198</v>
      </c>
    </row>
    <row r="3727" spans="2:2" x14ac:dyDescent="0.25">
      <c r="B3727" s="4" t="s">
        <v>3199</v>
      </c>
    </row>
    <row r="3728" spans="2:2" x14ac:dyDescent="0.25">
      <c r="B3728" s="4" t="s">
        <v>3200</v>
      </c>
    </row>
    <row r="3729" spans="2:2" x14ac:dyDescent="0.25">
      <c r="B3729" s="4" t="s">
        <v>3201</v>
      </c>
    </row>
    <row r="3730" spans="2:2" x14ac:dyDescent="0.25">
      <c r="B3730" s="4" t="s">
        <v>3202</v>
      </c>
    </row>
    <row r="3731" spans="2:2" x14ac:dyDescent="0.25">
      <c r="B3731" s="4" t="s">
        <v>3203</v>
      </c>
    </row>
    <row r="3732" spans="2:2" x14ac:dyDescent="0.25">
      <c r="B3732" s="4" t="s">
        <v>3204</v>
      </c>
    </row>
    <row r="3733" spans="2:2" x14ac:dyDescent="0.25">
      <c r="B3733" s="4" t="s">
        <v>3205</v>
      </c>
    </row>
    <row r="3734" spans="2:2" x14ac:dyDescent="0.25">
      <c r="B3734" s="4" t="s">
        <v>3206</v>
      </c>
    </row>
    <row r="3735" spans="2:2" x14ac:dyDescent="0.25">
      <c r="B3735" s="4" t="s">
        <v>3207</v>
      </c>
    </row>
    <row r="3736" spans="2:2" x14ac:dyDescent="0.25">
      <c r="B3736" s="4" t="s">
        <v>3208</v>
      </c>
    </row>
    <row r="3737" spans="2:2" x14ac:dyDescent="0.25">
      <c r="B3737" s="4" t="s">
        <v>3209</v>
      </c>
    </row>
    <row r="3738" spans="2:2" x14ac:dyDescent="0.25">
      <c r="B3738" s="4" t="s">
        <v>3210</v>
      </c>
    </row>
    <row r="3739" spans="2:2" x14ac:dyDescent="0.25">
      <c r="B3739" s="4" t="s">
        <v>3211</v>
      </c>
    </row>
    <row r="3740" spans="2:2" x14ac:dyDescent="0.25">
      <c r="B3740" s="4" t="s">
        <v>3212</v>
      </c>
    </row>
    <row r="3741" spans="2:2" x14ac:dyDescent="0.25">
      <c r="B3741" s="4" t="s">
        <v>3213</v>
      </c>
    </row>
    <row r="3742" spans="2:2" x14ac:dyDescent="0.25">
      <c r="B3742" s="4" t="s">
        <v>3214</v>
      </c>
    </row>
    <row r="3743" spans="2:2" x14ac:dyDescent="0.25">
      <c r="B3743" s="4" t="s">
        <v>3215</v>
      </c>
    </row>
    <row r="3744" spans="2:2" x14ac:dyDescent="0.25">
      <c r="B3744" s="4" t="s">
        <v>3216</v>
      </c>
    </row>
    <row r="3745" spans="2:2" x14ac:dyDescent="0.25">
      <c r="B3745" s="4" t="s">
        <v>3217</v>
      </c>
    </row>
    <row r="3746" spans="2:2" x14ac:dyDescent="0.25">
      <c r="B3746" s="4" t="s">
        <v>3218</v>
      </c>
    </row>
    <row r="3747" spans="2:2" x14ac:dyDescent="0.25">
      <c r="B3747" s="4" t="s">
        <v>3219</v>
      </c>
    </row>
    <row r="3748" spans="2:2" x14ac:dyDescent="0.25">
      <c r="B3748" s="4" t="s">
        <v>3220</v>
      </c>
    </row>
    <row r="3749" spans="2:2" x14ac:dyDescent="0.25">
      <c r="B3749" s="4" t="s">
        <v>3221</v>
      </c>
    </row>
    <row r="3750" spans="2:2" x14ac:dyDescent="0.25">
      <c r="B3750" s="4" t="s">
        <v>3222</v>
      </c>
    </row>
    <row r="3751" spans="2:2" x14ac:dyDescent="0.25">
      <c r="B3751" s="4" t="s">
        <v>3223</v>
      </c>
    </row>
    <row r="3752" spans="2:2" x14ac:dyDescent="0.25">
      <c r="B3752" s="4" t="s">
        <v>3224</v>
      </c>
    </row>
    <row r="3753" spans="2:2" x14ac:dyDescent="0.25">
      <c r="B3753" s="4" t="s">
        <v>3225</v>
      </c>
    </row>
    <row r="3754" spans="2:2" x14ac:dyDescent="0.25">
      <c r="B3754" s="4" t="s">
        <v>5370</v>
      </c>
    </row>
    <row r="3755" spans="2:2" x14ac:dyDescent="0.25">
      <c r="B3755" s="4" t="s">
        <v>3226</v>
      </c>
    </row>
    <row r="3756" spans="2:2" x14ac:dyDescent="0.25">
      <c r="B3756" s="4" t="s">
        <v>3227</v>
      </c>
    </row>
    <row r="3757" spans="2:2" x14ac:dyDescent="0.25">
      <c r="B3757" s="4" t="s">
        <v>3228</v>
      </c>
    </row>
    <row r="3758" spans="2:2" x14ac:dyDescent="0.25">
      <c r="B3758" s="4" t="s">
        <v>3229</v>
      </c>
    </row>
    <row r="3759" spans="2:2" x14ac:dyDescent="0.25">
      <c r="B3759" s="4" t="s">
        <v>4810</v>
      </c>
    </row>
    <row r="3760" spans="2:2" x14ac:dyDescent="0.25">
      <c r="B3760" s="4" t="s">
        <v>4974</v>
      </c>
    </row>
    <row r="3761" spans="2:2" x14ac:dyDescent="0.25">
      <c r="B3761" s="4" t="s">
        <v>4594</v>
      </c>
    </row>
    <row r="3762" spans="2:2" x14ac:dyDescent="0.25">
      <c r="B3762" s="4" t="s">
        <v>3230</v>
      </c>
    </row>
    <row r="3763" spans="2:2" x14ac:dyDescent="0.25">
      <c r="B3763" s="4" t="s">
        <v>3231</v>
      </c>
    </row>
    <row r="3764" spans="2:2" x14ac:dyDescent="0.25">
      <c r="B3764" s="4" t="s">
        <v>3232</v>
      </c>
    </row>
    <row r="3765" spans="2:2" x14ac:dyDescent="0.25">
      <c r="B3765" s="4" t="s">
        <v>3233</v>
      </c>
    </row>
    <row r="3766" spans="2:2" x14ac:dyDescent="0.25">
      <c r="B3766" s="4" t="s">
        <v>3234</v>
      </c>
    </row>
    <row r="3767" spans="2:2" x14ac:dyDescent="0.25">
      <c r="B3767" s="4" t="s">
        <v>3235</v>
      </c>
    </row>
    <row r="3768" spans="2:2" x14ac:dyDescent="0.25">
      <c r="B3768" s="4" t="s">
        <v>3236</v>
      </c>
    </row>
    <row r="3769" spans="2:2" x14ac:dyDescent="0.25">
      <c r="B3769" s="4" t="s">
        <v>3237</v>
      </c>
    </row>
    <row r="3770" spans="2:2" x14ac:dyDescent="0.25">
      <c r="B3770" s="4" t="s">
        <v>4930</v>
      </c>
    </row>
    <row r="3771" spans="2:2" x14ac:dyDescent="0.25">
      <c r="B3771" s="4" t="s">
        <v>3238</v>
      </c>
    </row>
    <row r="3772" spans="2:2" x14ac:dyDescent="0.25">
      <c r="B3772" s="4" t="s">
        <v>3239</v>
      </c>
    </row>
    <row r="3773" spans="2:2" x14ac:dyDescent="0.25">
      <c r="B3773" s="4" t="s">
        <v>3240</v>
      </c>
    </row>
    <row r="3774" spans="2:2" x14ac:dyDescent="0.25">
      <c r="B3774" s="4" t="s">
        <v>3241</v>
      </c>
    </row>
    <row r="3775" spans="2:2" x14ac:dyDescent="0.25">
      <c r="B3775" s="4" t="s">
        <v>3242</v>
      </c>
    </row>
    <row r="3776" spans="2:2" x14ac:dyDescent="0.25">
      <c r="B3776" s="4" t="s">
        <v>3243</v>
      </c>
    </row>
    <row r="3777" spans="2:2" x14ac:dyDescent="0.25">
      <c r="B3777" s="4" t="s">
        <v>3244</v>
      </c>
    </row>
    <row r="3778" spans="2:2" x14ac:dyDescent="0.25">
      <c r="B3778" s="4" t="s">
        <v>3245</v>
      </c>
    </row>
    <row r="3779" spans="2:2" x14ac:dyDescent="0.25">
      <c r="B3779" s="4" t="s">
        <v>3246</v>
      </c>
    </row>
    <row r="3780" spans="2:2" x14ac:dyDescent="0.25">
      <c r="B3780" s="4" t="s">
        <v>3247</v>
      </c>
    </row>
    <row r="3781" spans="2:2" x14ac:dyDescent="0.25">
      <c r="B3781" s="4" t="s">
        <v>3248</v>
      </c>
    </row>
    <row r="3782" spans="2:2" x14ac:dyDescent="0.25">
      <c r="B3782" s="4" t="s">
        <v>3249</v>
      </c>
    </row>
    <row r="3783" spans="2:2" x14ac:dyDescent="0.25">
      <c r="B3783" s="4" t="s">
        <v>3250</v>
      </c>
    </row>
    <row r="3784" spans="2:2" x14ac:dyDescent="0.25">
      <c r="B3784" s="4" t="s">
        <v>4525</v>
      </c>
    </row>
    <row r="3785" spans="2:2" x14ac:dyDescent="0.25">
      <c r="B3785" s="4" t="s">
        <v>3251</v>
      </c>
    </row>
    <row r="3786" spans="2:2" x14ac:dyDescent="0.25">
      <c r="B3786" s="4" t="s">
        <v>4455</v>
      </c>
    </row>
    <row r="3787" spans="2:2" x14ac:dyDescent="0.25">
      <c r="B3787" s="4" t="s">
        <v>3252</v>
      </c>
    </row>
    <row r="3788" spans="2:2" x14ac:dyDescent="0.25">
      <c r="B3788" s="4" t="s">
        <v>3253</v>
      </c>
    </row>
    <row r="3789" spans="2:2" x14ac:dyDescent="0.25">
      <c r="B3789" s="4" t="s">
        <v>4419</v>
      </c>
    </row>
    <row r="3790" spans="2:2" x14ac:dyDescent="0.25">
      <c r="B3790" s="4" t="s">
        <v>3254</v>
      </c>
    </row>
    <row r="3791" spans="2:2" x14ac:dyDescent="0.25">
      <c r="B3791" s="4" t="s">
        <v>1597</v>
      </c>
    </row>
    <row r="3792" spans="2:2" x14ac:dyDescent="0.25">
      <c r="B3792" s="4" t="s">
        <v>4760</v>
      </c>
    </row>
    <row r="3793" spans="2:2" x14ac:dyDescent="0.25">
      <c r="B3793" s="4" t="s">
        <v>3255</v>
      </c>
    </row>
    <row r="3794" spans="2:2" x14ac:dyDescent="0.25">
      <c r="B3794" s="4" t="s">
        <v>3256</v>
      </c>
    </row>
    <row r="3795" spans="2:2" x14ac:dyDescent="0.25">
      <c r="B3795" s="4" t="s">
        <v>3257</v>
      </c>
    </row>
    <row r="3796" spans="2:2" x14ac:dyDescent="0.25">
      <c r="B3796" s="4" t="s">
        <v>3258</v>
      </c>
    </row>
    <row r="3797" spans="2:2" x14ac:dyDescent="0.25">
      <c r="B3797" s="4" t="s">
        <v>3259</v>
      </c>
    </row>
    <row r="3798" spans="2:2" x14ac:dyDescent="0.25">
      <c r="B3798" s="4" t="s">
        <v>3260</v>
      </c>
    </row>
    <row r="3799" spans="2:2" x14ac:dyDescent="0.25">
      <c r="B3799" s="4" t="s">
        <v>4709</v>
      </c>
    </row>
    <row r="3800" spans="2:2" x14ac:dyDescent="0.25">
      <c r="B3800" s="4" t="s">
        <v>3262</v>
      </c>
    </row>
    <row r="3801" spans="2:2" x14ac:dyDescent="0.25">
      <c r="B3801" s="4" t="s">
        <v>3261</v>
      </c>
    </row>
    <row r="3802" spans="2:2" x14ac:dyDescent="0.25">
      <c r="B3802" s="4" t="s">
        <v>5083</v>
      </c>
    </row>
    <row r="3803" spans="2:2" x14ac:dyDescent="0.25">
      <c r="B3803" s="4" t="s">
        <v>3263</v>
      </c>
    </row>
    <row r="3804" spans="2:2" x14ac:dyDescent="0.25">
      <c r="B3804" s="4" t="s">
        <v>3264</v>
      </c>
    </row>
    <row r="3805" spans="2:2" x14ac:dyDescent="0.25">
      <c r="B3805" s="4" t="s">
        <v>4657</v>
      </c>
    </row>
    <row r="3806" spans="2:2" x14ac:dyDescent="0.25">
      <c r="B3806" s="4" t="s">
        <v>4658</v>
      </c>
    </row>
    <row r="3807" spans="2:2" x14ac:dyDescent="0.25">
      <c r="B3807" s="4" t="s">
        <v>5272</v>
      </c>
    </row>
    <row r="3808" spans="2:2" x14ac:dyDescent="0.25">
      <c r="B3808" s="4" t="s">
        <v>3265</v>
      </c>
    </row>
    <row r="3809" spans="2:2" x14ac:dyDescent="0.25">
      <c r="B3809" s="4" t="s">
        <v>4420</v>
      </c>
    </row>
    <row r="3810" spans="2:2" x14ac:dyDescent="0.25">
      <c r="B3810" s="4" t="s">
        <v>4654</v>
      </c>
    </row>
    <row r="3811" spans="2:2" x14ac:dyDescent="0.25">
      <c r="B3811" s="4" t="s">
        <v>4595</v>
      </c>
    </row>
    <row r="3812" spans="2:2" x14ac:dyDescent="0.25">
      <c r="B3812" s="4" t="s">
        <v>3266</v>
      </c>
    </row>
    <row r="3813" spans="2:2" x14ac:dyDescent="0.25">
      <c r="B3813" s="4" t="s">
        <v>3267</v>
      </c>
    </row>
    <row r="3814" spans="2:2" x14ac:dyDescent="0.25">
      <c r="B3814" s="4" t="s">
        <v>3268</v>
      </c>
    </row>
    <row r="3815" spans="2:2" x14ac:dyDescent="0.25">
      <c r="B3815" s="4" t="s">
        <v>3269</v>
      </c>
    </row>
    <row r="3816" spans="2:2" x14ac:dyDescent="0.25">
      <c r="B3816" s="4" t="s">
        <v>4625</v>
      </c>
    </row>
    <row r="3817" spans="2:2" x14ac:dyDescent="0.25">
      <c r="B3817" s="4" t="s">
        <v>3270</v>
      </c>
    </row>
    <row r="3818" spans="2:2" x14ac:dyDescent="0.25">
      <c r="B3818" s="4" t="s">
        <v>3272</v>
      </c>
    </row>
    <row r="3819" spans="2:2" x14ac:dyDescent="0.25">
      <c r="B3819" s="4" t="s">
        <v>3273</v>
      </c>
    </row>
    <row r="3820" spans="2:2" x14ac:dyDescent="0.25">
      <c r="B3820" s="4" t="s">
        <v>3274</v>
      </c>
    </row>
    <row r="3821" spans="2:2" x14ac:dyDescent="0.25">
      <c r="B3821" s="4" t="s">
        <v>3275</v>
      </c>
    </row>
    <row r="3822" spans="2:2" x14ac:dyDescent="0.25">
      <c r="B3822" s="4" t="s">
        <v>3276</v>
      </c>
    </row>
    <row r="3823" spans="2:2" x14ac:dyDescent="0.25">
      <c r="B3823" s="4" t="s">
        <v>3277</v>
      </c>
    </row>
    <row r="3824" spans="2:2" x14ac:dyDescent="0.25">
      <c r="B3824" s="4" t="s">
        <v>5273</v>
      </c>
    </row>
    <row r="3825" spans="2:2" x14ac:dyDescent="0.25">
      <c r="B3825" s="4" t="s">
        <v>3278</v>
      </c>
    </row>
    <row r="3826" spans="2:2" x14ac:dyDescent="0.25">
      <c r="B3826" s="4" t="s">
        <v>3279</v>
      </c>
    </row>
    <row r="3827" spans="2:2" x14ac:dyDescent="0.25">
      <c r="B3827" s="4" t="s">
        <v>3280</v>
      </c>
    </row>
    <row r="3828" spans="2:2" x14ac:dyDescent="0.25">
      <c r="B3828" s="4" t="s">
        <v>4596</v>
      </c>
    </row>
  </sheetData>
  <sortState xmlns:xlrd2="http://schemas.microsoft.com/office/spreadsheetml/2017/richdata2" ref="B4:Y486">
    <sortCondition descending="1" ref="Y4:Y486"/>
  </sortState>
  <dataValidations disablePrompts="1"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4:D568 F4:X568" xr:uid="{00000000-0002-0000-0400-000000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4:B568" xr:uid="{00000000-0002-0000-0400-000001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36"/>
  <sheetViews>
    <sheetView zoomScale="98" zoomScaleNormal="98" workbookViewId="0">
      <selection activeCell="B10" sqref="B10"/>
    </sheetView>
  </sheetViews>
  <sheetFormatPr defaultColWidth="9.140625" defaultRowHeight="14.25" x14ac:dyDescent="0.25"/>
  <cols>
    <col min="1" max="1" width="16.85546875" style="91" bestFit="1" customWidth="1"/>
    <col min="2" max="2" width="13.5703125" style="85" customWidth="1"/>
    <col min="3" max="3" width="14.85546875" style="85" bestFit="1" customWidth="1"/>
    <col min="4" max="16384" width="9.140625" style="85"/>
  </cols>
  <sheetData>
    <row r="1" spans="1:4" x14ac:dyDescent="0.25">
      <c r="A1" s="84" t="str">
        <f>"Dow Jones Industrial  "&amp;B5&amp;"M"</f>
        <v>Dow Jones Industrial  24M</v>
      </c>
      <c r="B1" s="93" t="s">
        <v>72</v>
      </c>
    </row>
    <row r="2" spans="1:4" s="4" customFormat="1" x14ac:dyDescent="0.25">
      <c r="A2" s="84" t="s">
        <v>67</v>
      </c>
      <c r="B2" s="101" t="s">
        <v>15</v>
      </c>
      <c r="C2" s="93" t="s">
        <v>72</v>
      </c>
      <c r="D2" s="85"/>
    </row>
    <row r="3" spans="1:4" s="4" customFormat="1" x14ac:dyDescent="0.25">
      <c r="A3" s="84" t="s">
        <v>68</v>
      </c>
      <c r="B3" s="102">
        <f>EDATE(B4,-B5)</f>
        <v>45144</v>
      </c>
      <c r="C3" s="93" t="s">
        <v>72</v>
      </c>
    </row>
    <row r="4" spans="1:4" s="4" customFormat="1" x14ac:dyDescent="0.25">
      <c r="A4" s="84" t="s">
        <v>69</v>
      </c>
      <c r="B4" s="102">
        <f>'Market Dash'!R3</f>
        <v>45875</v>
      </c>
      <c r="C4" s="93" t="s">
        <v>72</v>
      </c>
    </row>
    <row r="5" spans="1:4" s="4" customFormat="1" x14ac:dyDescent="0.25">
      <c r="A5" s="84" t="s">
        <v>70</v>
      </c>
      <c r="B5" s="103">
        <v>24</v>
      </c>
      <c r="C5" s="94" t="s">
        <v>73</v>
      </c>
    </row>
    <row r="6" spans="1:4" s="4" customFormat="1" x14ac:dyDescent="0.25">
      <c r="A6" s="84" t="s">
        <v>71</v>
      </c>
      <c r="B6" s="103" t="s">
        <v>16</v>
      </c>
      <c r="C6" s="94" t="s">
        <v>74</v>
      </c>
    </row>
    <row r="7" spans="1:4" s="4" customFormat="1" x14ac:dyDescent="0.25">
      <c r="B7" s="15"/>
    </row>
    <row r="8" spans="1:4" s="86" customFormat="1" x14ac:dyDescent="0.25">
      <c r="A8" s="86" t="s">
        <v>75</v>
      </c>
      <c r="B8" s="86" t="str">
        <f>_xll.ECONOMATICA(B9,"name")</f>
        <v>Dow Jones Index</v>
      </c>
    </row>
    <row r="9" spans="1:4" s="88" customFormat="1" x14ac:dyDescent="0.25">
      <c r="A9" s="87" t="s">
        <v>17</v>
      </c>
      <c r="B9" s="87" t="s">
        <v>4674</v>
      </c>
    </row>
    <row r="10" spans="1:4" x14ac:dyDescent="0.25">
      <c r="A10" s="89">
        <f>_xll.ECONOMATICA(B9,$B$2,,$B$4,$B$3,$B$6,,,,"FALSE",,)</f>
        <v>45142</v>
      </c>
      <c r="B10" s="90">
        <v>35065.620000000003</v>
      </c>
    </row>
    <row r="11" spans="1:4" x14ac:dyDescent="0.25">
      <c r="A11" s="89">
        <v>45149</v>
      </c>
      <c r="B11" s="90">
        <v>35281.4</v>
      </c>
    </row>
    <row r="12" spans="1:4" x14ac:dyDescent="0.25">
      <c r="A12" s="89">
        <v>45156</v>
      </c>
      <c r="B12" s="90">
        <v>34500.660000000003</v>
      </c>
    </row>
    <row r="13" spans="1:4" x14ac:dyDescent="0.25">
      <c r="A13" s="89">
        <v>45163</v>
      </c>
      <c r="B13" s="90">
        <v>34346.9</v>
      </c>
    </row>
    <row r="14" spans="1:4" x14ac:dyDescent="0.25">
      <c r="A14" s="89">
        <v>45170</v>
      </c>
      <c r="B14" s="90">
        <v>34837.71</v>
      </c>
    </row>
    <row r="15" spans="1:4" x14ac:dyDescent="0.25">
      <c r="A15" s="89">
        <v>45177</v>
      </c>
      <c r="B15" s="90">
        <v>34576.589999999997</v>
      </c>
    </row>
    <row r="16" spans="1:4" x14ac:dyDescent="0.25">
      <c r="A16" s="89">
        <v>45184</v>
      </c>
      <c r="B16" s="90">
        <v>34618.239999999998</v>
      </c>
    </row>
    <row r="17" spans="1:2" x14ac:dyDescent="0.25">
      <c r="A17" s="89">
        <v>45191</v>
      </c>
      <c r="B17" s="90">
        <v>33963.839999999997</v>
      </c>
    </row>
    <row r="18" spans="1:2" x14ac:dyDescent="0.25">
      <c r="A18" s="89">
        <v>45198</v>
      </c>
      <c r="B18" s="90">
        <v>33507.5</v>
      </c>
    </row>
    <row r="19" spans="1:2" x14ac:dyDescent="0.25">
      <c r="A19" s="89">
        <v>45205</v>
      </c>
      <c r="B19" s="90">
        <v>33407.58</v>
      </c>
    </row>
    <row r="20" spans="1:2" x14ac:dyDescent="0.25">
      <c r="A20" s="89">
        <v>45212</v>
      </c>
      <c r="B20" s="90">
        <v>33670.29</v>
      </c>
    </row>
    <row r="21" spans="1:2" x14ac:dyDescent="0.25">
      <c r="A21" s="89">
        <v>45219</v>
      </c>
      <c r="B21" s="90">
        <v>33127.279999999999</v>
      </c>
    </row>
    <row r="22" spans="1:2" x14ac:dyDescent="0.25">
      <c r="A22" s="89">
        <v>45226</v>
      </c>
      <c r="B22" s="90">
        <v>32417.59</v>
      </c>
    </row>
    <row r="23" spans="1:2" x14ac:dyDescent="0.25">
      <c r="A23" s="89">
        <v>45233</v>
      </c>
      <c r="B23" s="90">
        <v>34061.32</v>
      </c>
    </row>
    <row r="24" spans="1:2" x14ac:dyDescent="0.25">
      <c r="A24" s="89">
        <v>45240</v>
      </c>
      <c r="B24" s="90">
        <v>34283.1</v>
      </c>
    </row>
    <row r="25" spans="1:2" x14ac:dyDescent="0.25">
      <c r="A25" s="89">
        <v>45247</v>
      </c>
      <c r="B25" s="90">
        <v>34947.279999999999</v>
      </c>
    </row>
    <row r="26" spans="1:2" x14ac:dyDescent="0.25">
      <c r="A26" s="89">
        <v>45254</v>
      </c>
      <c r="B26" s="90">
        <v>35390.15</v>
      </c>
    </row>
    <row r="27" spans="1:2" x14ac:dyDescent="0.25">
      <c r="A27" s="89">
        <v>45261</v>
      </c>
      <c r="B27" s="90">
        <v>36245.5</v>
      </c>
    </row>
    <row r="28" spans="1:2" x14ac:dyDescent="0.25">
      <c r="A28" s="89">
        <v>45268</v>
      </c>
      <c r="B28" s="90">
        <v>36247.870000000003</v>
      </c>
    </row>
    <row r="29" spans="1:2" x14ac:dyDescent="0.25">
      <c r="A29" s="89">
        <v>45275</v>
      </c>
      <c r="B29" s="90">
        <v>37305.160000000003</v>
      </c>
    </row>
    <row r="30" spans="1:2" x14ac:dyDescent="0.25">
      <c r="A30" s="89">
        <v>45282</v>
      </c>
      <c r="B30" s="90">
        <v>37385.97</v>
      </c>
    </row>
    <row r="31" spans="1:2" x14ac:dyDescent="0.25">
      <c r="A31" s="89">
        <v>45289</v>
      </c>
      <c r="B31" s="90">
        <v>37689.54</v>
      </c>
    </row>
    <row r="32" spans="1:2" x14ac:dyDescent="0.25">
      <c r="A32" s="89">
        <v>45296</v>
      </c>
      <c r="B32" s="90">
        <v>37466.11</v>
      </c>
    </row>
    <row r="33" spans="1:2" x14ac:dyDescent="0.25">
      <c r="A33" s="89">
        <v>45303</v>
      </c>
      <c r="B33" s="90">
        <v>37592.980000000003</v>
      </c>
    </row>
    <row r="34" spans="1:2" x14ac:dyDescent="0.25">
      <c r="A34" s="89">
        <v>45310</v>
      </c>
      <c r="B34" s="90">
        <v>37863.800000000003</v>
      </c>
    </row>
    <row r="35" spans="1:2" x14ac:dyDescent="0.25">
      <c r="A35" s="89">
        <v>45317</v>
      </c>
      <c r="B35" s="90">
        <v>38109.43</v>
      </c>
    </row>
    <row r="36" spans="1:2" x14ac:dyDescent="0.25">
      <c r="A36" s="89">
        <v>45324</v>
      </c>
      <c r="B36" s="90">
        <v>38654.42</v>
      </c>
    </row>
    <row r="37" spans="1:2" x14ac:dyDescent="0.25">
      <c r="A37" s="89">
        <v>45331</v>
      </c>
      <c r="B37" s="90">
        <v>38671.69</v>
      </c>
    </row>
    <row r="38" spans="1:2" x14ac:dyDescent="0.25">
      <c r="A38" s="89">
        <v>45338</v>
      </c>
      <c r="B38" s="90">
        <v>38627.99</v>
      </c>
    </row>
    <row r="39" spans="1:2" x14ac:dyDescent="0.25">
      <c r="A39" s="89">
        <v>45345</v>
      </c>
      <c r="B39" s="90">
        <v>39131.53</v>
      </c>
    </row>
    <row r="40" spans="1:2" x14ac:dyDescent="0.25">
      <c r="A40" s="89">
        <v>45352</v>
      </c>
      <c r="B40" s="90">
        <v>39087.379999999997</v>
      </c>
    </row>
    <row r="41" spans="1:2" x14ac:dyDescent="0.25">
      <c r="A41" s="89">
        <v>45359</v>
      </c>
      <c r="B41" s="90">
        <v>38722.69</v>
      </c>
    </row>
    <row r="42" spans="1:2" x14ac:dyDescent="0.25">
      <c r="A42" s="89">
        <v>45366</v>
      </c>
      <c r="B42" s="90">
        <v>38714.769999999997</v>
      </c>
    </row>
    <row r="43" spans="1:2" x14ac:dyDescent="0.25">
      <c r="A43" s="89">
        <v>45373</v>
      </c>
      <c r="B43" s="90">
        <v>39475.9</v>
      </c>
    </row>
    <row r="44" spans="1:2" x14ac:dyDescent="0.25">
      <c r="A44" s="89">
        <v>45380</v>
      </c>
      <c r="B44" s="90">
        <v>39807.370000000003</v>
      </c>
    </row>
    <row r="45" spans="1:2" x14ac:dyDescent="0.25">
      <c r="A45" s="89">
        <v>45387</v>
      </c>
      <c r="B45" s="90">
        <v>38904.04</v>
      </c>
    </row>
    <row r="46" spans="1:2" x14ac:dyDescent="0.25">
      <c r="A46" s="89">
        <v>45394</v>
      </c>
      <c r="B46" s="90">
        <v>37983.24</v>
      </c>
    </row>
    <row r="47" spans="1:2" x14ac:dyDescent="0.25">
      <c r="A47" s="89">
        <v>45401</v>
      </c>
      <c r="B47" s="90">
        <v>37986.400000000001</v>
      </c>
    </row>
    <row r="48" spans="1:2" x14ac:dyDescent="0.25">
      <c r="A48" s="89">
        <v>45408</v>
      </c>
      <c r="B48" s="90">
        <v>38239.660000000003</v>
      </c>
    </row>
    <row r="49" spans="1:2" x14ac:dyDescent="0.25">
      <c r="A49" s="89">
        <v>45415</v>
      </c>
      <c r="B49" s="90">
        <v>38675.68</v>
      </c>
    </row>
    <row r="50" spans="1:2" x14ac:dyDescent="0.25">
      <c r="A50" s="89">
        <v>45422</v>
      </c>
      <c r="B50" s="90">
        <v>39512.839999999997</v>
      </c>
    </row>
    <row r="51" spans="1:2" x14ac:dyDescent="0.25">
      <c r="A51" s="89">
        <v>45429</v>
      </c>
      <c r="B51" s="90">
        <v>40003.589999999997</v>
      </c>
    </row>
    <row r="52" spans="1:2" x14ac:dyDescent="0.25">
      <c r="A52" s="89">
        <v>45436</v>
      </c>
      <c r="B52" s="90">
        <v>39069.589999999997</v>
      </c>
    </row>
    <row r="53" spans="1:2" x14ac:dyDescent="0.25">
      <c r="A53" s="89">
        <v>45443</v>
      </c>
      <c r="B53" s="90">
        <v>38686.32</v>
      </c>
    </row>
    <row r="54" spans="1:2" x14ac:dyDescent="0.25">
      <c r="A54" s="89">
        <v>45450</v>
      </c>
      <c r="B54" s="90">
        <v>38798.99</v>
      </c>
    </row>
    <row r="55" spans="1:2" x14ac:dyDescent="0.25">
      <c r="A55" s="89">
        <v>45457</v>
      </c>
      <c r="B55" s="90">
        <v>38589.160000000003</v>
      </c>
    </row>
    <row r="56" spans="1:2" x14ac:dyDescent="0.25">
      <c r="A56" s="89">
        <v>45464</v>
      </c>
      <c r="B56" s="90">
        <v>39150.33</v>
      </c>
    </row>
    <row r="57" spans="1:2" x14ac:dyDescent="0.25">
      <c r="A57" s="89">
        <v>45471</v>
      </c>
      <c r="B57" s="90">
        <v>39118.86</v>
      </c>
    </row>
    <row r="58" spans="1:2" x14ac:dyDescent="0.25">
      <c r="A58" s="89">
        <v>45478</v>
      </c>
      <c r="B58" s="90">
        <v>39375.870000000003</v>
      </c>
    </row>
    <row r="59" spans="1:2" x14ac:dyDescent="0.25">
      <c r="A59" s="89">
        <v>45485</v>
      </c>
      <c r="B59" s="90">
        <v>40000.9</v>
      </c>
    </row>
    <row r="60" spans="1:2" x14ac:dyDescent="0.25">
      <c r="A60" s="89">
        <v>45492</v>
      </c>
      <c r="B60" s="90">
        <v>40287.53</v>
      </c>
    </row>
    <row r="61" spans="1:2" x14ac:dyDescent="0.25">
      <c r="A61" s="89">
        <v>45499</v>
      </c>
      <c r="B61" s="90">
        <v>40589.339999999997</v>
      </c>
    </row>
    <row r="62" spans="1:2" x14ac:dyDescent="0.25">
      <c r="A62" s="89">
        <v>45506</v>
      </c>
      <c r="B62" s="90">
        <v>39737.26</v>
      </c>
    </row>
    <row r="63" spans="1:2" x14ac:dyDescent="0.25">
      <c r="A63" s="89">
        <v>45513</v>
      </c>
      <c r="B63" s="90">
        <v>39497.54</v>
      </c>
    </row>
    <row r="64" spans="1:2" x14ac:dyDescent="0.25">
      <c r="A64" s="89">
        <v>45520</v>
      </c>
      <c r="B64" s="90">
        <v>40659.760000000002</v>
      </c>
    </row>
    <row r="65" spans="1:2" x14ac:dyDescent="0.25">
      <c r="A65" s="89">
        <v>45527</v>
      </c>
      <c r="B65" s="90">
        <v>41175.08</v>
      </c>
    </row>
    <row r="66" spans="1:2" x14ac:dyDescent="0.25">
      <c r="A66" s="89">
        <v>45534</v>
      </c>
      <c r="B66" s="90">
        <v>41563.08</v>
      </c>
    </row>
    <row r="67" spans="1:2" x14ac:dyDescent="0.25">
      <c r="A67" s="89">
        <v>45541</v>
      </c>
      <c r="B67" s="90">
        <v>40345.410000000003</v>
      </c>
    </row>
    <row r="68" spans="1:2" x14ac:dyDescent="0.25">
      <c r="A68" s="89">
        <v>45548</v>
      </c>
      <c r="B68" s="90">
        <v>41393.78</v>
      </c>
    </row>
    <row r="69" spans="1:2" x14ac:dyDescent="0.25">
      <c r="A69" s="89">
        <v>45555</v>
      </c>
      <c r="B69" s="90">
        <v>42063.360000000001</v>
      </c>
    </row>
    <row r="70" spans="1:2" x14ac:dyDescent="0.25">
      <c r="A70" s="89">
        <v>45562</v>
      </c>
      <c r="B70" s="90">
        <v>42313</v>
      </c>
    </row>
    <row r="71" spans="1:2" x14ac:dyDescent="0.25">
      <c r="A71" s="89">
        <v>45569</v>
      </c>
      <c r="B71" s="90">
        <v>42352.75</v>
      </c>
    </row>
    <row r="72" spans="1:2" x14ac:dyDescent="0.25">
      <c r="A72" s="89">
        <v>45576</v>
      </c>
      <c r="B72" s="90">
        <v>42863.86</v>
      </c>
    </row>
    <row r="73" spans="1:2" x14ac:dyDescent="0.25">
      <c r="A73" s="89">
        <v>45583</v>
      </c>
      <c r="B73" s="90">
        <v>43275.91</v>
      </c>
    </row>
    <row r="74" spans="1:2" x14ac:dyDescent="0.25">
      <c r="A74" s="89">
        <v>45590</v>
      </c>
      <c r="B74" s="90">
        <v>42114.400000000001</v>
      </c>
    </row>
    <row r="75" spans="1:2" x14ac:dyDescent="0.25">
      <c r="A75" s="89">
        <v>45597</v>
      </c>
      <c r="B75" s="90">
        <v>42052.19</v>
      </c>
    </row>
    <row r="76" spans="1:2" x14ac:dyDescent="0.25">
      <c r="A76" s="89">
        <v>45604</v>
      </c>
      <c r="B76" s="90">
        <v>43988.99</v>
      </c>
    </row>
    <row r="77" spans="1:2" x14ac:dyDescent="0.25">
      <c r="A77" s="89">
        <v>45611</v>
      </c>
      <c r="B77" s="90">
        <v>43444.99</v>
      </c>
    </row>
    <row r="78" spans="1:2" x14ac:dyDescent="0.25">
      <c r="A78" s="89">
        <v>45618</v>
      </c>
      <c r="B78" s="90">
        <v>44296.51</v>
      </c>
    </row>
    <row r="79" spans="1:2" x14ac:dyDescent="0.25">
      <c r="A79" s="89">
        <v>45625</v>
      </c>
      <c r="B79" s="90">
        <v>44910.65</v>
      </c>
    </row>
    <row r="80" spans="1:2" x14ac:dyDescent="0.25">
      <c r="A80" s="89">
        <v>45632</v>
      </c>
      <c r="B80" s="90">
        <v>44642.52</v>
      </c>
    </row>
    <row r="81" spans="1:2" x14ac:dyDescent="0.25">
      <c r="A81" s="89">
        <v>45639</v>
      </c>
      <c r="B81" s="90">
        <v>43828.06</v>
      </c>
    </row>
    <row r="82" spans="1:2" x14ac:dyDescent="0.25">
      <c r="A82" s="89">
        <v>45646</v>
      </c>
      <c r="B82" s="90">
        <v>42840.26</v>
      </c>
    </row>
    <row r="83" spans="1:2" x14ac:dyDescent="0.25">
      <c r="A83" s="89">
        <v>45653</v>
      </c>
      <c r="B83" s="90">
        <v>42992.21</v>
      </c>
    </row>
    <row r="84" spans="1:2" x14ac:dyDescent="0.25">
      <c r="A84" s="89">
        <v>45660</v>
      </c>
      <c r="B84" s="90">
        <v>42732.13</v>
      </c>
    </row>
    <row r="85" spans="1:2" x14ac:dyDescent="0.25">
      <c r="A85" s="89">
        <v>45667</v>
      </c>
      <c r="B85" s="90">
        <v>41938.449999999997</v>
      </c>
    </row>
    <row r="86" spans="1:2" x14ac:dyDescent="0.25">
      <c r="A86" s="89">
        <v>45674</v>
      </c>
      <c r="B86" s="90">
        <v>43487.83</v>
      </c>
    </row>
    <row r="87" spans="1:2" x14ac:dyDescent="0.25">
      <c r="A87" s="89">
        <v>45681</v>
      </c>
      <c r="B87" s="90">
        <v>44424.25</v>
      </c>
    </row>
    <row r="88" spans="1:2" x14ac:dyDescent="0.25">
      <c r="A88" s="89">
        <v>45688</v>
      </c>
      <c r="B88" s="90">
        <v>44544.66</v>
      </c>
    </row>
    <row r="89" spans="1:2" x14ac:dyDescent="0.25">
      <c r="A89" s="89">
        <v>45695</v>
      </c>
      <c r="B89" s="90">
        <v>44303.4</v>
      </c>
    </row>
    <row r="90" spans="1:2" x14ac:dyDescent="0.25">
      <c r="A90" s="89">
        <v>45702</v>
      </c>
      <c r="B90" s="90">
        <v>44546.080000000002</v>
      </c>
    </row>
    <row r="91" spans="1:2" x14ac:dyDescent="0.25">
      <c r="A91" s="89">
        <v>45709</v>
      </c>
      <c r="B91" s="90">
        <v>43428.02</v>
      </c>
    </row>
    <row r="92" spans="1:2" x14ac:dyDescent="0.25">
      <c r="A92" s="89">
        <v>45716</v>
      </c>
      <c r="B92" s="90">
        <v>43840.91</v>
      </c>
    </row>
    <row r="93" spans="1:2" x14ac:dyDescent="0.25">
      <c r="A93" s="89">
        <v>45723</v>
      </c>
      <c r="B93" s="90">
        <v>42801.72</v>
      </c>
    </row>
    <row r="94" spans="1:2" x14ac:dyDescent="0.25">
      <c r="A94" s="89">
        <v>45730</v>
      </c>
      <c r="B94" s="90">
        <v>41488.19</v>
      </c>
    </row>
    <row r="95" spans="1:2" x14ac:dyDescent="0.25">
      <c r="A95" s="89">
        <v>45737</v>
      </c>
      <c r="B95" s="90">
        <v>41985.35</v>
      </c>
    </row>
    <row r="96" spans="1:2" x14ac:dyDescent="0.25">
      <c r="A96" s="89">
        <v>45744</v>
      </c>
      <c r="B96" s="90">
        <v>41583.9</v>
      </c>
    </row>
    <row r="97" spans="1:2" x14ac:dyDescent="0.25">
      <c r="A97" s="89">
        <v>45751</v>
      </c>
      <c r="B97" s="90">
        <v>38314.86</v>
      </c>
    </row>
    <row r="98" spans="1:2" x14ac:dyDescent="0.25">
      <c r="A98" s="89">
        <v>45758</v>
      </c>
      <c r="B98" s="90">
        <v>40212.71</v>
      </c>
    </row>
    <row r="99" spans="1:2" x14ac:dyDescent="0.25">
      <c r="A99" s="89">
        <v>45765</v>
      </c>
      <c r="B99" s="90">
        <v>39142.230000000003</v>
      </c>
    </row>
    <row r="100" spans="1:2" x14ac:dyDescent="0.25">
      <c r="A100" s="89">
        <v>45772</v>
      </c>
      <c r="B100" s="90">
        <v>40113.5</v>
      </c>
    </row>
    <row r="101" spans="1:2" x14ac:dyDescent="0.25">
      <c r="A101" s="89">
        <v>45779</v>
      </c>
      <c r="B101" s="90">
        <v>41317.43</v>
      </c>
    </row>
    <row r="102" spans="1:2" x14ac:dyDescent="0.25">
      <c r="A102" s="89">
        <v>45786</v>
      </c>
      <c r="B102" s="90">
        <v>41249.379999999997</v>
      </c>
    </row>
    <row r="103" spans="1:2" x14ac:dyDescent="0.25">
      <c r="A103" s="89">
        <v>45793</v>
      </c>
      <c r="B103" s="90">
        <v>42654.74</v>
      </c>
    </row>
    <row r="104" spans="1:2" x14ac:dyDescent="0.25">
      <c r="A104" s="89">
        <v>45800</v>
      </c>
      <c r="B104" s="90">
        <v>41603.07</v>
      </c>
    </row>
    <row r="105" spans="1:2" x14ac:dyDescent="0.25">
      <c r="A105" s="89">
        <v>45807</v>
      </c>
      <c r="B105" s="90">
        <v>42270.07</v>
      </c>
    </row>
    <row r="106" spans="1:2" x14ac:dyDescent="0.25">
      <c r="A106" s="89">
        <v>45814</v>
      </c>
      <c r="B106" s="90">
        <v>42762.87</v>
      </c>
    </row>
    <row r="107" spans="1:2" x14ac:dyDescent="0.25">
      <c r="A107" s="89">
        <v>45821</v>
      </c>
      <c r="B107" s="90">
        <v>42197.79</v>
      </c>
    </row>
    <row r="108" spans="1:2" x14ac:dyDescent="0.25">
      <c r="A108" s="89">
        <v>45828</v>
      </c>
      <c r="B108" s="90">
        <v>42206.82</v>
      </c>
    </row>
    <row r="109" spans="1:2" x14ac:dyDescent="0.25">
      <c r="A109" s="89">
        <v>45835</v>
      </c>
      <c r="B109" s="90">
        <v>43819.27</v>
      </c>
    </row>
    <row r="110" spans="1:2" x14ac:dyDescent="0.25">
      <c r="A110" s="89">
        <v>45842</v>
      </c>
      <c r="B110" s="90">
        <v>44828.53</v>
      </c>
    </row>
    <row r="111" spans="1:2" x14ac:dyDescent="0.25">
      <c r="A111" s="89">
        <v>45849</v>
      </c>
      <c r="B111" s="90">
        <v>44371.51</v>
      </c>
    </row>
    <row r="112" spans="1:2" x14ac:dyDescent="0.25">
      <c r="A112" s="89">
        <v>45856</v>
      </c>
      <c r="B112" s="90">
        <v>44342.19</v>
      </c>
    </row>
    <row r="113" spans="1:2" x14ac:dyDescent="0.25">
      <c r="A113" s="89">
        <v>45863</v>
      </c>
      <c r="B113" s="90">
        <v>44901.919999999998</v>
      </c>
    </row>
    <row r="114" spans="1:2" x14ac:dyDescent="0.25">
      <c r="A114" s="89">
        <v>45870</v>
      </c>
      <c r="B114" s="90">
        <v>43588.58</v>
      </c>
    </row>
    <row r="115" spans="1:2" x14ac:dyDescent="0.25">
      <c r="A115" s="89">
        <v>45877</v>
      </c>
      <c r="B115" s="90">
        <v>44193.120000000003</v>
      </c>
    </row>
    <row r="116" spans="1:2" x14ac:dyDescent="0.25">
      <c r="A116" s="89"/>
      <c r="B116" s="90"/>
    </row>
    <row r="117" spans="1:2" x14ac:dyDescent="0.25">
      <c r="A117" s="89"/>
      <c r="B117" s="90"/>
    </row>
    <row r="118" spans="1:2" x14ac:dyDescent="0.25">
      <c r="A118" s="89"/>
      <c r="B118" s="90"/>
    </row>
    <row r="119" spans="1:2" x14ac:dyDescent="0.25">
      <c r="A119" s="89"/>
      <c r="B119" s="90"/>
    </row>
    <row r="120" spans="1:2" x14ac:dyDescent="0.25">
      <c r="A120" s="89"/>
      <c r="B120" s="90"/>
    </row>
    <row r="121" spans="1:2" x14ac:dyDescent="0.25">
      <c r="A121" s="89"/>
      <c r="B121" s="90"/>
    </row>
    <row r="122" spans="1:2" x14ac:dyDescent="0.25">
      <c r="A122" s="89"/>
      <c r="B122" s="90"/>
    </row>
    <row r="123" spans="1:2" x14ac:dyDescent="0.25">
      <c r="A123" s="89"/>
      <c r="B123" s="90"/>
    </row>
    <row r="124" spans="1:2" x14ac:dyDescent="0.25">
      <c r="A124" s="89"/>
      <c r="B124" s="90"/>
    </row>
    <row r="125" spans="1:2" x14ac:dyDescent="0.25">
      <c r="A125" s="89"/>
      <c r="B125" s="90"/>
    </row>
    <row r="126" spans="1:2" x14ac:dyDescent="0.25">
      <c r="A126" s="89"/>
      <c r="B126" s="90"/>
    </row>
    <row r="127" spans="1:2" x14ac:dyDescent="0.25">
      <c r="A127" s="89"/>
      <c r="B127" s="90"/>
    </row>
    <row r="128" spans="1:2" x14ac:dyDescent="0.25">
      <c r="A128" s="89"/>
      <c r="B128" s="90"/>
    </row>
    <row r="129" spans="1:2" x14ac:dyDescent="0.25">
      <c r="A129" s="89"/>
      <c r="B129" s="90"/>
    </row>
    <row r="130" spans="1:2" x14ac:dyDescent="0.25">
      <c r="A130" s="89"/>
      <c r="B130" s="90"/>
    </row>
    <row r="131" spans="1:2" x14ac:dyDescent="0.25">
      <c r="A131" s="89"/>
      <c r="B131" s="90"/>
    </row>
    <row r="132" spans="1:2" x14ac:dyDescent="0.25">
      <c r="A132" s="89"/>
      <c r="B132" s="90"/>
    </row>
    <row r="133" spans="1:2" x14ac:dyDescent="0.25">
      <c r="A133" s="89"/>
      <c r="B133" s="90"/>
    </row>
    <row r="134" spans="1:2" x14ac:dyDescent="0.25">
      <c r="A134" s="89"/>
      <c r="B134" s="90"/>
    </row>
    <row r="135" spans="1:2" x14ac:dyDescent="0.25">
      <c r="A135" s="89"/>
      <c r="B135" s="90"/>
    </row>
    <row r="136" spans="1:2" x14ac:dyDescent="0.25">
      <c r="A136" s="89"/>
      <c r="B136" s="90"/>
    </row>
    <row r="137" spans="1:2" x14ac:dyDescent="0.25">
      <c r="A137" s="89"/>
      <c r="B137" s="90"/>
    </row>
    <row r="138" spans="1:2" x14ac:dyDescent="0.25">
      <c r="A138" s="89"/>
      <c r="B138" s="90"/>
    </row>
    <row r="139" spans="1:2" x14ac:dyDescent="0.25">
      <c r="A139" s="89"/>
      <c r="B139" s="90"/>
    </row>
    <row r="140" spans="1:2" x14ac:dyDescent="0.25">
      <c r="A140" s="89"/>
      <c r="B140" s="90"/>
    </row>
    <row r="141" spans="1:2" x14ac:dyDescent="0.25">
      <c r="A141" s="89"/>
      <c r="B141" s="90"/>
    </row>
    <row r="142" spans="1:2" x14ac:dyDescent="0.25">
      <c r="A142" s="89"/>
      <c r="B142" s="90"/>
    </row>
    <row r="143" spans="1:2" x14ac:dyDescent="0.25">
      <c r="A143" s="89"/>
      <c r="B143" s="90"/>
    </row>
    <row r="144" spans="1:2" x14ac:dyDescent="0.25">
      <c r="A144" s="89"/>
      <c r="B144" s="90"/>
    </row>
    <row r="145" spans="1:2" x14ac:dyDescent="0.25">
      <c r="A145" s="89"/>
      <c r="B145" s="90"/>
    </row>
    <row r="146" spans="1:2" x14ac:dyDescent="0.25">
      <c r="A146" s="89"/>
      <c r="B146" s="90"/>
    </row>
    <row r="147" spans="1:2" x14ac:dyDescent="0.25">
      <c r="A147" s="89"/>
      <c r="B147" s="90"/>
    </row>
    <row r="148" spans="1:2" x14ac:dyDescent="0.25">
      <c r="A148" s="89"/>
      <c r="B148" s="90"/>
    </row>
    <row r="149" spans="1:2" x14ac:dyDescent="0.25">
      <c r="A149" s="89"/>
      <c r="B149" s="90"/>
    </row>
    <row r="150" spans="1:2" x14ac:dyDescent="0.25">
      <c r="A150" s="89"/>
      <c r="B150" s="90"/>
    </row>
    <row r="151" spans="1:2" x14ac:dyDescent="0.25">
      <c r="A151" s="89"/>
      <c r="B151" s="90"/>
    </row>
    <row r="152" spans="1:2" x14ac:dyDescent="0.25">
      <c r="A152" s="89"/>
      <c r="B152" s="90"/>
    </row>
    <row r="153" spans="1:2" x14ac:dyDescent="0.25">
      <c r="A153" s="89"/>
      <c r="B153" s="90"/>
    </row>
    <row r="154" spans="1:2" x14ac:dyDescent="0.25">
      <c r="A154" s="89"/>
      <c r="B154" s="90"/>
    </row>
    <row r="155" spans="1:2" x14ac:dyDescent="0.25">
      <c r="A155" s="89"/>
      <c r="B155" s="90"/>
    </row>
    <row r="156" spans="1:2" x14ac:dyDescent="0.25">
      <c r="A156" s="89"/>
      <c r="B156" s="90"/>
    </row>
    <row r="157" spans="1:2" x14ac:dyDescent="0.25">
      <c r="A157" s="89"/>
      <c r="B157" s="90"/>
    </row>
    <row r="158" spans="1:2" x14ac:dyDescent="0.25">
      <c r="A158" s="89"/>
      <c r="B158" s="90"/>
    </row>
    <row r="159" spans="1:2" x14ac:dyDescent="0.25">
      <c r="A159" s="89"/>
      <c r="B159" s="90"/>
    </row>
    <row r="160" spans="1:2" x14ac:dyDescent="0.25">
      <c r="A160" s="89"/>
      <c r="B160" s="90"/>
    </row>
    <row r="161" spans="1:2" x14ac:dyDescent="0.25">
      <c r="A161" s="89"/>
      <c r="B161" s="90"/>
    </row>
    <row r="162" spans="1:2" x14ac:dyDescent="0.25">
      <c r="A162" s="89"/>
      <c r="B162" s="90"/>
    </row>
    <row r="163" spans="1:2" x14ac:dyDescent="0.25">
      <c r="A163" s="89"/>
      <c r="B163" s="90"/>
    </row>
    <row r="164" spans="1:2" x14ac:dyDescent="0.25">
      <c r="A164" s="89"/>
      <c r="B164" s="90"/>
    </row>
    <row r="165" spans="1:2" x14ac:dyDescent="0.25">
      <c r="A165" s="89"/>
      <c r="B165" s="90"/>
    </row>
    <row r="166" spans="1:2" x14ac:dyDescent="0.25">
      <c r="A166" s="89"/>
      <c r="B166" s="90"/>
    </row>
    <row r="167" spans="1:2" x14ac:dyDescent="0.25">
      <c r="A167" s="89"/>
      <c r="B167" s="90"/>
    </row>
    <row r="168" spans="1:2" x14ac:dyDescent="0.25">
      <c r="A168" s="89"/>
      <c r="B168" s="90"/>
    </row>
    <row r="169" spans="1:2" x14ac:dyDescent="0.25">
      <c r="A169" s="89"/>
      <c r="B169" s="90"/>
    </row>
    <row r="170" spans="1:2" x14ac:dyDescent="0.25">
      <c r="A170" s="89"/>
      <c r="B170" s="90"/>
    </row>
    <row r="171" spans="1:2" x14ac:dyDescent="0.25">
      <c r="A171" s="89"/>
      <c r="B171" s="90"/>
    </row>
    <row r="172" spans="1:2" x14ac:dyDescent="0.25">
      <c r="A172" s="89"/>
      <c r="B172" s="90"/>
    </row>
    <row r="173" spans="1:2" x14ac:dyDescent="0.25">
      <c r="A173" s="89"/>
      <c r="B173" s="90"/>
    </row>
    <row r="174" spans="1:2" x14ac:dyDescent="0.25">
      <c r="A174" s="89"/>
      <c r="B174" s="90"/>
    </row>
    <row r="175" spans="1:2" x14ac:dyDescent="0.25">
      <c r="A175" s="89"/>
      <c r="B175" s="90"/>
    </row>
    <row r="176" spans="1:2" x14ac:dyDescent="0.25">
      <c r="A176" s="89"/>
      <c r="B176" s="90"/>
    </row>
    <row r="177" spans="1:2" x14ac:dyDescent="0.25">
      <c r="A177" s="89"/>
      <c r="B177" s="90"/>
    </row>
    <row r="178" spans="1:2" x14ac:dyDescent="0.25">
      <c r="A178" s="89"/>
      <c r="B178" s="90"/>
    </row>
    <row r="179" spans="1:2" x14ac:dyDescent="0.25">
      <c r="A179" s="89"/>
      <c r="B179" s="90"/>
    </row>
    <row r="180" spans="1:2" x14ac:dyDescent="0.25">
      <c r="A180" s="89"/>
      <c r="B180" s="90"/>
    </row>
    <row r="181" spans="1:2" x14ac:dyDescent="0.25">
      <c r="A181" s="89"/>
      <c r="B181" s="90"/>
    </row>
    <row r="182" spans="1:2" x14ac:dyDescent="0.25">
      <c r="A182" s="89"/>
      <c r="B182" s="90"/>
    </row>
    <row r="183" spans="1:2" x14ac:dyDescent="0.25">
      <c r="A183" s="89"/>
      <c r="B183" s="90"/>
    </row>
    <row r="184" spans="1:2" x14ac:dyDescent="0.25">
      <c r="A184" s="89"/>
      <c r="B184" s="90"/>
    </row>
    <row r="185" spans="1:2" x14ac:dyDescent="0.25">
      <c r="A185" s="89"/>
      <c r="B185" s="90"/>
    </row>
    <row r="186" spans="1:2" x14ac:dyDescent="0.25">
      <c r="A186" s="89"/>
      <c r="B186" s="90"/>
    </row>
    <row r="187" spans="1:2" x14ac:dyDescent="0.25">
      <c r="A187" s="89"/>
      <c r="B187" s="90"/>
    </row>
    <row r="188" spans="1:2" x14ac:dyDescent="0.25">
      <c r="A188" s="89"/>
      <c r="B188" s="90"/>
    </row>
    <row r="189" spans="1:2" x14ac:dyDescent="0.25">
      <c r="A189" s="89"/>
      <c r="B189" s="90"/>
    </row>
    <row r="190" spans="1:2" x14ac:dyDescent="0.25">
      <c r="A190" s="89"/>
      <c r="B190" s="90"/>
    </row>
    <row r="191" spans="1:2" x14ac:dyDescent="0.25">
      <c r="A191" s="89"/>
      <c r="B191" s="90"/>
    </row>
    <row r="192" spans="1:2" x14ac:dyDescent="0.25">
      <c r="A192" s="89"/>
      <c r="B192" s="90"/>
    </row>
    <row r="193" spans="1:2" x14ac:dyDescent="0.25">
      <c r="A193" s="89"/>
      <c r="B193" s="90"/>
    </row>
    <row r="194" spans="1:2" x14ac:dyDescent="0.25">
      <c r="A194" s="89"/>
      <c r="B194" s="90"/>
    </row>
    <row r="195" spans="1:2" x14ac:dyDescent="0.25">
      <c r="A195" s="89"/>
      <c r="B195" s="90"/>
    </row>
    <row r="196" spans="1:2" x14ac:dyDescent="0.25">
      <c r="A196" s="89"/>
      <c r="B196" s="90"/>
    </row>
    <row r="197" spans="1:2" x14ac:dyDescent="0.25">
      <c r="A197" s="89"/>
      <c r="B197" s="90"/>
    </row>
    <row r="198" spans="1:2" x14ac:dyDescent="0.25">
      <c r="A198" s="89"/>
      <c r="B198" s="90"/>
    </row>
    <row r="199" spans="1:2" x14ac:dyDescent="0.25">
      <c r="A199" s="89"/>
      <c r="B199" s="90"/>
    </row>
    <row r="200" spans="1:2" x14ac:dyDescent="0.25">
      <c r="A200" s="89"/>
      <c r="B200" s="90"/>
    </row>
    <row r="201" spans="1:2" x14ac:dyDescent="0.25">
      <c r="A201" s="89"/>
      <c r="B201" s="90"/>
    </row>
    <row r="202" spans="1:2" x14ac:dyDescent="0.25">
      <c r="A202" s="89"/>
      <c r="B202" s="90"/>
    </row>
    <row r="203" spans="1:2" x14ac:dyDescent="0.25">
      <c r="A203" s="89"/>
      <c r="B203" s="90"/>
    </row>
    <row r="204" spans="1:2" x14ac:dyDescent="0.25">
      <c r="A204" s="89"/>
      <c r="B204" s="90"/>
    </row>
    <row r="205" spans="1:2" x14ac:dyDescent="0.25">
      <c r="A205" s="89"/>
      <c r="B205" s="90"/>
    </row>
    <row r="206" spans="1:2" x14ac:dyDescent="0.25">
      <c r="A206" s="89"/>
      <c r="B206" s="90"/>
    </row>
    <row r="207" spans="1:2" x14ac:dyDescent="0.25">
      <c r="A207" s="89"/>
      <c r="B207" s="90"/>
    </row>
    <row r="208" spans="1:2" x14ac:dyDescent="0.25">
      <c r="A208" s="89"/>
      <c r="B208" s="90"/>
    </row>
    <row r="209" spans="1:2" x14ac:dyDescent="0.25">
      <c r="A209" s="89"/>
      <c r="B209" s="90"/>
    </row>
    <row r="210" spans="1:2" x14ac:dyDescent="0.25">
      <c r="A210" s="89"/>
      <c r="B210" s="90"/>
    </row>
    <row r="211" spans="1:2" x14ac:dyDescent="0.25">
      <c r="A211" s="89"/>
      <c r="B211" s="90"/>
    </row>
    <row r="212" spans="1:2" x14ac:dyDescent="0.25">
      <c r="A212" s="89"/>
      <c r="B212" s="90"/>
    </row>
    <row r="213" spans="1:2" x14ac:dyDescent="0.25">
      <c r="A213" s="89"/>
      <c r="B213" s="90"/>
    </row>
    <row r="214" spans="1:2" x14ac:dyDescent="0.25">
      <c r="A214" s="89"/>
      <c r="B214" s="90"/>
    </row>
    <row r="215" spans="1:2" x14ac:dyDescent="0.25">
      <c r="A215" s="89"/>
      <c r="B215" s="90"/>
    </row>
    <row r="216" spans="1:2" x14ac:dyDescent="0.25">
      <c r="A216" s="89"/>
      <c r="B216" s="90"/>
    </row>
    <row r="217" spans="1:2" x14ac:dyDescent="0.25">
      <c r="A217" s="89"/>
      <c r="B217" s="90"/>
    </row>
    <row r="218" spans="1:2" x14ac:dyDescent="0.25">
      <c r="A218" s="89"/>
      <c r="B218" s="90"/>
    </row>
    <row r="219" spans="1:2" x14ac:dyDescent="0.25">
      <c r="A219" s="89"/>
      <c r="B219" s="90"/>
    </row>
    <row r="220" spans="1:2" x14ac:dyDescent="0.25">
      <c r="A220" s="89"/>
      <c r="B220" s="90"/>
    </row>
    <row r="221" spans="1:2" x14ac:dyDescent="0.25">
      <c r="A221" s="89"/>
      <c r="B221" s="90"/>
    </row>
    <row r="222" spans="1:2" x14ac:dyDescent="0.25">
      <c r="A222" s="89"/>
      <c r="B222" s="90"/>
    </row>
    <row r="223" spans="1:2" x14ac:dyDescent="0.25">
      <c r="A223" s="89"/>
      <c r="B223" s="90"/>
    </row>
    <row r="224" spans="1:2" x14ac:dyDescent="0.25">
      <c r="A224" s="89"/>
      <c r="B224" s="90"/>
    </row>
    <row r="225" spans="1:2" x14ac:dyDescent="0.25">
      <c r="A225" s="89"/>
      <c r="B225" s="90"/>
    </row>
    <row r="226" spans="1:2" x14ac:dyDescent="0.25">
      <c r="A226" s="89"/>
      <c r="B226" s="90"/>
    </row>
    <row r="227" spans="1:2" x14ac:dyDescent="0.25">
      <c r="A227" s="89"/>
      <c r="B227" s="90"/>
    </row>
    <row r="228" spans="1:2" x14ac:dyDescent="0.25">
      <c r="A228" s="89"/>
      <c r="B228" s="90"/>
    </row>
    <row r="229" spans="1:2" x14ac:dyDescent="0.25">
      <c r="A229" s="89"/>
      <c r="B229" s="90"/>
    </row>
    <row r="230" spans="1:2" x14ac:dyDescent="0.25">
      <c r="A230" s="89"/>
      <c r="B230" s="90"/>
    </row>
    <row r="231" spans="1:2" x14ac:dyDescent="0.25">
      <c r="A231" s="89"/>
      <c r="B231" s="90"/>
    </row>
    <row r="232" spans="1:2" x14ac:dyDescent="0.25">
      <c r="A232" s="89"/>
      <c r="B232" s="90"/>
    </row>
    <row r="233" spans="1:2" x14ac:dyDescent="0.25">
      <c r="A233" s="89"/>
      <c r="B233" s="90"/>
    </row>
    <row r="234" spans="1:2" x14ac:dyDescent="0.25">
      <c r="A234" s="89"/>
      <c r="B234" s="90"/>
    </row>
    <row r="235" spans="1:2" x14ac:dyDescent="0.25">
      <c r="A235" s="89"/>
      <c r="B235" s="90"/>
    </row>
    <row r="236" spans="1:2" x14ac:dyDescent="0.25">
      <c r="A236" s="89"/>
      <c r="B236" s="90"/>
    </row>
    <row r="237" spans="1:2" x14ac:dyDescent="0.25">
      <c r="A237" s="89"/>
      <c r="B237" s="90"/>
    </row>
    <row r="238" spans="1:2" x14ac:dyDescent="0.25">
      <c r="A238" s="89"/>
      <c r="B238" s="90"/>
    </row>
    <row r="239" spans="1:2" x14ac:dyDescent="0.25">
      <c r="A239" s="89"/>
      <c r="B239" s="90"/>
    </row>
    <row r="240" spans="1:2" x14ac:dyDescent="0.25">
      <c r="A240" s="89"/>
      <c r="B240" s="90"/>
    </row>
    <row r="241" spans="1:2" x14ac:dyDescent="0.25">
      <c r="A241" s="89"/>
      <c r="B241" s="90"/>
    </row>
    <row r="242" spans="1:2" x14ac:dyDescent="0.25">
      <c r="A242" s="89"/>
      <c r="B242" s="90"/>
    </row>
    <row r="243" spans="1:2" x14ac:dyDescent="0.25">
      <c r="A243" s="89"/>
      <c r="B243" s="90"/>
    </row>
    <row r="244" spans="1:2" x14ac:dyDescent="0.25">
      <c r="A244" s="89"/>
      <c r="B244" s="90"/>
    </row>
    <row r="245" spans="1:2" x14ac:dyDescent="0.25">
      <c r="A245" s="89"/>
      <c r="B245" s="90"/>
    </row>
    <row r="246" spans="1:2" x14ac:dyDescent="0.25">
      <c r="A246" s="89"/>
      <c r="B246" s="90"/>
    </row>
    <row r="247" spans="1:2" x14ac:dyDescent="0.25">
      <c r="A247" s="89"/>
      <c r="B247" s="90"/>
    </row>
    <row r="248" spans="1:2" x14ac:dyDescent="0.25">
      <c r="A248" s="89"/>
      <c r="B248" s="90"/>
    </row>
    <row r="249" spans="1:2" x14ac:dyDescent="0.25">
      <c r="A249" s="89"/>
      <c r="B249" s="90"/>
    </row>
    <row r="250" spans="1:2" x14ac:dyDescent="0.25">
      <c r="A250" s="89"/>
      <c r="B250" s="90"/>
    </row>
    <row r="251" spans="1:2" x14ac:dyDescent="0.25">
      <c r="A251" s="89"/>
      <c r="B251" s="90"/>
    </row>
    <row r="252" spans="1:2" x14ac:dyDescent="0.25">
      <c r="A252" s="89"/>
      <c r="B252" s="90"/>
    </row>
    <row r="253" spans="1:2" x14ac:dyDescent="0.25">
      <c r="A253" s="89"/>
      <c r="B253" s="90"/>
    </row>
    <row r="254" spans="1:2" x14ac:dyDescent="0.25">
      <c r="A254" s="89"/>
      <c r="B254" s="90"/>
    </row>
    <row r="255" spans="1:2" x14ac:dyDescent="0.25">
      <c r="A255" s="89"/>
      <c r="B255" s="90"/>
    </row>
    <row r="256" spans="1:2" x14ac:dyDescent="0.25">
      <c r="A256" s="89"/>
      <c r="B256" s="90"/>
    </row>
    <row r="257" spans="1:2" x14ac:dyDescent="0.25">
      <c r="A257" s="89"/>
      <c r="B257" s="90"/>
    </row>
    <row r="258" spans="1:2" x14ac:dyDescent="0.25">
      <c r="A258" s="89"/>
      <c r="B258" s="90"/>
    </row>
    <row r="259" spans="1:2" x14ac:dyDescent="0.25">
      <c r="A259" s="89"/>
      <c r="B259" s="90"/>
    </row>
    <row r="260" spans="1:2" x14ac:dyDescent="0.25">
      <c r="A260" s="89"/>
      <c r="B260" s="90"/>
    </row>
    <row r="261" spans="1:2" x14ac:dyDescent="0.25">
      <c r="A261" s="89"/>
      <c r="B261" s="90"/>
    </row>
    <row r="262" spans="1:2" x14ac:dyDescent="0.25">
      <c r="A262" s="89"/>
      <c r="B262" s="90"/>
    </row>
    <row r="263" spans="1:2" x14ac:dyDescent="0.25">
      <c r="A263" s="89"/>
      <c r="B263" s="90"/>
    </row>
    <row r="264" spans="1:2" x14ac:dyDescent="0.25">
      <c r="A264" s="89"/>
      <c r="B264" s="90"/>
    </row>
    <row r="265" spans="1:2" x14ac:dyDescent="0.25">
      <c r="A265" s="89"/>
      <c r="B265" s="90"/>
    </row>
    <row r="266" spans="1:2" x14ac:dyDescent="0.25">
      <c r="A266" s="89"/>
      <c r="B266" s="90"/>
    </row>
    <row r="267" spans="1:2" x14ac:dyDescent="0.25">
      <c r="A267" s="89"/>
      <c r="B267" s="90"/>
    </row>
    <row r="268" spans="1:2" x14ac:dyDescent="0.25">
      <c r="A268" s="89"/>
      <c r="B268" s="90"/>
    </row>
    <row r="269" spans="1:2" x14ac:dyDescent="0.25">
      <c r="A269" s="89"/>
      <c r="B269" s="90"/>
    </row>
    <row r="270" spans="1:2" x14ac:dyDescent="0.25">
      <c r="A270" s="89"/>
      <c r="B270" s="90"/>
    </row>
    <row r="271" spans="1:2" x14ac:dyDescent="0.25">
      <c r="A271" s="89"/>
      <c r="B271" s="90"/>
    </row>
    <row r="272" spans="1:2" x14ac:dyDescent="0.25">
      <c r="A272" s="89"/>
      <c r="B272" s="90"/>
    </row>
    <row r="273" spans="1:2" x14ac:dyDescent="0.25">
      <c r="A273" s="89"/>
      <c r="B273" s="90"/>
    </row>
    <row r="274" spans="1:2" x14ac:dyDescent="0.25">
      <c r="A274" s="89"/>
      <c r="B274" s="90"/>
    </row>
    <row r="275" spans="1:2" x14ac:dyDescent="0.25">
      <c r="A275" s="89"/>
      <c r="B275" s="90"/>
    </row>
    <row r="276" spans="1:2" x14ac:dyDescent="0.25">
      <c r="A276" s="89"/>
      <c r="B276" s="90"/>
    </row>
    <row r="277" spans="1:2" x14ac:dyDescent="0.25">
      <c r="A277" s="89"/>
      <c r="B277" s="90"/>
    </row>
    <row r="278" spans="1:2" x14ac:dyDescent="0.25">
      <c r="A278" s="89"/>
      <c r="B278" s="90"/>
    </row>
    <row r="279" spans="1:2" x14ac:dyDescent="0.25">
      <c r="A279" s="89"/>
      <c r="B279" s="90"/>
    </row>
    <row r="280" spans="1:2" x14ac:dyDescent="0.25">
      <c r="A280" s="89"/>
      <c r="B280" s="90"/>
    </row>
    <row r="281" spans="1:2" x14ac:dyDescent="0.25">
      <c r="A281" s="89"/>
      <c r="B281" s="90"/>
    </row>
    <row r="282" spans="1:2" x14ac:dyDescent="0.25">
      <c r="A282" s="89"/>
      <c r="B282" s="90"/>
    </row>
    <row r="283" spans="1:2" x14ac:dyDescent="0.25">
      <c r="A283" s="89"/>
      <c r="B283" s="90"/>
    </row>
    <row r="284" spans="1:2" x14ac:dyDescent="0.25">
      <c r="A284" s="89"/>
      <c r="B284" s="90"/>
    </row>
    <row r="285" spans="1:2" x14ac:dyDescent="0.25">
      <c r="A285" s="89"/>
      <c r="B285" s="90"/>
    </row>
    <row r="286" spans="1:2" x14ac:dyDescent="0.25">
      <c r="A286" s="89"/>
      <c r="B286" s="90"/>
    </row>
    <row r="287" spans="1:2" x14ac:dyDescent="0.25">
      <c r="A287" s="89"/>
      <c r="B287" s="90"/>
    </row>
    <row r="288" spans="1:2" x14ac:dyDescent="0.25">
      <c r="A288" s="89"/>
      <c r="B288" s="90"/>
    </row>
    <row r="289" spans="1:2" x14ac:dyDescent="0.25">
      <c r="A289" s="89"/>
      <c r="B289" s="90"/>
    </row>
    <row r="290" spans="1:2" x14ac:dyDescent="0.25">
      <c r="A290" s="89"/>
      <c r="B290" s="90"/>
    </row>
    <row r="291" spans="1:2" x14ac:dyDescent="0.25">
      <c r="A291" s="89"/>
      <c r="B291" s="90"/>
    </row>
    <row r="292" spans="1:2" x14ac:dyDescent="0.25">
      <c r="A292" s="89"/>
      <c r="B292" s="90"/>
    </row>
    <row r="293" spans="1:2" x14ac:dyDescent="0.25">
      <c r="A293" s="89"/>
      <c r="B293" s="90"/>
    </row>
    <row r="294" spans="1:2" x14ac:dyDescent="0.25">
      <c r="A294" s="89"/>
      <c r="B294" s="90"/>
    </row>
    <row r="295" spans="1:2" x14ac:dyDescent="0.25">
      <c r="A295" s="89"/>
      <c r="B295" s="90"/>
    </row>
    <row r="296" spans="1:2" x14ac:dyDescent="0.25">
      <c r="A296" s="89"/>
      <c r="B296" s="90"/>
    </row>
    <row r="297" spans="1:2" x14ac:dyDescent="0.25">
      <c r="A297" s="89"/>
      <c r="B297" s="90"/>
    </row>
    <row r="298" spans="1:2" x14ac:dyDescent="0.25">
      <c r="A298" s="89"/>
      <c r="B298" s="90"/>
    </row>
    <row r="299" spans="1:2" x14ac:dyDescent="0.25">
      <c r="A299" s="89"/>
      <c r="B299" s="90"/>
    </row>
    <row r="300" spans="1:2" x14ac:dyDescent="0.25">
      <c r="A300" s="89"/>
      <c r="B300" s="90"/>
    </row>
    <row r="301" spans="1:2" x14ac:dyDescent="0.25">
      <c r="A301" s="89"/>
      <c r="B301" s="90"/>
    </row>
    <row r="302" spans="1:2" x14ac:dyDescent="0.25">
      <c r="A302" s="89"/>
      <c r="B302" s="90"/>
    </row>
    <row r="303" spans="1:2" x14ac:dyDescent="0.25">
      <c r="A303" s="89"/>
      <c r="B303" s="90"/>
    </row>
    <row r="304" spans="1:2" x14ac:dyDescent="0.25">
      <c r="A304" s="89"/>
      <c r="B304" s="90"/>
    </row>
    <row r="305" spans="1:2" x14ac:dyDescent="0.25">
      <c r="A305" s="89"/>
      <c r="B305" s="90"/>
    </row>
    <row r="306" spans="1:2" x14ac:dyDescent="0.25">
      <c r="A306" s="89"/>
      <c r="B306" s="90"/>
    </row>
    <row r="307" spans="1:2" x14ac:dyDescent="0.25">
      <c r="A307" s="89"/>
      <c r="B307" s="90"/>
    </row>
    <row r="308" spans="1:2" x14ac:dyDescent="0.25">
      <c r="A308" s="89"/>
      <c r="B308" s="90"/>
    </row>
    <row r="309" spans="1:2" x14ac:dyDescent="0.25">
      <c r="A309" s="89"/>
      <c r="B309" s="90"/>
    </row>
    <row r="310" spans="1:2" x14ac:dyDescent="0.25">
      <c r="A310" s="89"/>
      <c r="B310" s="90"/>
    </row>
    <row r="311" spans="1:2" x14ac:dyDescent="0.25">
      <c r="A311" s="89"/>
      <c r="B311" s="90"/>
    </row>
    <row r="312" spans="1:2" x14ac:dyDescent="0.25">
      <c r="A312" s="89"/>
      <c r="B312" s="90"/>
    </row>
    <row r="313" spans="1:2" x14ac:dyDescent="0.25">
      <c r="A313" s="89"/>
      <c r="B313" s="90"/>
    </row>
    <row r="314" spans="1:2" x14ac:dyDescent="0.25">
      <c r="A314" s="89"/>
      <c r="B314" s="90"/>
    </row>
    <row r="315" spans="1:2" x14ac:dyDescent="0.25">
      <c r="A315" s="89"/>
      <c r="B315" s="90"/>
    </row>
    <row r="316" spans="1:2" x14ac:dyDescent="0.25">
      <c r="A316" s="89"/>
      <c r="B316" s="90"/>
    </row>
    <row r="317" spans="1:2" x14ac:dyDescent="0.25">
      <c r="A317" s="89"/>
      <c r="B317" s="90"/>
    </row>
    <row r="318" spans="1:2" x14ac:dyDescent="0.25">
      <c r="A318" s="89"/>
      <c r="B318" s="90"/>
    </row>
    <row r="319" spans="1:2" x14ac:dyDescent="0.25">
      <c r="A319" s="89"/>
      <c r="B319" s="90"/>
    </row>
    <row r="320" spans="1:2" x14ac:dyDescent="0.25">
      <c r="A320" s="89"/>
      <c r="B320" s="90"/>
    </row>
    <row r="321" spans="1:2" x14ac:dyDescent="0.25">
      <c r="A321" s="89"/>
      <c r="B321" s="90"/>
    </row>
    <row r="322" spans="1:2" x14ac:dyDescent="0.25">
      <c r="A322" s="89"/>
      <c r="B322" s="90"/>
    </row>
    <row r="323" spans="1:2" x14ac:dyDescent="0.25">
      <c r="A323" s="89"/>
      <c r="B323" s="90"/>
    </row>
    <row r="324" spans="1:2" x14ac:dyDescent="0.25">
      <c r="A324" s="89"/>
      <c r="B324" s="90"/>
    </row>
    <row r="325" spans="1:2" x14ac:dyDescent="0.25">
      <c r="A325" s="89"/>
      <c r="B325" s="90"/>
    </row>
    <row r="326" spans="1:2" x14ac:dyDescent="0.25">
      <c r="A326" s="89"/>
      <c r="B326" s="90"/>
    </row>
    <row r="327" spans="1:2" x14ac:dyDescent="0.25">
      <c r="A327" s="89"/>
      <c r="B327" s="90"/>
    </row>
    <row r="328" spans="1:2" x14ac:dyDescent="0.25">
      <c r="A328" s="89"/>
      <c r="B328" s="90"/>
    </row>
    <row r="329" spans="1:2" x14ac:dyDescent="0.25">
      <c r="A329" s="89"/>
      <c r="B329" s="90"/>
    </row>
    <row r="330" spans="1:2" x14ac:dyDescent="0.25">
      <c r="A330" s="89"/>
      <c r="B330" s="90"/>
    </row>
    <row r="331" spans="1:2" x14ac:dyDescent="0.25">
      <c r="A331" s="89"/>
      <c r="B331" s="90"/>
    </row>
    <row r="332" spans="1:2" x14ac:dyDescent="0.25">
      <c r="A332" s="89"/>
      <c r="B332" s="90"/>
    </row>
    <row r="333" spans="1:2" x14ac:dyDescent="0.25">
      <c r="A333" s="89"/>
      <c r="B333" s="90"/>
    </row>
    <row r="334" spans="1:2" x14ac:dyDescent="0.25">
      <c r="A334" s="89"/>
      <c r="B334" s="90"/>
    </row>
    <row r="335" spans="1:2" x14ac:dyDescent="0.25">
      <c r="A335" s="89"/>
      <c r="B335" s="90"/>
    </row>
    <row r="336" spans="1:2" x14ac:dyDescent="0.25">
      <c r="A336" s="89"/>
      <c r="B336" s="90"/>
    </row>
    <row r="337" spans="1:2" x14ac:dyDescent="0.25">
      <c r="A337" s="89"/>
      <c r="B337" s="90"/>
    </row>
    <row r="338" spans="1:2" x14ac:dyDescent="0.25">
      <c r="A338" s="89"/>
      <c r="B338" s="90"/>
    </row>
    <row r="339" spans="1:2" x14ac:dyDescent="0.25">
      <c r="A339" s="89"/>
      <c r="B339" s="90"/>
    </row>
    <row r="340" spans="1:2" x14ac:dyDescent="0.25">
      <c r="A340" s="89"/>
      <c r="B340" s="90"/>
    </row>
    <row r="341" spans="1:2" x14ac:dyDescent="0.25">
      <c r="A341" s="89"/>
      <c r="B341" s="90"/>
    </row>
    <row r="342" spans="1:2" x14ac:dyDescent="0.25">
      <c r="A342" s="89"/>
      <c r="B342" s="90"/>
    </row>
    <row r="343" spans="1:2" x14ac:dyDescent="0.25">
      <c r="A343" s="89"/>
      <c r="B343" s="90"/>
    </row>
    <row r="344" spans="1:2" x14ac:dyDescent="0.25">
      <c r="A344" s="89"/>
      <c r="B344" s="90"/>
    </row>
    <row r="345" spans="1:2" x14ac:dyDescent="0.25">
      <c r="A345" s="89"/>
      <c r="B345" s="90"/>
    </row>
    <row r="346" spans="1:2" x14ac:dyDescent="0.25">
      <c r="A346" s="89"/>
      <c r="B346" s="90"/>
    </row>
    <row r="347" spans="1:2" x14ac:dyDescent="0.25">
      <c r="A347" s="89"/>
      <c r="B347" s="90"/>
    </row>
    <row r="348" spans="1:2" x14ac:dyDescent="0.25">
      <c r="A348" s="89"/>
      <c r="B348" s="90"/>
    </row>
    <row r="349" spans="1:2" x14ac:dyDescent="0.25">
      <c r="A349" s="89"/>
      <c r="B349" s="90"/>
    </row>
    <row r="350" spans="1:2" x14ac:dyDescent="0.25">
      <c r="A350" s="89"/>
      <c r="B350" s="90"/>
    </row>
    <row r="351" spans="1:2" x14ac:dyDescent="0.25">
      <c r="A351" s="89"/>
      <c r="B351" s="90"/>
    </row>
    <row r="352" spans="1:2" x14ac:dyDescent="0.25">
      <c r="A352" s="89"/>
      <c r="B352" s="90"/>
    </row>
    <row r="353" spans="1:2" x14ac:dyDescent="0.25">
      <c r="A353" s="89"/>
      <c r="B353" s="90"/>
    </row>
    <row r="354" spans="1:2" x14ac:dyDescent="0.25">
      <c r="A354" s="89"/>
      <c r="B354" s="90"/>
    </row>
    <row r="355" spans="1:2" x14ac:dyDescent="0.25">
      <c r="A355" s="89"/>
      <c r="B355" s="90"/>
    </row>
    <row r="356" spans="1:2" x14ac:dyDescent="0.25">
      <c r="A356" s="89"/>
      <c r="B356" s="90"/>
    </row>
    <row r="357" spans="1:2" x14ac:dyDescent="0.25">
      <c r="A357" s="89"/>
      <c r="B357" s="90"/>
    </row>
    <row r="358" spans="1:2" x14ac:dyDescent="0.25">
      <c r="A358" s="89"/>
      <c r="B358" s="90"/>
    </row>
    <row r="359" spans="1:2" x14ac:dyDescent="0.25">
      <c r="A359" s="89"/>
      <c r="B359" s="90"/>
    </row>
    <row r="360" spans="1:2" x14ac:dyDescent="0.25">
      <c r="A360" s="89"/>
      <c r="B360" s="90"/>
    </row>
    <row r="361" spans="1:2" x14ac:dyDescent="0.25">
      <c r="A361" s="89"/>
      <c r="B361" s="90"/>
    </row>
    <row r="362" spans="1:2" x14ac:dyDescent="0.25">
      <c r="A362" s="89"/>
      <c r="B362" s="90"/>
    </row>
    <row r="363" spans="1:2" x14ac:dyDescent="0.25">
      <c r="A363" s="89"/>
      <c r="B363" s="90"/>
    </row>
    <row r="364" spans="1:2" x14ac:dyDescent="0.25">
      <c r="A364" s="89"/>
      <c r="B364" s="90"/>
    </row>
    <row r="365" spans="1:2" x14ac:dyDescent="0.25">
      <c r="A365" s="89"/>
      <c r="B365" s="90"/>
    </row>
    <row r="366" spans="1:2" x14ac:dyDescent="0.25">
      <c r="A366" s="89"/>
      <c r="B366" s="90"/>
    </row>
    <row r="367" spans="1:2" x14ac:dyDescent="0.25">
      <c r="A367" s="89"/>
      <c r="B367" s="90"/>
    </row>
    <row r="368" spans="1:2" x14ac:dyDescent="0.25">
      <c r="A368" s="89"/>
      <c r="B368" s="90"/>
    </row>
    <row r="369" spans="1:2" x14ac:dyDescent="0.25">
      <c r="A369" s="89"/>
      <c r="B369" s="90"/>
    </row>
    <row r="370" spans="1:2" x14ac:dyDescent="0.25">
      <c r="A370" s="89"/>
      <c r="B370" s="90"/>
    </row>
    <row r="371" spans="1:2" x14ac:dyDescent="0.25">
      <c r="A371" s="89"/>
      <c r="B371" s="90"/>
    </row>
    <row r="372" spans="1:2" x14ac:dyDescent="0.25">
      <c r="A372" s="89"/>
      <c r="B372" s="90"/>
    </row>
    <row r="373" spans="1:2" x14ac:dyDescent="0.25">
      <c r="A373" s="89"/>
      <c r="B373" s="90"/>
    </row>
    <row r="374" spans="1:2" x14ac:dyDescent="0.25">
      <c r="A374" s="89"/>
      <c r="B374" s="90"/>
    </row>
    <row r="375" spans="1:2" x14ac:dyDescent="0.25">
      <c r="A375" s="89"/>
      <c r="B375" s="90"/>
    </row>
    <row r="376" spans="1:2" x14ac:dyDescent="0.25">
      <c r="A376" s="89"/>
      <c r="B376" s="90"/>
    </row>
    <row r="377" spans="1:2" x14ac:dyDescent="0.25">
      <c r="A377" s="89"/>
      <c r="B377" s="90"/>
    </row>
    <row r="378" spans="1:2" x14ac:dyDescent="0.25">
      <c r="A378" s="89"/>
      <c r="B378" s="90"/>
    </row>
    <row r="379" spans="1:2" x14ac:dyDescent="0.25">
      <c r="A379" s="89"/>
      <c r="B379" s="90"/>
    </row>
    <row r="380" spans="1:2" x14ac:dyDescent="0.25">
      <c r="A380" s="89"/>
      <c r="B380" s="90"/>
    </row>
    <row r="381" spans="1:2" x14ac:dyDescent="0.25">
      <c r="A381" s="89"/>
      <c r="B381" s="90"/>
    </row>
    <row r="382" spans="1:2" x14ac:dyDescent="0.25">
      <c r="A382" s="89"/>
      <c r="B382" s="90"/>
    </row>
    <row r="383" spans="1:2" x14ac:dyDescent="0.25">
      <c r="A383" s="89"/>
      <c r="B383" s="90"/>
    </row>
    <row r="384" spans="1:2" x14ac:dyDescent="0.25">
      <c r="A384" s="89"/>
      <c r="B384" s="90"/>
    </row>
    <row r="385" spans="1:2" x14ac:dyDescent="0.25">
      <c r="A385" s="89"/>
      <c r="B385" s="90"/>
    </row>
    <row r="386" spans="1:2" x14ac:dyDescent="0.25">
      <c r="A386" s="89"/>
      <c r="B386" s="90"/>
    </row>
    <row r="387" spans="1:2" x14ac:dyDescent="0.25">
      <c r="A387" s="89"/>
      <c r="B387" s="90"/>
    </row>
    <row r="388" spans="1:2" x14ac:dyDescent="0.25">
      <c r="A388" s="89"/>
      <c r="B388" s="90"/>
    </row>
    <row r="389" spans="1:2" x14ac:dyDescent="0.25">
      <c r="A389" s="89"/>
      <c r="B389" s="90"/>
    </row>
    <row r="390" spans="1:2" x14ac:dyDescent="0.25">
      <c r="A390" s="89"/>
      <c r="B390" s="90"/>
    </row>
    <row r="391" spans="1:2" x14ac:dyDescent="0.25">
      <c r="A391" s="89"/>
      <c r="B391" s="90"/>
    </row>
    <row r="392" spans="1:2" x14ac:dyDescent="0.25">
      <c r="A392" s="89"/>
      <c r="B392" s="90"/>
    </row>
    <row r="393" spans="1:2" x14ac:dyDescent="0.25">
      <c r="A393" s="89"/>
      <c r="B393" s="90"/>
    </row>
    <row r="394" spans="1:2" x14ac:dyDescent="0.25">
      <c r="A394" s="89"/>
      <c r="B394" s="90"/>
    </row>
    <row r="395" spans="1:2" x14ac:dyDescent="0.25">
      <c r="A395" s="89"/>
      <c r="B395" s="90"/>
    </row>
    <row r="396" spans="1:2" x14ac:dyDescent="0.25">
      <c r="A396" s="89"/>
      <c r="B396" s="90"/>
    </row>
    <row r="397" spans="1:2" x14ac:dyDescent="0.25">
      <c r="A397" s="89"/>
      <c r="B397" s="90"/>
    </row>
    <row r="398" spans="1:2" x14ac:dyDescent="0.25">
      <c r="A398" s="89"/>
      <c r="B398" s="90"/>
    </row>
    <row r="399" spans="1:2" x14ac:dyDescent="0.25">
      <c r="A399" s="89"/>
      <c r="B399" s="90"/>
    </row>
    <row r="400" spans="1:2" x14ac:dyDescent="0.25">
      <c r="A400" s="89"/>
      <c r="B400" s="90"/>
    </row>
    <row r="401" spans="1:2" x14ac:dyDescent="0.25">
      <c r="A401" s="89"/>
      <c r="B401" s="90"/>
    </row>
    <row r="402" spans="1:2" x14ac:dyDescent="0.25">
      <c r="A402" s="89"/>
      <c r="B402" s="90"/>
    </row>
    <row r="403" spans="1:2" x14ac:dyDescent="0.25">
      <c r="A403" s="89"/>
      <c r="B403" s="90"/>
    </row>
    <row r="404" spans="1:2" x14ac:dyDescent="0.25">
      <c r="A404" s="89"/>
      <c r="B404" s="90"/>
    </row>
    <row r="405" spans="1:2" x14ac:dyDescent="0.25">
      <c r="A405" s="89"/>
      <c r="B405" s="90"/>
    </row>
    <row r="406" spans="1:2" x14ac:dyDescent="0.25">
      <c r="A406" s="89"/>
      <c r="B406" s="90"/>
    </row>
    <row r="407" spans="1:2" x14ac:dyDescent="0.25">
      <c r="A407" s="89"/>
      <c r="B407" s="90"/>
    </row>
    <row r="408" spans="1:2" x14ac:dyDescent="0.25">
      <c r="A408" s="89"/>
      <c r="B408" s="90"/>
    </row>
    <row r="409" spans="1:2" x14ac:dyDescent="0.25">
      <c r="A409" s="89"/>
      <c r="B409" s="90"/>
    </row>
    <row r="410" spans="1:2" x14ac:dyDescent="0.25">
      <c r="A410" s="89"/>
      <c r="B410" s="90"/>
    </row>
    <row r="411" spans="1:2" x14ac:dyDescent="0.25">
      <c r="A411" s="89"/>
      <c r="B411" s="90"/>
    </row>
    <row r="412" spans="1:2" x14ac:dyDescent="0.25">
      <c r="A412" s="89"/>
      <c r="B412" s="90"/>
    </row>
    <row r="413" spans="1:2" x14ac:dyDescent="0.25">
      <c r="A413" s="89"/>
      <c r="B413" s="90"/>
    </row>
    <row r="414" spans="1:2" x14ac:dyDescent="0.25">
      <c r="A414" s="89"/>
      <c r="B414" s="90"/>
    </row>
    <row r="415" spans="1:2" x14ac:dyDescent="0.25">
      <c r="A415" s="89"/>
      <c r="B415" s="90"/>
    </row>
    <row r="416" spans="1:2" x14ac:dyDescent="0.25">
      <c r="A416" s="89"/>
      <c r="B416" s="90"/>
    </row>
    <row r="417" spans="1:2" x14ac:dyDescent="0.25">
      <c r="A417" s="89"/>
      <c r="B417" s="90"/>
    </row>
    <row r="418" spans="1:2" x14ac:dyDescent="0.25">
      <c r="A418" s="89"/>
      <c r="B418" s="90"/>
    </row>
    <row r="419" spans="1:2" x14ac:dyDescent="0.25">
      <c r="A419" s="89"/>
      <c r="B419" s="90"/>
    </row>
    <row r="420" spans="1:2" x14ac:dyDescent="0.25">
      <c r="A420" s="89"/>
      <c r="B420" s="90"/>
    </row>
    <row r="421" spans="1:2" x14ac:dyDescent="0.25">
      <c r="A421" s="89"/>
      <c r="B421" s="90"/>
    </row>
    <row r="422" spans="1:2" x14ac:dyDescent="0.25">
      <c r="A422" s="89"/>
      <c r="B422" s="90"/>
    </row>
    <row r="423" spans="1:2" x14ac:dyDescent="0.25">
      <c r="A423" s="89"/>
      <c r="B423" s="90"/>
    </row>
    <row r="424" spans="1:2" x14ac:dyDescent="0.25">
      <c r="A424" s="89"/>
      <c r="B424" s="90"/>
    </row>
    <row r="425" spans="1:2" x14ac:dyDescent="0.25">
      <c r="A425" s="89"/>
      <c r="B425" s="90"/>
    </row>
    <row r="426" spans="1:2" x14ac:dyDescent="0.25">
      <c r="A426" s="89"/>
      <c r="B426" s="90"/>
    </row>
    <row r="427" spans="1:2" x14ac:dyDescent="0.25">
      <c r="A427" s="89"/>
      <c r="B427" s="90"/>
    </row>
    <row r="428" spans="1:2" x14ac:dyDescent="0.25">
      <c r="A428" s="89"/>
      <c r="B428" s="90"/>
    </row>
    <row r="429" spans="1:2" x14ac:dyDescent="0.25">
      <c r="A429" s="89"/>
      <c r="B429" s="90"/>
    </row>
    <row r="430" spans="1:2" x14ac:dyDescent="0.25">
      <c r="A430" s="89"/>
      <c r="B430" s="90"/>
    </row>
    <row r="431" spans="1:2" x14ac:dyDescent="0.25">
      <c r="A431" s="89"/>
      <c r="B431" s="90"/>
    </row>
    <row r="432" spans="1:2" x14ac:dyDescent="0.25">
      <c r="A432" s="89"/>
      <c r="B432" s="90"/>
    </row>
    <row r="433" spans="1:2" x14ac:dyDescent="0.25">
      <c r="A433" s="89"/>
      <c r="B433" s="90"/>
    </row>
    <row r="434" spans="1:2" x14ac:dyDescent="0.25">
      <c r="A434" s="89"/>
      <c r="B434" s="90"/>
    </row>
    <row r="435" spans="1:2" x14ac:dyDescent="0.25">
      <c r="A435" s="89"/>
      <c r="B435" s="90"/>
    </row>
    <row r="436" spans="1:2" x14ac:dyDescent="0.25">
      <c r="A436" s="89"/>
      <c r="B436" s="90"/>
    </row>
    <row r="437" spans="1:2" x14ac:dyDescent="0.25">
      <c r="A437" s="89"/>
      <c r="B437" s="90"/>
    </row>
    <row r="438" spans="1:2" x14ac:dyDescent="0.25">
      <c r="A438" s="89"/>
      <c r="B438" s="90"/>
    </row>
    <row r="439" spans="1:2" x14ac:dyDescent="0.25">
      <c r="A439" s="89"/>
      <c r="B439" s="90"/>
    </row>
    <row r="440" spans="1:2" x14ac:dyDescent="0.25">
      <c r="A440" s="89"/>
      <c r="B440" s="90"/>
    </row>
    <row r="441" spans="1:2" x14ac:dyDescent="0.25">
      <c r="A441" s="89"/>
      <c r="B441" s="90"/>
    </row>
    <row r="442" spans="1:2" x14ac:dyDescent="0.25">
      <c r="A442" s="89"/>
      <c r="B442" s="90"/>
    </row>
    <row r="443" spans="1:2" x14ac:dyDescent="0.25">
      <c r="A443" s="89"/>
      <c r="B443" s="90"/>
    </row>
    <row r="444" spans="1:2" x14ac:dyDescent="0.25">
      <c r="A444" s="89"/>
      <c r="B444" s="90"/>
    </row>
    <row r="445" spans="1:2" x14ac:dyDescent="0.25">
      <c r="A445" s="89"/>
      <c r="B445" s="90"/>
    </row>
    <row r="446" spans="1:2" x14ac:dyDescent="0.25">
      <c r="A446" s="89"/>
      <c r="B446" s="90"/>
    </row>
    <row r="447" spans="1:2" x14ac:dyDescent="0.25">
      <c r="A447" s="89"/>
      <c r="B447" s="90"/>
    </row>
    <row r="448" spans="1:2" x14ac:dyDescent="0.25">
      <c r="A448" s="89"/>
      <c r="B448" s="90"/>
    </row>
    <row r="449" spans="1:2" x14ac:dyDescent="0.25">
      <c r="A449" s="89"/>
      <c r="B449" s="90"/>
    </row>
    <row r="450" spans="1:2" x14ac:dyDescent="0.25">
      <c r="A450" s="89"/>
      <c r="B450" s="90"/>
    </row>
    <row r="451" spans="1:2" x14ac:dyDescent="0.25">
      <c r="A451" s="89"/>
      <c r="B451" s="90"/>
    </row>
    <row r="452" spans="1:2" x14ac:dyDescent="0.25">
      <c r="A452" s="89"/>
      <c r="B452" s="90"/>
    </row>
    <row r="453" spans="1:2" x14ac:dyDescent="0.25">
      <c r="A453" s="89"/>
      <c r="B453" s="90"/>
    </row>
    <row r="454" spans="1:2" x14ac:dyDescent="0.25">
      <c r="A454" s="89"/>
      <c r="B454" s="90"/>
    </row>
    <row r="455" spans="1:2" x14ac:dyDescent="0.25">
      <c r="A455" s="89"/>
      <c r="B455" s="90"/>
    </row>
    <row r="456" spans="1:2" x14ac:dyDescent="0.25">
      <c r="A456" s="89"/>
      <c r="B456" s="90"/>
    </row>
    <row r="457" spans="1:2" x14ac:dyDescent="0.25">
      <c r="A457" s="89"/>
      <c r="B457" s="90"/>
    </row>
    <row r="458" spans="1:2" x14ac:dyDescent="0.25">
      <c r="A458" s="89"/>
      <c r="B458" s="90"/>
    </row>
    <row r="459" spans="1:2" x14ac:dyDescent="0.25">
      <c r="A459" s="89"/>
      <c r="B459" s="90"/>
    </row>
    <row r="460" spans="1:2" x14ac:dyDescent="0.25">
      <c r="A460" s="89"/>
      <c r="B460" s="90"/>
    </row>
    <row r="461" spans="1:2" x14ac:dyDescent="0.25">
      <c r="A461" s="89"/>
      <c r="B461" s="90"/>
    </row>
    <row r="462" spans="1:2" x14ac:dyDescent="0.25">
      <c r="A462" s="89"/>
      <c r="B462" s="90"/>
    </row>
    <row r="463" spans="1:2" x14ac:dyDescent="0.25">
      <c r="A463" s="89"/>
      <c r="B463" s="90"/>
    </row>
    <row r="464" spans="1:2" x14ac:dyDescent="0.25">
      <c r="A464" s="89"/>
      <c r="B464" s="90"/>
    </row>
    <row r="465" spans="1:2" x14ac:dyDescent="0.25">
      <c r="A465" s="89"/>
      <c r="B465" s="90"/>
    </row>
    <row r="466" spans="1:2" x14ac:dyDescent="0.25">
      <c r="A466" s="89"/>
      <c r="B466" s="90"/>
    </row>
    <row r="467" spans="1:2" x14ac:dyDescent="0.25">
      <c r="A467" s="89"/>
      <c r="B467" s="90"/>
    </row>
    <row r="468" spans="1:2" x14ac:dyDescent="0.25">
      <c r="A468" s="89"/>
      <c r="B468" s="90"/>
    </row>
    <row r="469" spans="1:2" x14ac:dyDescent="0.25">
      <c r="A469" s="89"/>
      <c r="B469" s="90"/>
    </row>
    <row r="470" spans="1:2" x14ac:dyDescent="0.25">
      <c r="A470" s="89"/>
      <c r="B470" s="90"/>
    </row>
    <row r="471" spans="1:2" x14ac:dyDescent="0.25">
      <c r="A471" s="89"/>
      <c r="B471" s="90"/>
    </row>
    <row r="472" spans="1:2" x14ac:dyDescent="0.25">
      <c r="A472" s="89"/>
      <c r="B472" s="90"/>
    </row>
    <row r="473" spans="1:2" x14ac:dyDescent="0.25">
      <c r="A473" s="89"/>
      <c r="B473" s="90"/>
    </row>
    <row r="474" spans="1:2" x14ac:dyDescent="0.25">
      <c r="A474" s="89"/>
      <c r="B474" s="90"/>
    </row>
    <row r="475" spans="1:2" x14ac:dyDescent="0.25">
      <c r="A475" s="89"/>
      <c r="B475" s="90"/>
    </row>
    <row r="476" spans="1:2" x14ac:dyDescent="0.25">
      <c r="A476" s="89"/>
      <c r="B476" s="90"/>
    </row>
    <row r="477" spans="1:2" x14ac:dyDescent="0.25">
      <c r="A477" s="89"/>
      <c r="B477" s="90"/>
    </row>
    <row r="478" spans="1:2" x14ac:dyDescent="0.25">
      <c r="A478" s="89"/>
      <c r="B478" s="90"/>
    </row>
    <row r="479" spans="1:2" x14ac:dyDescent="0.25">
      <c r="A479" s="89"/>
      <c r="B479" s="90"/>
    </row>
    <row r="480" spans="1:2" x14ac:dyDescent="0.25">
      <c r="A480" s="89"/>
      <c r="B480" s="90"/>
    </row>
    <row r="481" spans="1:2" x14ac:dyDescent="0.25">
      <c r="A481" s="89"/>
      <c r="B481" s="90"/>
    </row>
    <row r="482" spans="1:2" x14ac:dyDescent="0.25">
      <c r="A482" s="89"/>
      <c r="B482" s="90"/>
    </row>
    <row r="483" spans="1:2" x14ac:dyDescent="0.25">
      <c r="A483" s="89"/>
      <c r="B483" s="90"/>
    </row>
    <row r="484" spans="1:2" x14ac:dyDescent="0.25">
      <c r="A484" s="89"/>
      <c r="B484" s="90"/>
    </row>
    <row r="485" spans="1:2" x14ac:dyDescent="0.25">
      <c r="A485" s="89"/>
      <c r="B485" s="90"/>
    </row>
    <row r="486" spans="1:2" x14ac:dyDescent="0.25">
      <c r="A486" s="89"/>
      <c r="B486" s="90"/>
    </row>
    <row r="487" spans="1:2" x14ac:dyDescent="0.25">
      <c r="A487" s="89"/>
      <c r="B487" s="90"/>
    </row>
    <row r="488" spans="1:2" x14ac:dyDescent="0.25">
      <c r="A488" s="89"/>
      <c r="B488" s="90"/>
    </row>
    <row r="489" spans="1:2" x14ac:dyDescent="0.25">
      <c r="A489" s="89"/>
      <c r="B489" s="90"/>
    </row>
    <row r="490" spans="1:2" x14ac:dyDescent="0.25">
      <c r="A490" s="89"/>
      <c r="B490" s="90"/>
    </row>
    <row r="491" spans="1:2" x14ac:dyDescent="0.25">
      <c r="A491" s="89"/>
      <c r="B491" s="90"/>
    </row>
    <row r="492" spans="1:2" x14ac:dyDescent="0.25">
      <c r="A492" s="89"/>
      <c r="B492" s="90"/>
    </row>
    <row r="493" spans="1:2" x14ac:dyDescent="0.25">
      <c r="A493" s="89"/>
      <c r="B493" s="90"/>
    </row>
    <row r="494" spans="1:2" x14ac:dyDescent="0.25">
      <c r="A494" s="89"/>
      <c r="B494" s="90"/>
    </row>
    <row r="495" spans="1:2" x14ac:dyDescent="0.25">
      <c r="A495" s="89"/>
      <c r="B495" s="90"/>
    </row>
    <row r="496" spans="1:2" x14ac:dyDescent="0.25">
      <c r="A496" s="89"/>
      <c r="B496" s="90"/>
    </row>
    <row r="497" spans="1:2" x14ac:dyDescent="0.25">
      <c r="A497" s="89"/>
      <c r="B497" s="90"/>
    </row>
    <row r="498" spans="1:2" x14ac:dyDescent="0.25">
      <c r="A498" s="89"/>
      <c r="B498" s="90"/>
    </row>
    <row r="499" spans="1:2" x14ac:dyDescent="0.25">
      <c r="A499" s="89"/>
      <c r="B499" s="90"/>
    </row>
    <row r="500" spans="1:2" x14ac:dyDescent="0.25">
      <c r="A500" s="89"/>
      <c r="B500" s="90"/>
    </row>
    <row r="501" spans="1:2" x14ac:dyDescent="0.25">
      <c r="A501" s="89"/>
      <c r="B501" s="90"/>
    </row>
    <row r="502" spans="1:2" x14ac:dyDescent="0.25">
      <c r="A502" s="89"/>
      <c r="B502" s="90"/>
    </row>
    <row r="503" spans="1:2" x14ac:dyDescent="0.25">
      <c r="A503" s="89"/>
      <c r="B503" s="90"/>
    </row>
    <row r="504" spans="1:2" x14ac:dyDescent="0.25">
      <c r="A504" s="89"/>
      <c r="B504" s="90"/>
    </row>
    <row r="505" spans="1:2" x14ac:dyDescent="0.25">
      <c r="A505" s="89"/>
      <c r="B505" s="90"/>
    </row>
    <row r="506" spans="1:2" x14ac:dyDescent="0.25">
      <c r="A506" s="89"/>
      <c r="B506" s="90"/>
    </row>
    <row r="507" spans="1:2" x14ac:dyDescent="0.25">
      <c r="A507" s="89"/>
      <c r="B507" s="90"/>
    </row>
    <row r="508" spans="1:2" x14ac:dyDescent="0.25">
      <c r="A508" s="89"/>
      <c r="B508" s="90"/>
    </row>
    <row r="509" spans="1:2" x14ac:dyDescent="0.25">
      <c r="A509" s="89"/>
      <c r="B509" s="90"/>
    </row>
    <row r="510" spans="1:2" x14ac:dyDescent="0.25">
      <c r="A510" s="89"/>
      <c r="B510" s="90"/>
    </row>
    <row r="511" spans="1:2" x14ac:dyDescent="0.25">
      <c r="A511" s="89"/>
      <c r="B511" s="90"/>
    </row>
    <row r="512" spans="1:2" x14ac:dyDescent="0.25">
      <c r="A512" s="89"/>
      <c r="B512" s="90"/>
    </row>
    <row r="513" spans="1:2" x14ac:dyDescent="0.25">
      <c r="A513" s="89"/>
      <c r="B513" s="90"/>
    </row>
    <row r="514" spans="1:2" x14ac:dyDescent="0.25">
      <c r="A514" s="89"/>
      <c r="B514" s="90"/>
    </row>
    <row r="515" spans="1:2" x14ac:dyDescent="0.25">
      <c r="A515" s="89"/>
      <c r="B515" s="90"/>
    </row>
    <row r="516" spans="1:2" x14ac:dyDescent="0.25">
      <c r="A516" s="89"/>
      <c r="B516" s="90"/>
    </row>
    <row r="517" spans="1:2" x14ac:dyDescent="0.25">
      <c r="A517" s="89"/>
      <c r="B517" s="90"/>
    </row>
    <row r="518" spans="1:2" x14ac:dyDescent="0.25">
      <c r="A518" s="89"/>
      <c r="B518" s="90"/>
    </row>
    <row r="519" spans="1:2" x14ac:dyDescent="0.25">
      <c r="A519" s="89"/>
      <c r="B519" s="90"/>
    </row>
    <row r="520" spans="1:2" x14ac:dyDescent="0.25">
      <c r="A520" s="89"/>
      <c r="B520" s="90"/>
    </row>
    <row r="521" spans="1:2" x14ac:dyDescent="0.25">
      <c r="A521" s="89"/>
      <c r="B521" s="90"/>
    </row>
    <row r="522" spans="1:2" x14ac:dyDescent="0.25">
      <c r="A522" s="89"/>
      <c r="B522" s="90"/>
    </row>
    <row r="523" spans="1:2" x14ac:dyDescent="0.25">
      <c r="A523" s="89"/>
      <c r="B523" s="90"/>
    </row>
    <row r="524" spans="1:2" x14ac:dyDescent="0.25">
      <c r="A524" s="89"/>
      <c r="B524" s="90"/>
    </row>
    <row r="525" spans="1:2" x14ac:dyDescent="0.25">
      <c r="A525" s="89"/>
      <c r="B525" s="90"/>
    </row>
    <row r="526" spans="1:2" x14ac:dyDescent="0.25">
      <c r="A526" s="89"/>
      <c r="B526" s="90"/>
    </row>
    <row r="527" spans="1:2" x14ac:dyDescent="0.25">
      <c r="A527" s="89"/>
      <c r="B527" s="90"/>
    </row>
    <row r="528" spans="1:2" x14ac:dyDescent="0.25">
      <c r="A528" s="89"/>
      <c r="B528" s="90"/>
    </row>
    <row r="529" spans="1:2" x14ac:dyDescent="0.25">
      <c r="A529" s="89"/>
      <c r="B529" s="90"/>
    </row>
    <row r="530" spans="1:2" x14ac:dyDescent="0.25">
      <c r="A530" s="89"/>
      <c r="B530" s="90"/>
    </row>
    <row r="531" spans="1:2" x14ac:dyDescent="0.25">
      <c r="A531" s="89"/>
      <c r="B531" s="90"/>
    </row>
    <row r="532" spans="1:2" x14ac:dyDescent="0.25">
      <c r="A532" s="89"/>
      <c r="B532" s="90"/>
    </row>
    <row r="533" spans="1:2" x14ac:dyDescent="0.25">
      <c r="A533" s="89"/>
      <c r="B533" s="90"/>
    </row>
    <row r="534" spans="1:2" x14ac:dyDescent="0.25">
      <c r="A534" s="89"/>
      <c r="B534" s="90"/>
    </row>
    <row r="535" spans="1:2" x14ac:dyDescent="0.25">
      <c r="A535" s="89"/>
      <c r="B535" s="90"/>
    </row>
    <row r="536" spans="1:2" x14ac:dyDescent="0.25">
      <c r="A536" s="89"/>
      <c r="B536" s="90"/>
    </row>
    <row r="537" spans="1:2" x14ac:dyDescent="0.25">
      <c r="A537" s="89"/>
      <c r="B537" s="90"/>
    </row>
    <row r="538" spans="1:2" x14ac:dyDescent="0.25">
      <c r="A538" s="89"/>
      <c r="B538" s="90"/>
    </row>
    <row r="539" spans="1:2" x14ac:dyDescent="0.25">
      <c r="A539" s="89"/>
      <c r="B539" s="90"/>
    </row>
    <row r="540" spans="1:2" x14ac:dyDescent="0.25">
      <c r="A540" s="89"/>
      <c r="B540" s="90"/>
    </row>
    <row r="541" spans="1:2" x14ac:dyDescent="0.25">
      <c r="A541" s="89"/>
      <c r="B541" s="90"/>
    </row>
    <row r="542" spans="1:2" x14ac:dyDescent="0.25">
      <c r="A542" s="89"/>
      <c r="B542" s="90"/>
    </row>
    <row r="543" spans="1:2" x14ac:dyDescent="0.25">
      <c r="A543" s="89"/>
      <c r="B543" s="90"/>
    </row>
    <row r="544" spans="1:2" x14ac:dyDescent="0.25">
      <c r="A544" s="89"/>
      <c r="B544" s="90"/>
    </row>
    <row r="545" spans="1:2" x14ac:dyDescent="0.25">
      <c r="A545" s="89"/>
      <c r="B545" s="90"/>
    </row>
    <row r="546" spans="1:2" x14ac:dyDescent="0.25">
      <c r="A546" s="89"/>
      <c r="B546" s="90"/>
    </row>
    <row r="547" spans="1:2" x14ac:dyDescent="0.25">
      <c r="A547" s="89"/>
      <c r="B547" s="90"/>
    </row>
    <row r="548" spans="1:2" x14ac:dyDescent="0.25">
      <c r="A548" s="89"/>
      <c r="B548" s="90"/>
    </row>
    <row r="549" spans="1:2" x14ac:dyDescent="0.25">
      <c r="A549" s="89"/>
      <c r="B549" s="90"/>
    </row>
    <row r="550" spans="1:2" x14ac:dyDescent="0.25">
      <c r="A550" s="89"/>
      <c r="B550" s="90"/>
    </row>
    <row r="551" spans="1:2" x14ac:dyDescent="0.25">
      <c r="A551" s="89"/>
      <c r="B551" s="90"/>
    </row>
    <row r="552" spans="1:2" x14ac:dyDescent="0.25">
      <c r="A552" s="89"/>
      <c r="B552" s="90"/>
    </row>
    <row r="553" spans="1:2" x14ac:dyDescent="0.25">
      <c r="A553" s="89"/>
      <c r="B553" s="90"/>
    </row>
    <row r="554" spans="1:2" x14ac:dyDescent="0.25">
      <c r="A554" s="89"/>
      <c r="B554" s="90"/>
    </row>
    <row r="555" spans="1:2" x14ac:dyDescent="0.25">
      <c r="A555" s="89"/>
      <c r="B555" s="90"/>
    </row>
    <row r="556" spans="1:2" x14ac:dyDescent="0.25">
      <c r="A556" s="89"/>
      <c r="B556" s="90"/>
    </row>
    <row r="557" spans="1:2" x14ac:dyDescent="0.25">
      <c r="A557" s="89"/>
      <c r="B557" s="90"/>
    </row>
    <row r="558" spans="1:2" x14ac:dyDescent="0.25">
      <c r="A558" s="89"/>
      <c r="B558" s="90"/>
    </row>
    <row r="559" spans="1:2" x14ac:dyDescent="0.25">
      <c r="A559" s="89"/>
      <c r="B559" s="90"/>
    </row>
    <row r="560" spans="1:2" x14ac:dyDescent="0.25">
      <c r="A560" s="89"/>
      <c r="B560" s="90"/>
    </row>
    <row r="561" spans="1:2" x14ac:dyDescent="0.25">
      <c r="A561" s="89"/>
      <c r="B561" s="90"/>
    </row>
    <row r="562" spans="1:2" x14ac:dyDescent="0.25">
      <c r="A562" s="89"/>
      <c r="B562" s="90"/>
    </row>
    <row r="563" spans="1:2" x14ac:dyDescent="0.25">
      <c r="A563" s="89"/>
      <c r="B563" s="90"/>
    </row>
    <row r="564" spans="1:2" x14ac:dyDescent="0.25">
      <c r="A564" s="89"/>
      <c r="B564" s="90"/>
    </row>
    <row r="565" spans="1:2" x14ac:dyDescent="0.25">
      <c r="A565" s="89"/>
      <c r="B565" s="90"/>
    </row>
    <row r="566" spans="1:2" x14ac:dyDescent="0.25">
      <c r="A566" s="89"/>
      <c r="B566" s="90"/>
    </row>
    <row r="567" spans="1:2" x14ac:dyDescent="0.25">
      <c r="A567" s="89"/>
      <c r="B567" s="90"/>
    </row>
    <row r="568" spans="1:2" x14ac:dyDescent="0.25">
      <c r="A568" s="89"/>
      <c r="B568" s="90"/>
    </row>
    <row r="569" spans="1:2" x14ac:dyDescent="0.25">
      <c r="A569" s="89"/>
      <c r="B569" s="90"/>
    </row>
    <row r="570" spans="1:2" x14ac:dyDescent="0.25">
      <c r="A570" s="89"/>
      <c r="B570" s="90"/>
    </row>
    <row r="571" spans="1:2" x14ac:dyDescent="0.25">
      <c r="A571" s="89"/>
      <c r="B571" s="90"/>
    </row>
    <row r="572" spans="1:2" x14ac:dyDescent="0.25">
      <c r="A572" s="89"/>
      <c r="B572" s="90"/>
    </row>
    <row r="573" spans="1:2" x14ac:dyDescent="0.25">
      <c r="A573" s="89"/>
      <c r="B573" s="90"/>
    </row>
    <row r="574" spans="1:2" x14ac:dyDescent="0.25">
      <c r="A574" s="89"/>
      <c r="B574" s="90"/>
    </row>
    <row r="575" spans="1:2" x14ac:dyDescent="0.25">
      <c r="A575" s="89"/>
      <c r="B575" s="90"/>
    </row>
    <row r="576" spans="1:2" x14ac:dyDescent="0.25">
      <c r="A576" s="89"/>
      <c r="B576" s="90"/>
    </row>
    <row r="577" spans="1:2" x14ac:dyDescent="0.25">
      <c r="A577" s="89"/>
      <c r="B577" s="90"/>
    </row>
    <row r="578" spans="1:2" x14ac:dyDescent="0.25">
      <c r="A578" s="89"/>
      <c r="B578" s="90"/>
    </row>
    <row r="579" spans="1:2" x14ac:dyDescent="0.25">
      <c r="A579" s="89"/>
      <c r="B579" s="90"/>
    </row>
    <row r="580" spans="1:2" x14ac:dyDescent="0.25">
      <c r="A580" s="89"/>
      <c r="B580" s="90"/>
    </row>
    <row r="581" spans="1:2" x14ac:dyDescent="0.25">
      <c r="A581" s="89"/>
      <c r="B581" s="90"/>
    </row>
    <row r="582" spans="1:2" x14ac:dyDescent="0.25">
      <c r="A582" s="89"/>
      <c r="B582" s="90"/>
    </row>
    <row r="583" spans="1:2" x14ac:dyDescent="0.25">
      <c r="A583" s="89"/>
      <c r="B583" s="90"/>
    </row>
    <row r="584" spans="1:2" x14ac:dyDescent="0.25">
      <c r="A584" s="89"/>
      <c r="B584" s="90"/>
    </row>
    <row r="585" spans="1:2" x14ac:dyDescent="0.25">
      <c r="A585" s="89"/>
      <c r="B585" s="90"/>
    </row>
    <row r="586" spans="1:2" x14ac:dyDescent="0.25">
      <c r="A586" s="89"/>
      <c r="B586" s="90"/>
    </row>
    <row r="587" spans="1:2" x14ac:dyDescent="0.25">
      <c r="A587" s="89"/>
      <c r="B587" s="90"/>
    </row>
    <row r="588" spans="1:2" x14ac:dyDescent="0.25">
      <c r="A588" s="89"/>
      <c r="B588" s="90"/>
    </row>
    <row r="589" spans="1:2" x14ac:dyDescent="0.25">
      <c r="A589" s="89"/>
      <c r="B589" s="90"/>
    </row>
    <row r="590" spans="1:2" x14ac:dyDescent="0.25">
      <c r="A590" s="89"/>
      <c r="B590" s="90"/>
    </row>
    <row r="591" spans="1:2" x14ac:dyDescent="0.25">
      <c r="A591" s="89"/>
      <c r="B591" s="90"/>
    </row>
    <row r="592" spans="1:2" x14ac:dyDescent="0.25">
      <c r="A592" s="89"/>
      <c r="B592" s="90"/>
    </row>
    <row r="593" spans="1:2" x14ac:dyDescent="0.25">
      <c r="A593" s="89"/>
      <c r="B593" s="90"/>
    </row>
    <row r="594" spans="1:2" x14ac:dyDescent="0.25">
      <c r="A594" s="89"/>
      <c r="B594" s="90"/>
    </row>
    <row r="595" spans="1:2" x14ac:dyDescent="0.25">
      <c r="A595" s="89"/>
      <c r="B595" s="90"/>
    </row>
    <row r="596" spans="1:2" x14ac:dyDescent="0.25">
      <c r="A596" s="89"/>
      <c r="B596" s="90"/>
    </row>
    <row r="597" spans="1:2" x14ac:dyDescent="0.25">
      <c r="A597" s="89"/>
      <c r="B597" s="90"/>
    </row>
    <row r="598" spans="1:2" x14ac:dyDescent="0.25">
      <c r="A598" s="89"/>
      <c r="B598" s="90"/>
    </row>
    <row r="599" spans="1:2" x14ac:dyDescent="0.25">
      <c r="A599" s="89"/>
      <c r="B599" s="90"/>
    </row>
    <row r="600" spans="1:2" x14ac:dyDescent="0.25">
      <c r="A600" s="89"/>
      <c r="B600" s="90"/>
    </row>
    <row r="601" spans="1:2" x14ac:dyDescent="0.25">
      <c r="A601" s="89"/>
      <c r="B601" s="90"/>
    </row>
    <row r="602" spans="1:2" x14ac:dyDescent="0.25">
      <c r="A602" s="89"/>
      <c r="B602" s="90"/>
    </row>
    <row r="603" spans="1:2" x14ac:dyDescent="0.25">
      <c r="A603" s="89"/>
      <c r="B603" s="90"/>
    </row>
    <row r="604" spans="1:2" x14ac:dyDescent="0.25">
      <c r="A604" s="89"/>
      <c r="B604" s="90"/>
    </row>
    <row r="605" spans="1:2" x14ac:dyDescent="0.25">
      <c r="A605" s="89"/>
      <c r="B605" s="90"/>
    </row>
    <row r="606" spans="1:2" x14ac:dyDescent="0.25">
      <c r="A606" s="89"/>
      <c r="B606" s="90"/>
    </row>
    <row r="607" spans="1:2" x14ac:dyDescent="0.25">
      <c r="A607" s="89"/>
      <c r="B607" s="90"/>
    </row>
    <row r="608" spans="1:2" x14ac:dyDescent="0.25">
      <c r="A608" s="89"/>
      <c r="B608" s="90"/>
    </row>
    <row r="609" spans="1:2" x14ac:dyDescent="0.25">
      <c r="A609" s="89"/>
      <c r="B609" s="90"/>
    </row>
    <row r="610" spans="1:2" x14ac:dyDescent="0.25">
      <c r="A610" s="89"/>
      <c r="B610" s="90"/>
    </row>
    <row r="611" spans="1:2" x14ac:dyDescent="0.25">
      <c r="A611" s="89"/>
      <c r="B611" s="90"/>
    </row>
    <row r="612" spans="1:2" x14ac:dyDescent="0.25">
      <c r="A612" s="89"/>
      <c r="B612" s="90"/>
    </row>
    <row r="613" spans="1:2" x14ac:dyDescent="0.25">
      <c r="A613" s="89"/>
      <c r="B613" s="90"/>
    </row>
    <row r="614" spans="1:2" x14ac:dyDescent="0.25">
      <c r="A614" s="89"/>
      <c r="B614" s="90"/>
    </row>
    <row r="615" spans="1:2" x14ac:dyDescent="0.25">
      <c r="A615" s="89"/>
      <c r="B615" s="90"/>
    </row>
    <row r="616" spans="1:2" x14ac:dyDescent="0.25">
      <c r="A616" s="89"/>
      <c r="B616" s="90"/>
    </row>
    <row r="617" spans="1:2" x14ac:dyDescent="0.25">
      <c r="A617" s="89"/>
      <c r="B617" s="90"/>
    </row>
    <row r="618" spans="1:2" x14ac:dyDescent="0.25">
      <c r="A618" s="89"/>
      <c r="B618" s="90"/>
    </row>
    <row r="619" spans="1:2" x14ac:dyDescent="0.25">
      <c r="A619" s="89"/>
      <c r="B619" s="90"/>
    </row>
    <row r="620" spans="1:2" x14ac:dyDescent="0.25">
      <c r="A620" s="89"/>
      <c r="B620" s="90"/>
    </row>
    <row r="621" spans="1:2" x14ac:dyDescent="0.25">
      <c r="A621" s="89"/>
      <c r="B621" s="90"/>
    </row>
    <row r="622" spans="1:2" x14ac:dyDescent="0.25">
      <c r="A622" s="89"/>
      <c r="B622" s="90"/>
    </row>
    <row r="623" spans="1:2" x14ac:dyDescent="0.25">
      <c r="A623" s="89"/>
      <c r="B623" s="90"/>
    </row>
    <row r="624" spans="1:2" x14ac:dyDescent="0.25">
      <c r="A624" s="89"/>
      <c r="B624" s="90"/>
    </row>
    <row r="625" spans="1:2" x14ac:dyDescent="0.25">
      <c r="A625" s="89"/>
      <c r="B625" s="90"/>
    </row>
    <row r="626" spans="1:2" x14ac:dyDescent="0.25">
      <c r="A626" s="89"/>
      <c r="B626" s="90"/>
    </row>
    <row r="627" spans="1:2" x14ac:dyDescent="0.25">
      <c r="A627" s="89"/>
      <c r="B627" s="90"/>
    </row>
    <row r="628" spans="1:2" x14ac:dyDescent="0.25">
      <c r="A628" s="89"/>
      <c r="B628" s="90"/>
    </row>
    <row r="629" spans="1:2" x14ac:dyDescent="0.25">
      <c r="A629" s="89"/>
      <c r="B629" s="90"/>
    </row>
    <row r="630" spans="1:2" x14ac:dyDescent="0.25">
      <c r="A630" s="89"/>
      <c r="B630" s="90"/>
    </row>
    <row r="631" spans="1:2" x14ac:dyDescent="0.25">
      <c r="A631" s="89"/>
      <c r="B631" s="90"/>
    </row>
    <row r="632" spans="1:2" x14ac:dyDescent="0.25">
      <c r="A632" s="89"/>
      <c r="B632" s="90"/>
    </row>
    <row r="633" spans="1:2" x14ac:dyDescent="0.25">
      <c r="A633" s="89"/>
      <c r="B633" s="90"/>
    </row>
    <row r="634" spans="1:2" x14ac:dyDescent="0.25">
      <c r="A634" s="89"/>
      <c r="B634" s="90"/>
    </row>
    <row r="635" spans="1:2" x14ac:dyDescent="0.25">
      <c r="A635" s="89"/>
      <c r="B635" s="90"/>
    </row>
    <row r="636" spans="1:2" x14ac:dyDescent="0.25">
      <c r="A636" s="89"/>
      <c r="B636" s="90"/>
    </row>
    <row r="637" spans="1:2" x14ac:dyDescent="0.25">
      <c r="A637" s="89"/>
      <c r="B637" s="90"/>
    </row>
    <row r="638" spans="1:2" x14ac:dyDescent="0.25">
      <c r="A638" s="89"/>
      <c r="B638" s="90"/>
    </row>
    <row r="639" spans="1:2" x14ac:dyDescent="0.25">
      <c r="A639" s="89"/>
      <c r="B639" s="90"/>
    </row>
    <row r="640" spans="1:2" x14ac:dyDescent="0.25">
      <c r="A640" s="89"/>
      <c r="B640" s="90"/>
    </row>
    <row r="641" spans="1:2" x14ac:dyDescent="0.25">
      <c r="A641" s="89"/>
      <c r="B641" s="90"/>
    </row>
    <row r="642" spans="1:2" x14ac:dyDescent="0.25">
      <c r="A642" s="89"/>
      <c r="B642" s="90"/>
    </row>
    <row r="643" spans="1:2" x14ac:dyDescent="0.25">
      <c r="A643" s="89"/>
      <c r="B643" s="90"/>
    </row>
    <row r="644" spans="1:2" x14ac:dyDescent="0.25">
      <c r="A644" s="89"/>
      <c r="B644" s="90"/>
    </row>
    <row r="645" spans="1:2" x14ac:dyDescent="0.25">
      <c r="A645" s="89"/>
      <c r="B645" s="90"/>
    </row>
    <row r="646" spans="1:2" x14ac:dyDescent="0.25">
      <c r="A646" s="89"/>
      <c r="B646" s="90"/>
    </row>
    <row r="647" spans="1:2" x14ac:dyDescent="0.25">
      <c r="A647" s="89"/>
      <c r="B647" s="90"/>
    </row>
    <row r="648" spans="1:2" x14ac:dyDescent="0.25">
      <c r="A648" s="89"/>
      <c r="B648" s="90"/>
    </row>
    <row r="649" spans="1:2" x14ac:dyDescent="0.25">
      <c r="A649" s="89"/>
      <c r="B649" s="90"/>
    </row>
    <row r="650" spans="1:2" x14ac:dyDescent="0.25">
      <c r="A650" s="89"/>
      <c r="B650" s="90"/>
    </row>
    <row r="651" spans="1:2" x14ac:dyDescent="0.25">
      <c r="A651" s="89"/>
      <c r="B651" s="90"/>
    </row>
    <row r="652" spans="1:2" x14ac:dyDescent="0.25">
      <c r="A652" s="89"/>
      <c r="B652" s="90"/>
    </row>
    <row r="653" spans="1:2" x14ac:dyDescent="0.25">
      <c r="A653" s="89"/>
      <c r="B653" s="90"/>
    </row>
    <row r="654" spans="1:2" x14ac:dyDescent="0.25">
      <c r="A654" s="89"/>
      <c r="B654" s="90"/>
    </row>
    <row r="655" spans="1:2" x14ac:dyDescent="0.25">
      <c r="A655" s="89"/>
      <c r="B655" s="90"/>
    </row>
    <row r="656" spans="1:2" x14ac:dyDescent="0.25">
      <c r="A656" s="89"/>
      <c r="B656" s="90"/>
    </row>
    <row r="657" spans="1:2" x14ac:dyDescent="0.25">
      <c r="A657" s="89"/>
      <c r="B657" s="90"/>
    </row>
    <row r="658" spans="1:2" x14ac:dyDescent="0.25">
      <c r="A658" s="89"/>
      <c r="B658" s="90"/>
    </row>
    <row r="659" spans="1:2" x14ac:dyDescent="0.25">
      <c r="A659" s="89"/>
      <c r="B659" s="90"/>
    </row>
    <row r="660" spans="1:2" x14ac:dyDescent="0.25">
      <c r="A660" s="89"/>
      <c r="B660" s="90"/>
    </row>
    <row r="661" spans="1:2" x14ac:dyDescent="0.25">
      <c r="A661" s="89"/>
      <c r="B661" s="90"/>
    </row>
    <row r="662" spans="1:2" x14ac:dyDescent="0.25">
      <c r="A662" s="89"/>
      <c r="B662" s="90"/>
    </row>
    <row r="663" spans="1:2" x14ac:dyDescent="0.25">
      <c r="A663" s="89"/>
      <c r="B663" s="90"/>
    </row>
    <row r="664" spans="1:2" x14ac:dyDescent="0.25">
      <c r="A664" s="89"/>
      <c r="B664" s="90"/>
    </row>
    <row r="665" spans="1:2" x14ac:dyDescent="0.25">
      <c r="A665" s="89"/>
      <c r="B665" s="90"/>
    </row>
    <row r="666" spans="1:2" x14ac:dyDescent="0.25">
      <c r="A666" s="89"/>
      <c r="B666" s="90"/>
    </row>
    <row r="667" spans="1:2" x14ac:dyDescent="0.25">
      <c r="A667" s="89"/>
      <c r="B667" s="90"/>
    </row>
    <row r="668" spans="1:2" x14ac:dyDescent="0.25">
      <c r="A668" s="89"/>
      <c r="B668" s="90"/>
    </row>
    <row r="669" spans="1:2" x14ac:dyDescent="0.25">
      <c r="A669" s="89"/>
      <c r="B669" s="90"/>
    </row>
    <row r="670" spans="1:2" x14ac:dyDescent="0.25">
      <c r="A670" s="89"/>
      <c r="B670" s="90"/>
    </row>
    <row r="671" spans="1:2" x14ac:dyDescent="0.25">
      <c r="A671" s="89"/>
      <c r="B671" s="90"/>
    </row>
    <row r="672" spans="1:2" x14ac:dyDescent="0.25">
      <c r="A672" s="89"/>
      <c r="B672" s="90"/>
    </row>
    <row r="673" spans="1:2" x14ac:dyDescent="0.25">
      <c r="A673" s="89"/>
      <c r="B673" s="90"/>
    </row>
    <row r="674" spans="1:2" x14ac:dyDescent="0.25">
      <c r="A674" s="89"/>
      <c r="B674" s="90"/>
    </row>
    <row r="675" spans="1:2" x14ac:dyDescent="0.25">
      <c r="A675" s="89"/>
      <c r="B675" s="90"/>
    </row>
    <row r="676" spans="1:2" x14ac:dyDescent="0.25">
      <c r="A676" s="89"/>
      <c r="B676" s="90"/>
    </row>
    <row r="677" spans="1:2" x14ac:dyDescent="0.25">
      <c r="A677" s="89"/>
      <c r="B677" s="90"/>
    </row>
    <row r="678" spans="1:2" x14ac:dyDescent="0.25">
      <c r="A678" s="89"/>
      <c r="B678" s="90"/>
    </row>
    <row r="679" spans="1:2" x14ac:dyDescent="0.25">
      <c r="A679" s="89"/>
      <c r="B679" s="90"/>
    </row>
    <row r="680" spans="1:2" x14ac:dyDescent="0.25">
      <c r="A680" s="89"/>
      <c r="B680" s="90"/>
    </row>
    <row r="681" spans="1:2" x14ac:dyDescent="0.25">
      <c r="A681" s="89"/>
      <c r="B681" s="90"/>
    </row>
    <row r="682" spans="1:2" x14ac:dyDescent="0.25">
      <c r="A682" s="89"/>
      <c r="B682" s="90"/>
    </row>
    <row r="683" spans="1:2" x14ac:dyDescent="0.25">
      <c r="A683" s="89"/>
      <c r="B683" s="90"/>
    </row>
    <row r="684" spans="1:2" x14ac:dyDescent="0.25">
      <c r="A684" s="89"/>
      <c r="B684" s="90"/>
    </row>
    <row r="685" spans="1:2" x14ac:dyDescent="0.25">
      <c r="A685" s="89"/>
      <c r="B685" s="90"/>
    </row>
    <row r="686" spans="1:2" x14ac:dyDescent="0.25">
      <c r="A686" s="89"/>
      <c r="B686" s="90"/>
    </row>
    <row r="687" spans="1:2" x14ac:dyDescent="0.25">
      <c r="A687" s="89"/>
      <c r="B687" s="90"/>
    </row>
    <row r="688" spans="1:2" x14ac:dyDescent="0.25">
      <c r="A688" s="89"/>
      <c r="B688" s="90"/>
    </row>
    <row r="689" spans="1:2" x14ac:dyDescent="0.25">
      <c r="A689" s="89"/>
      <c r="B689" s="90"/>
    </row>
    <row r="690" spans="1:2" x14ac:dyDescent="0.25">
      <c r="A690" s="89"/>
      <c r="B690" s="90"/>
    </row>
    <row r="691" spans="1:2" x14ac:dyDescent="0.25">
      <c r="A691" s="89"/>
      <c r="B691" s="90"/>
    </row>
    <row r="692" spans="1:2" x14ac:dyDescent="0.25">
      <c r="A692" s="89"/>
      <c r="B692" s="90"/>
    </row>
    <row r="693" spans="1:2" x14ac:dyDescent="0.25">
      <c r="A693" s="89"/>
      <c r="B693" s="90"/>
    </row>
    <row r="694" spans="1:2" x14ac:dyDescent="0.25">
      <c r="A694" s="89"/>
      <c r="B694" s="90"/>
    </row>
    <row r="695" spans="1:2" x14ac:dyDescent="0.25">
      <c r="A695" s="89"/>
      <c r="B695" s="90"/>
    </row>
    <row r="696" spans="1:2" x14ac:dyDescent="0.25">
      <c r="A696" s="89"/>
      <c r="B696" s="90"/>
    </row>
    <row r="697" spans="1:2" x14ac:dyDescent="0.25">
      <c r="A697" s="89"/>
      <c r="B697" s="90"/>
    </row>
    <row r="698" spans="1:2" x14ac:dyDescent="0.25">
      <c r="A698" s="89"/>
      <c r="B698" s="90"/>
    </row>
    <row r="699" spans="1:2" x14ac:dyDescent="0.25">
      <c r="A699" s="89"/>
      <c r="B699" s="90"/>
    </row>
    <row r="700" spans="1:2" x14ac:dyDescent="0.25">
      <c r="A700" s="89"/>
      <c r="B700" s="90"/>
    </row>
    <row r="701" spans="1:2" x14ac:dyDescent="0.25">
      <c r="A701" s="89"/>
      <c r="B701" s="90"/>
    </row>
    <row r="702" spans="1:2" x14ac:dyDescent="0.25">
      <c r="A702" s="89"/>
      <c r="B702" s="90"/>
    </row>
    <row r="703" spans="1:2" x14ac:dyDescent="0.25">
      <c r="A703" s="89"/>
      <c r="B703" s="90"/>
    </row>
    <row r="704" spans="1:2" x14ac:dyDescent="0.25">
      <c r="A704" s="89"/>
      <c r="B704" s="90"/>
    </row>
    <row r="705" spans="1:2" x14ac:dyDescent="0.25">
      <c r="A705" s="89"/>
      <c r="B705" s="90"/>
    </row>
    <row r="706" spans="1:2" x14ac:dyDescent="0.25">
      <c r="A706" s="89"/>
      <c r="B706" s="90"/>
    </row>
    <row r="707" spans="1:2" x14ac:dyDescent="0.25">
      <c r="A707" s="89"/>
      <c r="B707" s="90"/>
    </row>
    <row r="708" spans="1:2" x14ac:dyDescent="0.25">
      <c r="A708" s="89"/>
      <c r="B708" s="90"/>
    </row>
    <row r="709" spans="1:2" x14ac:dyDescent="0.25">
      <c r="A709" s="89"/>
      <c r="B709" s="90"/>
    </row>
    <row r="710" spans="1:2" x14ac:dyDescent="0.25">
      <c r="A710" s="89"/>
      <c r="B710" s="90"/>
    </row>
    <row r="711" spans="1:2" x14ac:dyDescent="0.25">
      <c r="A711" s="89"/>
      <c r="B711" s="90"/>
    </row>
    <row r="712" spans="1:2" x14ac:dyDescent="0.25">
      <c r="A712" s="89"/>
      <c r="B712" s="90"/>
    </row>
    <row r="713" spans="1:2" x14ac:dyDescent="0.25">
      <c r="A713" s="89"/>
      <c r="B713" s="90"/>
    </row>
    <row r="714" spans="1:2" x14ac:dyDescent="0.25">
      <c r="A714" s="89"/>
      <c r="B714" s="90"/>
    </row>
    <row r="715" spans="1:2" x14ac:dyDescent="0.25">
      <c r="A715" s="89"/>
      <c r="B715" s="90"/>
    </row>
    <row r="716" spans="1:2" x14ac:dyDescent="0.25">
      <c r="A716" s="89"/>
      <c r="B716" s="90"/>
    </row>
    <row r="717" spans="1:2" x14ac:dyDescent="0.25">
      <c r="A717" s="89"/>
      <c r="B717" s="90"/>
    </row>
    <row r="718" spans="1:2" x14ac:dyDescent="0.25">
      <c r="A718" s="89"/>
      <c r="B718" s="90"/>
    </row>
    <row r="719" spans="1:2" x14ac:dyDescent="0.25">
      <c r="A719" s="89"/>
      <c r="B719" s="90"/>
    </row>
    <row r="720" spans="1:2" x14ac:dyDescent="0.25">
      <c r="A720" s="89"/>
      <c r="B720" s="90"/>
    </row>
    <row r="721" spans="1:2" x14ac:dyDescent="0.25">
      <c r="A721" s="89"/>
      <c r="B721" s="90"/>
    </row>
    <row r="722" spans="1:2" x14ac:dyDescent="0.25">
      <c r="A722" s="89"/>
      <c r="B722" s="90"/>
    </row>
    <row r="723" spans="1:2" x14ac:dyDescent="0.25">
      <c r="A723" s="89"/>
      <c r="B723" s="90"/>
    </row>
    <row r="724" spans="1:2" x14ac:dyDescent="0.25">
      <c r="A724" s="89"/>
      <c r="B724" s="90"/>
    </row>
    <row r="725" spans="1:2" x14ac:dyDescent="0.25">
      <c r="A725" s="89"/>
      <c r="B725" s="90"/>
    </row>
    <row r="726" spans="1:2" x14ac:dyDescent="0.25">
      <c r="A726" s="89"/>
      <c r="B726" s="90"/>
    </row>
    <row r="727" spans="1:2" x14ac:dyDescent="0.25">
      <c r="A727" s="89"/>
      <c r="B727" s="90"/>
    </row>
    <row r="728" spans="1:2" x14ac:dyDescent="0.25">
      <c r="A728" s="89"/>
      <c r="B728" s="90"/>
    </row>
    <row r="729" spans="1:2" x14ac:dyDescent="0.25">
      <c r="A729" s="89"/>
      <c r="B729" s="90"/>
    </row>
    <row r="730" spans="1:2" x14ac:dyDescent="0.25">
      <c r="A730" s="89"/>
      <c r="B730" s="90"/>
    </row>
    <row r="731" spans="1:2" x14ac:dyDescent="0.25">
      <c r="A731" s="89"/>
      <c r="B731" s="90"/>
    </row>
    <row r="732" spans="1:2" x14ac:dyDescent="0.25">
      <c r="A732" s="89"/>
      <c r="B732" s="90"/>
    </row>
    <row r="733" spans="1:2" x14ac:dyDescent="0.25">
      <c r="A733" s="89"/>
      <c r="B733" s="90"/>
    </row>
    <row r="734" spans="1:2" x14ac:dyDescent="0.25">
      <c r="A734" s="89"/>
      <c r="B734" s="90"/>
    </row>
    <row r="735" spans="1:2" x14ac:dyDescent="0.25">
      <c r="A735" s="89"/>
      <c r="B735" s="90"/>
    </row>
    <row r="736" spans="1:2" x14ac:dyDescent="0.25">
      <c r="A736" s="89"/>
      <c r="B736" s="90"/>
    </row>
    <row r="737" spans="1:2" x14ac:dyDescent="0.25">
      <c r="A737" s="89"/>
      <c r="B737" s="90"/>
    </row>
    <row r="738" spans="1:2" x14ac:dyDescent="0.25">
      <c r="A738" s="89"/>
      <c r="B738" s="90"/>
    </row>
    <row r="739" spans="1:2" x14ac:dyDescent="0.25">
      <c r="A739" s="89"/>
      <c r="B739" s="90"/>
    </row>
    <row r="740" spans="1:2" x14ac:dyDescent="0.25">
      <c r="A740" s="89"/>
      <c r="B740" s="90"/>
    </row>
    <row r="741" spans="1:2" x14ac:dyDescent="0.25">
      <c r="A741" s="89"/>
      <c r="B741" s="90"/>
    </row>
    <row r="742" spans="1:2" x14ac:dyDescent="0.25">
      <c r="A742" s="89"/>
      <c r="B742" s="90"/>
    </row>
    <row r="743" spans="1:2" x14ac:dyDescent="0.25">
      <c r="A743" s="89"/>
      <c r="B743" s="90"/>
    </row>
    <row r="744" spans="1:2" x14ac:dyDescent="0.25">
      <c r="A744" s="89"/>
      <c r="B744" s="90"/>
    </row>
    <row r="745" spans="1:2" x14ac:dyDescent="0.25">
      <c r="A745" s="89"/>
      <c r="B745" s="90"/>
    </row>
    <row r="746" spans="1:2" x14ac:dyDescent="0.25">
      <c r="A746" s="89"/>
      <c r="B746" s="90"/>
    </row>
    <row r="747" spans="1:2" x14ac:dyDescent="0.25">
      <c r="A747" s="89"/>
      <c r="B747" s="90"/>
    </row>
    <row r="748" spans="1:2" x14ac:dyDescent="0.25">
      <c r="A748" s="89"/>
      <c r="B748" s="90"/>
    </row>
    <row r="749" spans="1:2" x14ac:dyDescent="0.25">
      <c r="A749" s="89"/>
      <c r="B749" s="90"/>
    </row>
    <row r="750" spans="1:2" x14ac:dyDescent="0.25">
      <c r="A750" s="89"/>
      <c r="B750" s="90"/>
    </row>
    <row r="751" spans="1:2" x14ac:dyDescent="0.25">
      <c r="A751" s="89"/>
      <c r="B751" s="90"/>
    </row>
    <row r="752" spans="1:2" x14ac:dyDescent="0.25">
      <c r="A752" s="89"/>
      <c r="B752" s="90"/>
    </row>
    <row r="753" spans="1:2" x14ac:dyDescent="0.25">
      <c r="A753" s="89"/>
      <c r="B753" s="90"/>
    </row>
    <row r="754" spans="1:2" x14ac:dyDescent="0.25">
      <c r="A754" s="89"/>
      <c r="B754" s="90"/>
    </row>
    <row r="755" spans="1:2" x14ac:dyDescent="0.25">
      <c r="A755" s="89"/>
      <c r="B755" s="90"/>
    </row>
    <row r="756" spans="1:2" x14ac:dyDescent="0.25">
      <c r="A756" s="89"/>
      <c r="B756" s="90"/>
    </row>
    <row r="757" spans="1:2" x14ac:dyDescent="0.25">
      <c r="A757" s="89"/>
      <c r="B757" s="90"/>
    </row>
    <row r="758" spans="1:2" x14ac:dyDescent="0.25">
      <c r="A758" s="89"/>
      <c r="B758" s="90"/>
    </row>
    <row r="759" spans="1:2" x14ac:dyDescent="0.25">
      <c r="A759" s="89"/>
      <c r="B759" s="90"/>
    </row>
    <row r="760" spans="1:2" x14ac:dyDescent="0.25">
      <c r="A760" s="89"/>
      <c r="B760" s="90"/>
    </row>
    <row r="761" spans="1:2" x14ac:dyDescent="0.25">
      <c r="A761" s="89"/>
      <c r="B761" s="90"/>
    </row>
    <row r="762" spans="1:2" x14ac:dyDescent="0.25">
      <c r="A762" s="89"/>
      <c r="B762" s="90"/>
    </row>
    <row r="763" spans="1:2" x14ac:dyDescent="0.25">
      <c r="A763" s="89"/>
      <c r="B763" s="90"/>
    </row>
    <row r="764" spans="1:2" x14ac:dyDescent="0.25">
      <c r="A764" s="89"/>
      <c r="B764" s="90"/>
    </row>
    <row r="765" spans="1:2" x14ac:dyDescent="0.25">
      <c r="A765" s="89"/>
      <c r="B765" s="90"/>
    </row>
    <row r="766" spans="1:2" x14ac:dyDescent="0.25">
      <c r="A766" s="89"/>
      <c r="B766" s="90"/>
    </row>
    <row r="767" spans="1:2" x14ac:dyDescent="0.25">
      <c r="A767" s="89"/>
      <c r="B767" s="90"/>
    </row>
    <row r="768" spans="1:2" x14ac:dyDescent="0.25">
      <c r="A768" s="89"/>
      <c r="B768" s="90"/>
    </row>
    <row r="769" spans="1:2" x14ac:dyDescent="0.25">
      <c r="A769" s="89"/>
      <c r="B769" s="90"/>
    </row>
    <row r="770" spans="1:2" x14ac:dyDescent="0.25">
      <c r="A770" s="89"/>
      <c r="B770" s="90"/>
    </row>
    <row r="771" spans="1:2" x14ac:dyDescent="0.25">
      <c r="A771" s="89"/>
      <c r="B771" s="90"/>
    </row>
    <row r="772" spans="1:2" x14ac:dyDescent="0.25">
      <c r="A772" s="89"/>
      <c r="B772" s="90"/>
    </row>
    <row r="773" spans="1:2" x14ac:dyDescent="0.25">
      <c r="A773" s="89"/>
      <c r="B773" s="90"/>
    </row>
    <row r="774" spans="1:2" x14ac:dyDescent="0.25">
      <c r="A774" s="89"/>
      <c r="B774" s="90"/>
    </row>
    <row r="775" spans="1:2" x14ac:dyDescent="0.25">
      <c r="A775" s="89"/>
      <c r="B775" s="90"/>
    </row>
    <row r="776" spans="1:2" x14ac:dyDescent="0.25">
      <c r="A776" s="89"/>
      <c r="B776" s="90"/>
    </row>
    <row r="777" spans="1:2" x14ac:dyDescent="0.25">
      <c r="A777" s="89"/>
      <c r="B777" s="90"/>
    </row>
    <row r="778" spans="1:2" x14ac:dyDescent="0.25">
      <c r="A778" s="89"/>
      <c r="B778" s="90"/>
    </row>
    <row r="779" spans="1:2" x14ac:dyDescent="0.25">
      <c r="A779" s="89"/>
      <c r="B779" s="90"/>
    </row>
    <row r="780" spans="1:2" x14ac:dyDescent="0.25">
      <c r="A780" s="89"/>
      <c r="B780" s="90"/>
    </row>
    <row r="781" spans="1:2" x14ac:dyDescent="0.25">
      <c r="A781" s="89"/>
      <c r="B781" s="90"/>
    </row>
    <row r="782" spans="1:2" x14ac:dyDescent="0.25">
      <c r="A782" s="89"/>
      <c r="B782" s="90"/>
    </row>
    <row r="783" spans="1:2" x14ac:dyDescent="0.25">
      <c r="A783" s="89"/>
      <c r="B783" s="90"/>
    </row>
    <row r="784" spans="1:2" x14ac:dyDescent="0.25">
      <c r="A784" s="89"/>
      <c r="B784" s="90"/>
    </row>
    <row r="785" spans="1:2" x14ac:dyDescent="0.25">
      <c r="A785" s="89"/>
      <c r="B785" s="90"/>
    </row>
    <row r="786" spans="1:2" x14ac:dyDescent="0.25">
      <c r="A786" s="89"/>
      <c r="B786" s="90"/>
    </row>
    <row r="787" spans="1:2" x14ac:dyDescent="0.25">
      <c r="A787" s="89"/>
      <c r="B787" s="90"/>
    </row>
    <row r="788" spans="1:2" x14ac:dyDescent="0.25">
      <c r="A788" s="89"/>
      <c r="B788" s="90"/>
    </row>
    <row r="789" spans="1:2" x14ac:dyDescent="0.25">
      <c r="A789" s="89"/>
      <c r="B789" s="90"/>
    </row>
    <row r="790" spans="1:2" x14ac:dyDescent="0.25">
      <c r="A790" s="89"/>
      <c r="B790" s="90"/>
    </row>
    <row r="791" spans="1:2" x14ac:dyDescent="0.25">
      <c r="A791" s="89"/>
      <c r="B791" s="90"/>
    </row>
    <row r="792" spans="1:2" x14ac:dyDescent="0.25">
      <c r="A792" s="89"/>
      <c r="B792" s="90"/>
    </row>
    <row r="793" spans="1:2" x14ac:dyDescent="0.25">
      <c r="A793" s="89"/>
      <c r="B793" s="90"/>
    </row>
    <row r="794" spans="1:2" x14ac:dyDescent="0.25">
      <c r="A794" s="89"/>
      <c r="B794" s="90"/>
    </row>
    <row r="795" spans="1:2" x14ac:dyDescent="0.25">
      <c r="A795" s="89"/>
      <c r="B795" s="90"/>
    </row>
    <row r="796" spans="1:2" x14ac:dyDescent="0.25">
      <c r="A796" s="89"/>
      <c r="B796" s="90"/>
    </row>
    <row r="797" spans="1:2" x14ac:dyDescent="0.25">
      <c r="A797" s="89"/>
      <c r="B797" s="90"/>
    </row>
    <row r="798" spans="1:2" x14ac:dyDescent="0.25">
      <c r="A798" s="89"/>
      <c r="B798" s="90"/>
    </row>
    <row r="799" spans="1:2" x14ac:dyDescent="0.25">
      <c r="A799" s="89"/>
      <c r="B799" s="90"/>
    </row>
    <row r="800" spans="1:2" x14ac:dyDescent="0.25">
      <c r="A800" s="89"/>
      <c r="B800" s="90"/>
    </row>
    <row r="801" spans="1:2" x14ac:dyDescent="0.25">
      <c r="A801" s="89"/>
      <c r="B801" s="90"/>
    </row>
    <row r="802" spans="1:2" x14ac:dyDescent="0.25">
      <c r="A802" s="89"/>
      <c r="B802" s="90"/>
    </row>
    <row r="803" spans="1:2" x14ac:dyDescent="0.25">
      <c r="A803" s="89"/>
      <c r="B803" s="90"/>
    </row>
    <row r="804" spans="1:2" x14ac:dyDescent="0.25">
      <c r="A804" s="89"/>
      <c r="B804" s="90"/>
    </row>
    <row r="805" spans="1:2" x14ac:dyDescent="0.25">
      <c r="A805" s="89"/>
      <c r="B805" s="90"/>
    </row>
    <row r="806" spans="1:2" x14ac:dyDescent="0.25">
      <c r="A806" s="89"/>
      <c r="B806" s="90"/>
    </row>
    <row r="807" spans="1:2" x14ac:dyDescent="0.25">
      <c r="A807" s="89"/>
      <c r="B807" s="90"/>
    </row>
    <row r="808" spans="1:2" x14ac:dyDescent="0.25">
      <c r="A808" s="89"/>
      <c r="B808" s="90"/>
    </row>
    <row r="809" spans="1:2" x14ac:dyDescent="0.25">
      <c r="A809" s="89"/>
      <c r="B809" s="90"/>
    </row>
    <row r="810" spans="1:2" x14ac:dyDescent="0.25">
      <c r="A810" s="89"/>
      <c r="B810" s="90"/>
    </row>
    <row r="811" spans="1:2" x14ac:dyDescent="0.25">
      <c r="A811" s="89"/>
      <c r="B811" s="90"/>
    </row>
    <row r="812" spans="1:2" x14ac:dyDescent="0.25">
      <c r="A812" s="89"/>
      <c r="B812" s="90"/>
    </row>
    <row r="813" spans="1:2" x14ac:dyDescent="0.25">
      <c r="A813" s="89"/>
      <c r="B813" s="90"/>
    </row>
    <row r="814" spans="1:2" x14ac:dyDescent="0.25">
      <c r="A814" s="89"/>
      <c r="B814" s="90"/>
    </row>
    <row r="815" spans="1:2" x14ac:dyDescent="0.25">
      <c r="A815" s="89"/>
      <c r="B815" s="90"/>
    </row>
    <row r="816" spans="1:2" x14ac:dyDescent="0.25">
      <c r="A816" s="89"/>
      <c r="B816" s="90"/>
    </row>
    <row r="817" spans="1:2" x14ac:dyDescent="0.25">
      <c r="A817" s="89"/>
      <c r="B817" s="90"/>
    </row>
    <row r="818" spans="1:2" x14ac:dyDescent="0.25">
      <c r="A818" s="89"/>
      <c r="B818" s="90"/>
    </row>
    <row r="819" spans="1:2" x14ac:dyDescent="0.25">
      <c r="A819" s="89"/>
      <c r="B819" s="90"/>
    </row>
    <row r="820" spans="1:2" x14ac:dyDescent="0.25">
      <c r="A820" s="89"/>
      <c r="B820" s="90"/>
    </row>
    <row r="821" spans="1:2" x14ac:dyDescent="0.25">
      <c r="A821" s="89"/>
      <c r="B821" s="90"/>
    </row>
    <row r="822" spans="1:2" x14ac:dyDescent="0.25">
      <c r="A822" s="89"/>
      <c r="B822" s="90"/>
    </row>
    <row r="823" spans="1:2" x14ac:dyDescent="0.25">
      <c r="A823" s="89"/>
      <c r="B823" s="90"/>
    </row>
    <row r="824" spans="1:2" x14ac:dyDescent="0.25">
      <c r="A824" s="89"/>
      <c r="B824" s="90"/>
    </row>
    <row r="825" spans="1:2" x14ac:dyDescent="0.25">
      <c r="A825" s="89"/>
      <c r="B825" s="90"/>
    </row>
    <row r="826" spans="1:2" x14ac:dyDescent="0.25">
      <c r="A826" s="89"/>
      <c r="B826" s="90"/>
    </row>
    <row r="827" spans="1:2" x14ac:dyDescent="0.25">
      <c r="A827" s="89"/>
      <c r="B827" s="90"/>
    </row>
    <row r="828" spans="1:2" x14ac:dyDescent="0.25">
      <c r="A828" s="89"/>
      <c r="B828" s="90"/>
    </row>
    <row r="829" spans="1:2" x14ac:dyDescent="0.25">
      <c r="A829" s="89"/>
      <c r="B829" s="90"/>
    </row>
    <row r="830" spans="1:2" x14ac:dyDescent="0.25">
      <c r="A830" s="89"/>
      <c r="B830" s="90"/>
    </row>
    <row r="831" spans="1:2" x14ac:dyDescent="0.25">
      <c r="A831" s="89"/>
      <c r="B831" s="90"/>
    </row>
    <row r="832" spans="1:2" x14ac:dyDescent="0.25">
      <c r="A832" s="89"/>
      <c r="B832" s="90"/>
    </row>
    <row r="833" spans="1:2" x14ac:dyDescent="0.25">
      <c r="A833" s="89"/>
      <c r="B833" s="90"/>
    </row>
    <row r="834" spans="1:2" x14ac:dyDescent="0.25">
      <c r="A834" s="89"/>
      <c r="B834" s="90"/>
    </row>
    <row r="835" spans="1:2" x14ac:dyDescent="0.25">
      <c r="A835" s="89"/>
      <c r="B835" s="90"/>
    </row>
    <row r="836" spans="1:2" x14ac:dyDescent="0.25">
      <c r="A836" s="89"/>
      <c r="B836" s="90"/>
    </row>
    <row r="837" spans="1:2" x14ac:dyDescent="0.25">
      <c r="A837" s="89"/>
      <c r="B837" s="90"/>
    </row>
    <row r="838" spans="1:2" x14ac:dyDescent="0.25">
      <c r="A838" s="89"/>
      <c r="B838" s="90"/>
    </row>
    <row r="839" spans="1:2" x14ac:dyDescent="0.25">
      <c r="A839" s="89"/>
      <c r="B839" s="90"/>
    </row>
    <row r="840" spans="1:2" x14ac:dyDescent="0.25">
      <c r="A840" s="89"/>
      <c r="B840" s="90"/>
    </row>
    <row r="841" spans="1:2" x14ac:dyDescent="0.25">
      <c r="A841" s="89"/>
      <c r="B841" s="90"/>
    </row>
    <row r="842" spans="1:2" x14ac:dyDescent="0.25">
      <c r="A842" s="89"/>
      <c r="B842" s="90"/>
    </row>
    <row r="843" spans="1:2" x14ac:dyDescent="0.25">
      <c r="A843" s="89"/>
      <c r="B843" s="90"/>
    </row>
    <row r="844" spans="1:2" x14ac:dyDescent="0.25">
      <c r="A844" s="89"/>
      <c r="B844" s="90"/>
    </row>
    <row r="845" spans="1:2" x14ac:dyDescent="0.25">
      <c r="A845" s="89"/>
      <c r="B845" s="90"/>
    </row>
    <row r="846" spans="1:2" x14ac:dyDescent="0.25">
      <c r="A846" s="89"/>
      <c r="B846" s="90"/>
    </row>
    <row r="847" spans="1:2" x14ac:dyDescent="0.25">
      <c r="A847" s="89"/>
      <c r="B847" s="90"/>
    </row>
    <row r="848" spans="1:2" x14ac:dyDescent="0.25">
      <c r="A848" s="89"/>
      <c r="B848" s="90"/>
    </row>
    <row r="849" spans="1:2" x14ac:dyDescent="0.25">
      <c r="A849" s="89"/>
      <c r="B849" s="90"/>
    </row>
    <row r="850" spans="1:2" x14ac:dyDescent="0.25">
      <c r="A850" s="89"/>
      <c r="B850" s="90"/>
    </row>
    <row r="851" spans="1:2" x14ac:dyDescent="0.25">
      <c r="A851" s="89"/>
      <c r="B851" s="90"/>
    </row>
    <row r="852" spans="1:2" x14ac:dyDescent="0.25">
      <c r="A852" s="89"/>
      <c r="B852" s="90"/>
    </row>
    <row r="853" spans="1:2" x14ac:dyDescent="0.25">
      <c r="A853" s="89"/>
      <c r="B853" s="90"/>
    </row>
    <row r="854" spans="1:2" x14ac:dyDescent="0.25">
      <c r="A854" s="89"/>
      <c r="B854" s="90"/>
    </row>
    <row r="855" spans="1:2" x14ac:dyDescent="0.25">
      <c r="A855" s="89"/>
      <c r="B855" s="90"/>
    </row>
    <row r="856" spans="1:2" x14ac:dyDescent="0.25">
      <c r="A856" s="89"/>
      <c r="B856" s="90"/>
    </row>
    <row r="857" spans="1:2" x14ac:dyDescent="0.25">
      <c r="A857" s="89"/>
      <c r="B857" s="90"/>
    </row>
    <row r="858" spans="1:2" x14ac:dyDescent="0.25">
      <c r="A858" s="89"/>
      <c r="B858" s="90"/>
    </row>
    <row r="859" spans="1:2" x14ac:dyDescent="0.25">
      <c r="A859" s="89"/>
      <c r="B859" s="90"/>
    </row>
    <row r="860" spans="1:2" x14ac:dyDescent="0.25">
      <c r="A860" s="89"/>
      <c r="B860" s="90"/>
    </row>
    <row r="861" spans="1:2" x14ac:dyDescent="0.25">
      <c r="A861" s="89"/>
      <c r="B861" s="90"/>
    </row>
    <row r="862" spans="1:2" x14ac:dyDescent="0.25">
      <c r="A862" s="89"/>
      <c r="B862" s="90"/>
    </row>
    <row r="863" spans="1:2" x14ac:dyDescent="0.25">
      <c r="A863" s="89"/>
      <c r="B863" s="90"/>
    </row>
    <row r="864" spans="1:2" x14ac:dyDescent="0.25">
      <c r="A864" s="89"/>
      <c r="B864" s="90"/>
    </row>
    <row r="865" spans="1:2" x14ac:dyDescent="0.25">
      <c r="A865" s="89"/>
      <c r="B865" s="90"/>
    </row>
    <row r="866" spans="1:2" x14ac:dyDescent="0.25">
      <c r="A866" s="89"/>
      <c r="B866" s="90"/>
    </row>
    <row r="867" spans="1:2" x14ac:dyDescent="0.25">
      <c r="A867" s="89"/>
      <c r="B867" s="90"/>
    </row>
    <row r="868" spans="1:2" x14ac:dyDescent="0.25">
      <c r="A868" s="89"/>
      <c r="B868" s="90"/>
    </row>
    <row r="869" spans="1:2" x14ac:dyDescent="0.25">
      <c r="A869" s="89"/>
      <c r="B869" s="90"/>
    </row>
    <row r="870" spans="1:2" x14ac:dyDescent="0.25">
      <c r="A870" s="89"/>
      <c r="B870" s="90"/>
    </row>
    <row r="871" spans="1:2" x14ac:dyDescent="0.25">
      <c r="A871" s="89"/>
      <c r="B871" s="90"/>
    </row>
    <row r="872" spans="1:2" x14ac:dyDescent="0.25">
      <c r="A872" s="89"/>
      <c r="B872" s="90"/>
    </row>
    <row r="873" spans="1:2" x14ac:dyDescent="0.25">
      <c r="A873" s="89"/>
      <c r="B873" s="90"/>
    </row>
    <row r="874" spans="1:2" x14ac:dyDescent="0.25">
      <c r="A874" s="89"/>
      <c r="B874" s="90"/>
    </row>
    <row r="875" spans="1:2" x14ac:dyDescent="0.25">
      <c r="A875" s="89"/>
      <c r="B875" s="90"/>
    </row>
    <row r="876" spans="1:2" x14ac:dyDescent="0.25">
      <c r="A876" s="89"/>
      <c r="B876" s="90"/>
    </row>
    <row r="877" spans="1:2" x14ac:dyDescent="0.25">
      <c r="A877" s="89"/>
      <c r="B877" s="90"/>
    </row>
    <row r="878" spans="1:2" x14ac:dyDescent="0.25">
      <c r="A878" s="89"/>
      <c r="B878" s="90"/>
    </row>
    <row r="879" spans="1:2" x14ac:dyDescent="0.25">
      <c r="A879" s="89"/>
      <c r="B879" s="90"/>
    </row>
    <row r="880" spans="1:2" x14ac:dyDescent="0.25">
      <c r="A880" s="89"/>
      <c r="B880" s="90"/>
    </row>
    <row r="881" spans="1:2" x14ac:dyDescent="0.25">
      <c r="A881" s="89"/>
      <c r="B881" s="90"/>
    </row>
    <row r="882" spans="1:2" x14ac:dyDescent="0.25">
      <c r="A882" s="89"/>
      <c r="B882" s="90"/>
    </row>
    <row r="883" spans="1:2" x14ac:dyDescent="0.25">
      <c r="A883" s="89"/>
      <c r="B883" s="90"/>
    </row>
    <row r="884" spans="1:2" x14ac:dyDescent="0.25">
      <c r="A884" s="89"/>
      <c r="B884" s="90"/>
    </row>
    <row r="885" spans="1:2" x14ac:dyDescent="0.25">
      <c r="A885" s="89"/>
      <c r="B885" s="90"/>
    </row>
    <row r="886" spans="1:2" x14ac:dyDescent="0.25">
      <c r="A886" s="89"/>
      <c r="B886" s="90"/>
    </row>
    <row r="887" spans="1:2" x14ac:dyDescent="0.25">
      <c r="A887" s="89"/>
      <c r="B887" s="90"/>
    </row>
    <row r="888" spans="1:2" x14ac:dyDescent="0.25">
      <c r="A888" s="89"/>
      <c r="B888" s="90"/>
    </row>
    <row r="889" spans="1:2" x14ac:dyDescent="0.25">
      <c r="A889" s="89"/>
      <c r="B889" s="90"/>
    </row>
    <row r="890" spans="1:2" x14ac:dyDescent="0.25">
      <c r="A890" s="89"/>
      <c r="B890" s="90"/>
    </row>
    <row r="891" spans="1:2" x14ac:dyDescent="0.25">
      <c r="A891" s="89"/>
      <c r="B891" s="90"/>
    </row>
    <row r="892" spans="1:2" x14ac:dyDescent="0.25">
      <c r="A892" s="89"/>
      <c r="B892" s="90"/>
    </row>
    <row r="893" spans="1:2" x14ac:dyDescent="0.25">
      <c r="A893" s="89"/>
      <c r="B893" s="90"/>
    </row>
    <row r="894" spans="1:2" x14ac:dyDescent="0.25">
      <c r="A894" s="89"/>
      <c r="B894" s="90"/>
    </row>
    <row r="895" spans="1:2" x14ac:dyDescent="0.25">
      <c r="A895" s="89"/>
      <c r="B895" s="90"/>
    </row>
    <row r="896" spans="1:2" x14ac:dyDescent="0.25">
      <c r="A896" s="89"/>
      <c r="B896" s="90"/>
    </row>
    <row r="897" spans="1:2" x14ac:dyDescent="0.25">
      <c r="A897" s="89"/>
      <c r="B897" s="90"/>
    </row>
    <row r="898" spans="1:2" x14ac:dyDescent="0.25">
      <c r="A898" s="89"/>
      <c r="B898" s="90"/>
    </row>
    <row r="899" spans="1:2" x14ac:dyDescent="0.25">
      <c r="A899" s="89"/>
      <c r="B899" s="90"/>
    </row>
    <row r="900" spans="1:2" x14ac:dyDescent="0.25">
      <c r="A900" s="89"/>
      <c r="B900" s="90"/>
    </row>
    <row r="901" spans="1:2" x14ac:dyDescent="0.25">
      <c r="A901" s="89"/>
      <c r="B901" s="90"/>
    </row>
    <row r="902" spans="1:2" x14ac:dyDescent="0.25">
      <c r="A902" s="89"/>
      <c r="B902" s="90"/>
    </row>
    <row r="903" spans="1:2" x14ac:dyDescent="0.25">
      <c r="A903" s="89"/>
      <c r="B903" s="90"/>
    </row>
    <row r="904" spans="1:2" x14ac:dyDescent="0.25">
      <c r="A904" s="89"/>
      <c r="B904" s="90"/>
    </row>
    <row r="905" spans="1:2" x14ac:dyDescent="0.25">
      <c r="A905" s="89"/>
      <c r="B905" s="90"/>
    </row>
    <row r="906" spans="1:2" x14ac:dyDescent="0.25">
      <c r="A906" s="89"/>
      <c r="B906" s="90"/>
    </row>
    <row r="907" spans="1:2" x14ac:dyDescent="0.25">
      <c r="A907" s="89"/>
      <c r="B907" s="90"/>
    </row>
    <row r="908" spans="1:2" x14ac:dyDescent="0.25">
      <c r="A908" s="89"/>
      <c r="B908" s="90"/>
    </row>
    <row r="909" spans="1:2" x14ac:dyDescent="0.25">
      <c r="A909" s="89"/>
      <c r="B909" s="90"/>
    </row>
    <row r="910" spans="1:2" x14ac:dyDescent="0.25">
      <c r="A910" s="89"/>
      <c r="B910" s="90"/>
    </row>
    <row r="911" spans="1:2" x14ac:dyDescent="0.25">
      <c r="A911" s="89"/>
      <c r="B911" s="90"/>
    </row>
    <row r="912" spans="1:2" x14ac:dyDescent="0.25">
      <c r="A912" s="89"/>
      <c r="B912" s="90"/>
    </row>
    <row r="913" spans="1:2" x14ac:dyDescent="0.25">
      <c r="A913" s="89"/>
      <c r="B913" s="90"/>
    </row>
    <row r="914" spans="1:2" x14ac:dyDescent="0.25">
      <c r="A914" s="89"/>
      <c r="B914" s="90"/>
    </row>
    <row r="915" spans="1:2" x14ac:dyDescent="0.25">
      <c r="A915" s="89"/>
      <c r="B915" s="90"/>
    </row>
    <row r="916" spans="1:2" x14ac:dyDescent="0.25">
      <c r="A916" s="89"/>
      <c r="B916" s="90"/>
    </row>
    <row r="917" spans="1:2" x14ac:dyDescent="0.25">
      <c r="A917" s="89"/>
      <c r="B917" s="90"/>
    </row>
    <row r="918" spans="1:2" x14ac:dyDescent="0.25">
      <c r="A918" s="89"/>
      <c r="B918" s="90"/>
    </row>
    <row r="919" spans="1:2" x14ac:dyDescent="0.25">
      <c r="A919" s="89"/>
      <c r="B919" s="90"/>
    </row>
    <row r="920" spans="1:2" x14ac:dyDescent="0.25">
      <c r="A920" s="89"/>
      <c r="B920" s="90"/>
    </row>
    <row r="921" spans="1:2" x14ac:dyDescent="0.25">
      <c r="A921" s="89"/>
      <c r="B921" s="90"/>
    </row>
    <row r="922" spans="1:2" x14ac:dyDescent="0.25">
      <c r="A922" s="89"/>
      <c r="B922" s="90"/>
    </row>
    <row r="923" spans="1:2" x14ac:dyDescent="0.25">
      <c r="A923" s="89"/>
      <c r="B923" s="90"/>
    </row>
    <row r="924" spans="1:2" x14ac:dyDescent="0.25">
      <c r="A924" s="89"/>
      <c r="B924" s="90"/>
    </row>
    <row r="925" spans="1:2" x14ac:dyDescent="0.25">
      <c r="A925" s="89"/>
      <c r="B925" s="90"/>
    </row>
    <row r="926" spans="1:2" x14ac:dyDescent="0.25">
      <c r="A926" s="89"/>
      <c r="B926" s="90"/>
    </row>
    <row r="927" spans="1:2" x14ac:dyDescent="0.25">
      <c r="A927" s="89"/>
      <c r="B927" s="90"/>
    </row>
    <row r="928" spans="1:2" x14ac:dyDescent="0.25">
      <c r="A928" s="89"/>
      <c r="B928" s="90"/>
    </row>
    <row r="929" spans="1:2" x14ac:dyDescent="0.25">
      <c r="A929" s="89"/>
      <c r="B929" s="90"/>
    </row>
    <row r="930" spans="1:2" x14ac:dyDescent="0.25">
      <c r="A930" s="89"/>
      <c r="B930" s="90"/>
    </row>
    <row r="931" spans="1:2" x14ac:dyDescent="0.25">
      <c r="A931" s="89"/>
      <c r="B931" s="90"/>
    </row>
    <row r="932" spans="1:2" x14ac:dyDescent="0.25">
      <c r="A932" s="89"/>
      <c r="B932" s="90"/>
    </row>
    <row r="933" spans="1:2" x14ac:dyDescent="0.25">
      <c r="A933" s="89"/>
      <c r="B933" s="90"/>
    </row>
    <row r="934" spans="1:2" x14ac:dyDescent="0.25">
      <c r="A934" s="89"/>
      <c r="B934" s="90"/>
    </row>
    <row r="935" spans="1:2" x14ac:dyDescent="0.25">
      <c r="A935" s="89"/>
      <c r="B935" s="90"/>
    </row>
    <row r="936" spans="1:2" x14ac:dyDescent="0.25">
      <c r="A936" s="89"/>
      <c r="B936" s="90"/>
    </row>
    <row r="937" spans="1:2" x14ac:dyDescent="0.25">
      <c r="A937" s="89"/>
      <c r="B937" s="90"/>
    </row>
    <row r="938" spans="1:2" x14ac:dyDescent="0.25">
      <c r="A938" s="89"/>
      <c r="B938" s="90"/>
    </row>
    <row r="939" spans="1:2" x14ac:dyDescent="0.25">
      <c r="A939" s="89"/>
      <c r="B939" s="90"/>
    </row>
    <row r="940" spans="1:2" x14ac:dyDescent="0.25">
      <c r="A940" s="89"/>
      <c r="B940" s="90"/>
    </row>
    <row r="941" spans="1:2" x14ac:dyDescent="0.25">
      <c r="A941" s="89"/>
      <c r="B941" s="90"/>
    </row>
    <row r="942" spans="1:2" x14ac:dyDescent="0.25">
      <c r="A942" s="89"/>
      <c r="B942" s="90"/>
    </row>
    <row r="943" spans="1:2" x14ac:dyDescent="0.25">
      <c r="A943" s="89"/>
      <c r="B943" s="90"/>
    </row>
    <row r="944" spans="1:2" x14ac:dyDescent="0.25">
      <c r="A944" s="89"/>
      <c r="B944" s="90"/>
    </row>
    <row r="945" spans="1:2" x14ac:dyDescent="0.25">
      <c r="A945" s="89"/>
      <c r="B945" s="90"/>
    </row>
    <row r="946" spans="1:2" x14ac:dyDescent="0.25">
      <c r="A946" s="89"/>
      <c r="B946" s="90"/>
    </row>
    <row r="947" spans="1:2" x14ac:dyDescent="0.25">
      <c r="A947" s="89"/>
      <c r="B947" s="90"/>
    </row>
    <row r="948" spans="1:2" x14ac:dyDescent="0.25">
      <c r="A948" s="89"/>
      <c r="B948" s="90"/>
    </row>
    <row r="949" spans="1:2" x14ac:dyDescent="0.25">
      <c r="A949" s="89"/>
      <c r="B949" s="90"/>
    </row>
    <row r="950" spans="1:2" x14ac:dyDescent="0.25">
      <c r="A950" s="89"/>
      <c r="B950" s="90"/>
    </row>
    <row r="951" spans="1:2" x14ac:dyDescent="0.25">
      <c r="A951" s="89"/>
      <c r="B951" s="90"/>
    </row>
    <row r="952" spans="1:2" x14ac:dyDescent="0.25">
      <c r="A952" s="89"/>
      <c r="B952" s="90"/>
    </row>
    <row r="953" spans="1:2" x14ac:dyDescent="0.25">
      <c r="A953" s="89"/>
      <c r="B953" s="90"/>
    </row>
    <row r="954" spans="1:2" x14ac:dyDescent="0.25">
      <c r="A954" s="89"/>
      <c r="B954" s="90"/>
    </row>
    <row r="955" spans="1:2" x14ac:dyDescent="0.25">
      <c r="A955" s="89"/>
      <c r="B955" s="90"/>
    </row>
    <row r="956" spans="1:2" x14ac:dyDescent="0.25">
      <c r="A956" s="89"/>
      <c r="B956" s="90"/>
    </row>
    <row r="957" spans="1:2" x14ac:dyDescent="0.25">
      <c r="A957" s="89"/>
      <c r="B957" s="90"/>
    </row>
    <row r="958" spans="1:2" x14ac:dyDescent="0.25">
      <c r="A958" s="89"/>
      <c r="B958" s="90"/>
    </row>
    <row r="959" spans="1:2" x14ac:dyDescent="0.25">
      <c r="A959" s="89"/>
      <c r="B959" s="90"/>
    </row>
    <row r="960" spans="1:2" x14ac:dyDescent="0.25">
      <c r="A960" s="89"/>
      <c r="B960" s="90"/>
    </row>
    <row r="961" spans="1:2" x14ac:dyDescent="0.25">
      <c r="A961" s="89"/>
      <c r="B961" s="90"/>
    </row>
    <row r="962" spans="1:2" x14ac:dyDescent="0.25">
      <c r="A962" s="89"/>
      <c r="B962" s="90"/>
    </row>
    <row r="963" spans="1:2" x14ac:dyDescent="0.25">
      <c r="A963" s="89"/>
      <c r="B963" s="90"/>
    </row>
    <row r="964" spans="1:2" x14ac:dyDescent="0.25">
      <c r="A964" s="89"/>
      <c r="B964" s="90"/>
    </row>
    <row r="965" spans="1:2" x14ac:dyDescent="0.25">
      <c r="A965" s="89"/>
      <c r="B965" s="90"/>
    </row>
    <row r="966" spans="1:2" x14ac:dyDescent="0.25">
      <c r="A966" s="89"/>
      <c r="B966" s="90"/>
    </row>
    <row r="967" spans="1:2" x14ac:dyDescent="0.25">
      <c r="A967" s="89"/>
      <c r="B967" s="90"/>
    </row>
    <row r="968" spans="1:2" x14ac:dyDescent="0.25">
      <c r="A968" s="89"/>
      <c r="B968" s="90"/>
    </row>
    <row r="969" spans="1:2" x14ac:dyDescent="0.25">
      <c r="A969" s="89"/>
      <c r="B969" s="90"/>
    </row>
    <row r="970" spans="1:2" x14ac:dyDescent="0.25">
      <c r="A970" s="89"/>
      <c r="B970" s="90"/>
    </row>
    <row r="971" spans="1:2" x14ac:dyDescent="0.25">
      <c r="A971" s="89"/>
      <c r="B971" s="90"/>
    </row>
    <row r="972" spans="1:2" x14ac:dyDescent="0.25">
      <c r="A972" s="89"/>
      <c r="B972" s="90"/>
    </row>
    <row r="973" spans="1:2" x14ac:dyDescent="0.25">
      <c r="A973" s="89"/>
      <c r="B973" s="90"/>
    </row>
    <row r="974" spans="1:2" x14ac:dyDescent="0.25">
      <c r="A974" s="89"/>
      <c r="B974" s="90"/>
    </row>
    <row r="975" spans="1:2" x14ac:dyDescent="0.25">
      <c r="A975" s="89"/>
      <c r="B975" s="90"/>
    </row>
    <row r="976" spans="1:2" x14ac:dyDescent="0.25">
      <c r="A976" s="89"/>
      <c r="B976" s="90"/>
    </row>
    <row r="977" spans="1:2" x14ac:dyDescent="0.25">
      <c r="A977" s="89"/>
      <c r="B977" s="90"/>
    </row>
    <row r="978" spans="1:2" x14ac:dyDescent="0.25">
      <c r="A978" s="89"/>
      <c r="B978" s="90"/>
    </row>
    <row r="979" spans="1:2" x14ac:dyDescent="0.25">
      <c r="A979" s="89"/>
      <c r="B979" s="90"/>
    </row>
    <row r="980" spans="1:2" x14ac:dyDescent="0.25">
      <c r="A980" s="89"/>
      <c r="B980" s="90"/>
    </row>
    <row r="981" spans="1:2" x14ac:dyDescent="0.25">
      <c r="A981" s="89"/>
      <c r="B981" s="90"/>
    </row>
    <row r="982" spans="1:2" x14ac:dyDescent="0.25">
      <c r="A982" s="89"/>
      <c r="B982" s="90"/>
    </row>
    <row r="983" spans="1:2" x14ac:dyDescent="0.25">
      <c r="A983" s="89"/>
      <c r="B983" s="90"/>
    </row>
    <row r="984" spans="1:2" x14ac:dyDescent="0.25">
      <c r="A984" s="89"/>
      <c r="B984" s="90"/>
    </row>
    <row r="985" spans="1:2" x14ac:dyDescent="0.25">
      <c r="A985" s="89"/>
      <c r="B985" s="90"/>
    </row>
    <row r="986" spans="1:2" x14ac:dyDescent="0.25">
      <c r="A986" s="89"/>
      <c r="B986" s="90"/>
    </row>
    <row r="987" spans="1:2" x14ac:dyDescent="0.25">
      <c r="A987" s="89"/>
      <c r="B987" s="90"/>
    </row>
    <row r="988" spans="1:2" x14ac:dyDescent="0.25">
      <c r="A988" s="89"/>
      <c r="B988" s="90"/>
    </row>
    <row r="989" spans="1:2" x14ac:dyDescent="0.25">
      <c r="A989" s="89"/>
      <c r="B989" s="90"/>
    </row>
    <row r="990" spans="1:2" x14ac:dyDescent="0.25">
      <c r="A990" s="89"/>
      <c r="B990" s="90"/>
    </row>
    <row r="991" spans="1:2" x14ac:dyDescent="0.25">
      <c r="A991" s="89"/>
      <c r="B991" s="90"/>
    </row>
    <row r="992" spans="1:2" x14ac:dyDescent="0.25">
      <c r="A992" s="89"/>
      <c r="B992" s="90"/>
    </row>
    <row r="993" spans="1:2" x14ac:dyDescent="0.25">
      <c r="A993" s="89"/>
      <c r="B993" s="90"/>
    </row>
    <row r="994" spans="1:2" x14ac:dyDescent="0.25">
      <c r="A994" s="89"/>
      <c r="B994" s="90"/>
    </row>
    <row r="995" spans="1:2" x14ac:dyDescent="0.25">
      <c r="A995" s="89"/>
      <c r="B995" s="90"/>
    </row>
    <row r="996" spans="1:2" x14ac:dyDescent="0.25">
      <c r="A996" s="89"/>
      <c r="B996" s="90"/>
    </row>
    <row r="997" spans="1:2" x14ac:dyDescent="0.25">
      <c r="A997" s="89"/>
      <c r="B997" s="90"/>
    </row>
    <row r="998" spans="1:2" x14ac:dyDescent="0.25">
      <c r="A998" s="89"/>
      <c r="B998" s="90"/>
    </row>
    <row r="999" spans="1:2" x14ac:dyDescent="0.25">
      <c r="A999" s="89"/>
      <c r="B999" s="90"/>
    </row>
    <row r="1000" spans="1:2" x14ac:dyDescent="0.25">
      <c r="A1000" s="89"/>
      <c r="B1000" s="90"/>
    </row>
    <row r="1001" spans="1:2" x14ac:dyDescent="0.25">
      <c r="A1001" s="89"/>
      <c r="B1001" s="90"/>
    </row>
    <row r="1002" spans="1:2" x14ac:dyDescent="0.25">
      <c r="A1002" s="89"/>
      <c r="B1002" s="90"/>
    </row>
    <row r="1003" spans="1:2" x14ac:dyDescent="0.25">
      <c r="A1003" s="89"/>
      <c r="B1003" s="90"/>
    </row>
    <row r="1004" spans="1:2" x14ac:dyDescent="0.25">
      <c r="A1004" s="89"/>
      <c r="B1004" s="90"/>
    </row>
    <row r="1005" spans="1:2" x14ac:dyDescent="0.25">
      <c r="A1005" s="89"/>
      <c r="B1005" s="90"/>
    </row>
    <row r="1006" spans="1:2" x14ac:dyDescent="0.25">
      <c r="A1006" s="89"/>
      <c r="B1006" s="90"/>
    </row>
    <row r="1007" spans="1:2" x14ac:dyDescent="0.25">
      <c r="A1007" s="89"/>
      <c r="B1007" s="90"/>
    </row>
    <row r="1008" spans="1:2" x14ac:dyDescent="0.25">
      <c r="A1008" s="89"/>
      <c r="B1008" s="90"/>
    </row>
    <row r="1009" spans="1:2" x14ac:dyDescent="0.25">
      <c r="A1009" s="89"/>
      <c r="B1009" s="90"/>
    </row>
    <row r="1010" spans="1:2" x14ac:dyDescent="0.25">
      <c r="A1010" s="89"/>
      <c r="B1010" s="90"/>
    </row>
    <row r="1011" spans="1:2" x14ac:dyDescent="0.25">
      <c r="A1011" s="89"/>
      <c r="B1011" s="90"/>
    </row>
    <row r="1012" spans="1:2" x14ac:dyDescent="0.25">
      <c r="A1012" s="89"/>
      <c r="B1012" s="90"/>
    </row>
    <row r="1013" spans="1:2" x14ac:dyDescent="0.25">
      <c r="A1013" s="89"/>
      <c r="B1013" s="90"/>
    </row>
    <row r="1014" spans="1:2" x14ac:dyDescent="0.25">
      <c r="A1014" s="89"/>
      <c r="B1014" s="90"/>
    </row>
    <row r="1015" spans="1:2" x14ac:dyDescent="0.25">
      <c r="A1015" s="89"/>
      <c r="B1015" s="90"/>
    </row>
    <row r="1016" spans="1:2" x14ac:dyDescent="0.25">
      <c r="A1016" s="89"/>
      <c r="B1016" s="90"/>
    </row>
    <row r="1017" spans="1:2" x14ac:dyDescent="0.25">
      <c r="A1017" s="89"/>
      <c r="B1017" s="90"/>
    </row>
    <row r="1018" spans="1:2" x14ac:dyDescent="0.25">
      <c r="A1018" s="89"/>
      <c r="B1018" s="90"/>
    </row>
    <row r="1019" spans="1:2" x14ac:dyDescent="0.25">
      <c r="A1019" s="89"/>
      <c r="B1019" s="90"/>
    </row>
    <row r="1020" spans="1:2" x14ac:dyDescent="0.25">
      <c r="A1020" s="89"/>
      <c r="B1020" s="90"/>
    </row>
    <row r="1021" spans="1:2" x14ac:dyDescent="0.25">
      <c r="A1021" s="89"/>
      <c r="B1021" s="90"/>
    </row>
    <row r="1022" spans="1:2" x14ac:dyDescent="0.25">
      <c r="A1022" s="89"/>
      <c r="B1022" s="90"/>
    </row>
    <row r="1023" spans="1:2" x14ac:dyDescent="0.25">
      <c r="A1023" s="89"/>
      <c r="B1023" s="90"/>
    </row>
    <row r="1024" spans="1:2" x14ac:dyDescent="0.25">
      <c r="A1024" s="89"/>
      <c r="B1024" s="90"/>
    </row>
    <row r="1025" spans="1:2" x14ac:dyDescent="0.25">
      <c r="A1025" s="89"/>
      <c r="B1025" s="90"/>
    </row>
    <row r="1026" spans="1:2" x14ac:dyDescent="0.25">
      <c r="A1026" s="89"/>
      <c r="B1026" s="90"/>
    </row>
    <row r="1027" spans="1:2" x14ac:dyDescent="0.25">
      <c r="A1027" s="89"/>
      <c r="B1027" s="90"/>
    </row>
    <row r="1028" spans="1:2" x14ac:dyDescent="0.25">
      <c r="A1028" s="89"/>
      <c r="B1028" s="90"/>
    </row>
    <row r="1029" spans="1:2" x14ac:dyDescent="0.25">
      <c r="A1029" s="89"/>
      <c r="B1029" s="90"/>
    </row>
    <row r="1030" spans="1:2" x14ac:dyDescent="0.25">
      <c r="A1030" s="89"/>
      <c r="B1030" s="90"/>
    </row>
    <row r="1031" spans="1:2" x14ac:dyDescent="0.25">
      <c r="A1031" s="89"/>
      <c r="B1031" s="90"/>
    </row>
    <row r="1032" spans="1:2" x14ac:dyDescent="0.25">
      <c r="A1032" s="89"/>
      <c r="B1032" s="90"/>
    </row>
    <row r="1033" spans="1:2" x14ac:dyDescent="0.25">
      <c r="A1033" s="89"/>
      <c r="B1033" s="90"/>
    </row>
    <row r="1034" spans="1:2" x14ac:dyDescent="0.25">
      <c r="A1034" s="89"/>
      <c r="B1034" s="90"/>
    </row>
    <row r="1035" spans="1:2" x14ac:dyDescent="0.25">
      <c r="A1035" s="89"/>
      <c r="B1035" s="90"/>
    </row>
    <row r="1036" spans="1:2" x14ac:dyDescent="0.25">
      <c r="A1036" s="89"/>
      <c r="B1036" s="90"/>
    </row>
    <row r="1037" spans="1:2" x14ac:dyDescent="0.25">
      <c r="A1037" s="89"/>
      <c r="B1037" s="90"/>
    </row>
    <row r="1038" spans="1:2" x14ac:dyDescent="0.25">
      <c r="A1038" s="89"/>
      <c r="B1038" s="90"/>
    </row>
    <row r="1039" spans="1:2" x14ac:dyDescent="0.25">
      <c r="A1039" s="89"/>
      <c r="B1039" s="90"/>
    </row>
    <row r="1040" spans="1:2" x14ac:dyDescent="0.25">
      <c r="A1040" s="89"/>
      <c r="B1040" s="90"/>
    </row>
    <row r="1041" spans="1:2" x14ac:dyDescent="0.25">
      <c r="A1041" s="89"/>
      <c r="B1041" s="90"/>
    </row>
    <row r="1042" spans="1:2" x14ac:dyDescent="0.25">
      <c r="A1042" s="89"/>
      <c r="B1042" s="90"/>
    </row>
    <row r="1043" spans="1:2" x14ac:dyDescent="0.25">
      <c r="A1043" s="89"/>
      <c r="B1043" s="90"/>
    </row>
    <row r="1044" spans="1:2" x14ac:dyDescent="0.25">
      <c r="A1044" s="89"/>
      <c r="B1044" s="90"/>
    </row>
    <row r="1045" spans="1:2" x14ac:dyDescent="0.25">
      <c r="A1045" s="89"/>
      <c r="B1045" s="90"/>
    </row>
    <row r="1046" spans="1:2" x14ac:dyDescent="0.25">
      <c r="A1046" s="89"/>
      <c r="B1046" s="90"/>
    </row>
    <row r="1047" spans="1:2" x14ac:dyDescent="0.25">
      <c r="A1047" s="89"/>
      <c r="B1047" s="90"/>
    </row>
    <row r="1048" spans="1:2" x14ac:dyDescent="0.25">
      <c r="A1048" s="89"/>
      <c r="B1048" s="90"/>
    </row>
    <row r="1049" spans="1:2" x14ac:dyDescent="0.25">
      <c r="A1049" s="89"/>
      <c r="B1049" s="90"/>
    </row>
    <row r="1050" spans="1:2" x14ac:dyDescent="0.25">
      <c r="A1050" s="89"/>
      <c r="B1050" s="90"/>
    </row>
    <row r="1051" spans="1:2" x14ac:dyDescent="0.25">
      <c r="A1051" s="89"/>
      <c r="B1051" s="90"/>
    </row>
    <row r="1052" spans="1:2" x14ac:dyDescent="0.25">
      <c r="A1052" s="89"/>
      <c r="B1052" s="90"/>
    </row>
    <row r="1053" spans="1:2" x14ac:dyDescent="0.25">
      <c r="A1053" s="89"/>
      <c r="B1053" s="90"/>
    </row>
    <row r="1054" spans="1:2" x14ac:dyDescent="0.25">
      <c r="A1054" s="89"/>
      <c r="B1054" s="90"/>
    </row>
    <row r="1055" spans="1:2" x14ac:dyDescent="0.25">
      <c r="A1055" s="89"/>
      <c r="B1055" s="90"/>
    </row>
    <row r="1056" spans="1:2" x14ac:dyDescent="0.25">
      <c r="A1056" s="89"/>
      <c r="B1056" s="90"/>
    </row>
    <row r="1057" spans="1:2" x14ac:dyDescent="0.25">
      <c r="A1057" s="89"/>
      <c r="B1057" s="90"/>
    </row>
    <row r="1058" spans="1:2" x14ac:dyDescent="0.25">
      <c r="A1058" s="89"/>
      <c r="B1058" s="90"/>
    </row>
    <row r="1059" spans="1:2" x14ac:dyDescent="0.25">
      <c r="A1059" s="89"/>
      <c r="B1059" s="90"/>
    </row>
    <row r="1060" spans="1:2" x14ac:dyDescent="0.25">
      <c r="A1060" s="89"/>
      <c r="B1060" s="90"/>
    </row>
    <row r="1061" spans="1:2" x14ac:dyDescent="0.25">
      <c r="A1061" s="89"/>
      <c r="B1061" s="90"/>
    </row>
    <row r="1062" spans="1:2" x14ac:dyDescent="0.25">
      <c r="A1062" s="89"/>
      <c r="B1062" s="90"/>
    </row>
    <row r="1063" spans="1:2" x14ac:dyDescent="0.25">
      <c r="A1063" s="89"/>
      <c r="B1063" s="90"/>
    </row>
    <row r="1064" spans="1:2" x14ac:dyDescent="0.25">
      <c r="A1064" s="89"/>
      <c r="B1064" s="90"/>
    </row>
    <row r="1065" spans="1:2" x14ac:dyDescent="0.25">
      <c r="A1065" s="89"/>
      <c r="B1065" s="90"/>
    </row>
    <row r="1066" spans="1:2" x14ac:dyDescent="0.25">
      <c r="A1066" s="89"/>
      <c r="B1066" s="90"/>
    </row>
    <row r="1067" spans="1:2" x14ac:dyDescent="0.25">
      <c r="A1067" s="89"/>
      <c r="B1067" s="90"/>
    </row>
    <row r="1068" spans="1:2" x14ac:dyDescent="0.25">
      <c r="A1068" s="89"/>
      <c r="B1068" s="90"/>
    </row>
    <row r="1069" spans="1:2" x14ac:dyDescent="0.25">
      <c r="A1069" s="89"/>
      <c r="B1069" s="90"/>
    </row>
    <row r="1070" spans="1:2" x14ac:dyDescent="0.25">
      <c r="A1070" s="89"/>
      <c r="B1070" s="90"/>
    </row>
    <row r="1071" spans="1:2" x14ac:dyDescent="0.25">
      <c r="A1071" s="89"/>
      <c r="B1071" s="90"/>
    </row>
    <row r="1072" spans="1:2" x14ac:dyDescent="0.25">
      <c r="A1072" s="89"/>
      <c r="B1072" s="90"/>
    </row>
    <row r="1073" spans="1:2" x14ac:dyDescent="0.25">
      <c r="A1073" s="89"/>
      <c r="B1073" s="90"/>
    </row>
    <row r="1074" spans="1:2" x14ac:dyDescent="0.25">
      <c r="A1074" s="89"/>
      <c r="B1074" s="90"/>
    </row>
    <row r="1075" spans="1:2" x14ac:dyDescent="0.25">
      <c r="A1075" s="89"/>
      <c r="B1075" s="90"/>
    </row>
    <row r="1076" spans="1:2" x14ac:dyDescent="0.25">
      <c r="A1076" s="89"/>
      <c r="B1076" s="90"/>
    </row>
    <row r="1077" spans="1:2" x14ac:dyDescent="0.25">
      <c r="A1077" s="89"/>
      <c r="B1077" s="90"/>
    </row>
    <row r="1078" spans="1:2" x14ac:dyDescent="0.25">
      <c r="A1078" s="89"/>
      <c r="B1078" s="90"/>
    </row>
    <row r="1079" spans="1:2" x14ac:dyDescent="0.25">
      <c r="A1079" s="89"/>
      <c r="B1079" s="90"/>
    </row>
    <row r="1080" spans="1:2" x14ac:dyDescent="0.25">
      <c r="A1080" s="89"/>
      <c r="B1080" s="90"/>
    </row>
    <row r="1081" spans="1:2" x14ac:dyDescent="0.25">
      <c r="A1081" s="89"/>
      <c r="B1081" s="90"/>
    </row>
    <row r="1082" spans="1:2" x14ac:dyDescent="0.25">
      <c r="A1082" s="89"/>
      <c r="B1082" s="90"/>
    </row>
    <row r="1083" spans="1:2" x14ac:dyDescent="0.25">
      <c r="A1083" s="89"/>
      <c r="B1083" s="90"/>
    </row>
    <row r="1084" spans="1:2" x14ac:dyDescent="0.25">
      <c r="A1084" s="89"/>
      <c r="B1084" s="90"/>
    </row>
    <row r="1085" spans="1:2" x14ac:dyDescent="0.25">
      <c r="A1085" s="89"/>
      <c r="B1085" s="90"/>
    </row>
    <row r="1086" spans="1:2" x14ac:dyDescent="0.25">
      <c r="A1086" s="89"/>
      <c r="B1086" s="90"/>
    </row>
    <row r="1087" spans="1:2" x14ac:dyDescent="0.25">
      <c r="A1087" s="89"/>
      <c r="B1087" s="90"/>
    </row>
    <row r="1088" spans="1:2" x14ac:dyDescent="0.25">
      <c r="A1088" s="89"/>
      <c r="B1088" s="90"/>
    </row>
    <row r="1089" spans="1:2" x14ac:dyDescent="0.25">
      <c r="A1089" s="89"/>
      <c r="B1089" s="90"/>
    </row>
    <row r="1090" spans="1:2" x14ac:dyDescent="0.25">
      <c r="A1090" s="89"/>
      <c r="B1090" s="90"/>
    </row>
    <row r="1091" spans="1:2" x14ac:dyDescent="0.25">
      <c r="A1091" s="89"/>
      <c r="B1091" s="90"/>
    </row>
    <row r="1092" spans="1:2" x14ac:dyDescent="0.25">
      <c r="A1092" s="89"/>
      <c r="B1092" s="90"/>
    </row>
    <row r="1093" spans="1:2" x14ac:dyDescent="0.25">
      <c r="A1093" s="89"/>
      <c r="B1093" s="90"/>
    </row>
    <row r="1094" spans="1:2" x14ac:dyDescent="0.25">
      <c r="A1094" s="89"/>
      <c r="B1094" s="90"/>
    </row>
    <row r="1095" spans="1:2" x14ac:dyDescent="0.25">
      <c r="A1095" s="89"/>
      <c r="B1095" s="90"/>
    </row>
    <row r="1096" spans="1:2" x14ac:dyDescent="0.25">
      <c r="A1096" s="89"/>
      <c r="B1096" s="90"/>
    </row>
    <row r="1097" spans="1:2" x14ac:dyDescent="0.25">
      <c r="A1097" s="89"/>
      <c r="B1097" s="90"/>
    </row>
    <row r="1098" spans="1:2" x14ac:dyDescent="0.25">
      <c r="A1098" s="89"/>
      <c r="B1098" s="90"/>
    </row>
    <row r="1099" spans="1:2" x14ac:dyDescent="0.25">
      <c r="A1099" s="89"/>
      <c r="B1099" s="90"/>
    </row>
    <row r="1100" spans="1:2" x14ac:dyDescent="0.25">
      <c r="A1100" s="89"/>
      <c r="B1100" s="90"/>
    </row>
    <row r="1101" spans="1:2" x14ac:dyDescent="0.25">
      <c r="A1101" s="89"/>
      <c r="B1101" s="90"/>
    </row>
    <row r="1102" spans="1:2" x14ac:dyDescent="0.25">
      <c r="A1102" s="89"/>
      <c r="B1102" s="90"/>
    </row>
    <row r="1103" spans="1:2" x14ac:dyDescent="0.25">
      <c r="A1103" s="89"/>
      <c r="B1103" s="90"/>
    </row>
    <row r="1104" spans="1:2" x14ac:dyDescent="0.25">
      <c r="A1104" s="89"/>
      <c r="B1104" s="90"/>
    </row>
    <row r="1105" spans="1:2" x14ac:dyDescent="0.25">
      <c r="A1105" s="89"/>
      <c r="B1105" s="90"/>
    </row>
    <row r="1106" spans="1:2" x14ac:dyDescent="0.25">
      <c r="A1106" s="89"/>
      <c r="B1106" s="90"/>
    </row>
    <row r="1107" spans="1:2" x14ac:dyDescent="0.25">
      <c r="A1107" s="89"/>
      <c r="B1107" s="90"/>
    </row>
    <row r="1108" spans="1:2" x14ac:dyDescent="0.25">
      <c r="A1108" s="89"/>
      <c r="B1108" s="90"/>
    </row>
    <row r="1109" spans="1:2" x14ac:dyDescent="0.25">
      <c r="A1109" s="89"/>
      <c r="B1109" s="90"/>
    </row>
    <row r="1110" spans="1:2" x14ac:dyDescent="0.25">
      <c r="A1110" s="89"/>
      <c r="B1110" s="90"/>
    </row>
    <row r="1111" spans="1:2" x14ac:dyDescent="0.25">
      <c r="A1111" s="89"/>
      <c r="B1111" s="90"/>
    </row>
    <row r="1112" spans="1:2" x14ac:dyDescent="0.25">
      <c r="A1112" s="89"/>
      <c r="B1112" s="90"/>
    </row>
    <row r="1113" spans="1:2" x14ac:dyDescent="0.25">
      <c r="A1113" s="89"/>
      <c r="B1113" s="90"/>
    </row>
    <row r="1114" spans="1:2" x14ac:dyDescent="0.25">
      <c r="A1114" s="89"/>
      <c r="B1114" s="90"/>
    </row>
    <row r="1115" spans="1:2" x14ac:dyDescent="0.25">
      <c r="A1115" s="89"/>
      <c r="B1115" s="90"/>
    </row>
    <row r="1116" spans="1:2" x14ac:dyDescent="0.25">
      <c r="A1116" s="89"/>
      <c r="B1116" s="90"/>
    </row>
    <row r="1117" spans="1:2" x14ac:dyDescent="0.25">
      <c r="A1117" s="89"/>
      <c r="B1117" s="90"/>
    </row>
    <row r="1118" spans="1:2" x14ac:dyDescent="0.25">
      <c r="A1118" s="89"/>
      <c r="B1118" s="90"/>
    </row>
    <row r="1119" spans="1:2" x14ac:dyDescent="0.25">
      <c r="A1119" s="89"/>
      <c r="B1119" s="90"/>
    </row>
    <row r="1120" spans="1:2" x14ac:dyDescent="0.25">
      <c r="A1120" s="89"/>
      <c r="B1120" s="90"/>
    </row>
    <row r="1121" spans="1:2" x14ac:dyDescent="0.25">
      <c r="A1121" s="89"/>
      <c r="B1121" s="90"/>
    </row>
    <row r="1122" spans="1:2" x14ac:dyDescent="0.25">
      <c r="A1122" s="89"/>
      <c r="B1122" s="90"/>
    </row>
    <row r="1123" spans="1:2" x14ac:dyDescent="0.25">
      <c r="A1123" s="89"/>
      <c r="B1123" s="90"/>
    </row>
    <row r="1124" spans="1:2" x14ac:dyDescent="0.25">
      <c r="A1124" s="89"/>
      <c r="B1124" s="90"/>
    </row>
    <row r="1125" spans="1:2" x14ac:dyDescent="0.25">
      <c r="A1125" s="89"/>
      <c r="B1125" s="90"/>
    </row>
    <row r="1126" spans="1:2" x14ac:dyDescent="0.25">
      <c r="A1126" s="89"/>
      <c r="B1126" s="90"/>
    </row>
    <row r="1127" spans="1:2" x14ac:dyDescent="0.25">
      <c r="A1127" s="89"/>
      <c r="B1127" s="90"/>
    </row>
    <row r="1128" spans="1:2" x14ac:dyDescent="0.25">
      <c r="A1128" s="89"/>
      <c r="B1128" s="90"/>
    </row>
    <row r="1129" spans="1:2" x14ac:dyDescent="0.25">
      <c r="A1129" s="89"/>
      <c r="B1129" s="90"/>
    </row>
    <row r="1130" spans="1:2" x14ac:dyDescent="0.25">
      <c r="A1130" s="89"/>
      <c r="B1130" s="90"/>
    </row>
    <row r="1131" spans="1:2" x14ac:dyDescent="0.25">
      <c r="A1131" s="89"/>
      <c r="B1131" s="90"/>
    </row>
    <row r="1132" spans="1:2" x14ac:dyDescent="0.25">
      <c r="A1132" s="89"/>
      <c r="B1132" s="90"/>
    </row>
    <row r="1133" spans="1:2" x14ac:dyDescent="0.25">
      <c r="A1133" s="89"/>
      <c r="B1133" s="90"/>
    </row>
    <row r="1134" spans="1:2" x14ac:dyDescent="0.25">
      <c r="A1134" s="89"/>
      <c r="B1134" s="90"/>
    </row>
    <row r="1135" spans="1:2" x14ac:dyDescent="0.25">
      <c r="A1135" s="89"/>
      <c r="B1135" s="90"/>
    </row>
    <row r="1136" spans="1:2" x14ac:dyDescent="0.25">
      <c r="A1136" s="89"/>
      <c r="B1136" s="90"/>
    </row>
    <row r="1137" spans="1:2" x14ac:dyDescent="0.25">
      <c r="A1137" s="89"/>
      <c r="B1137" s="90"/>
    </row>
    <row r="1138" spans="1:2" x14ac:dyDescent="0.25">
      <c r="A1138" s="89"/>
      <c r="B1138" s="90"/>
    </row>
    <row r="1139" spans="1:2" x14ac:dyDescent="0.25">
      <c r="A1139" s="89"/>
      <c r="B1139" s="90"/>
    </row>
    <row r="1140" spans="1:2" x14ac:dyDescent="0.25">
      <c r="A1140" s="89"/>
      <c r="B1140" s="90"/>
    </row>
    <row r="1141" spans="1:2" x14ac:dyDescent="0.25">
      <c r="A1141" s="89"/>
      <c r="B1141" s="90"/>
    </row>
    <row r="1142" spans="1:2" x14ac:dyDescent="0.25">
      <c r="A1142" s="89"/>
      <c r="B1142" s="90"/>
    </row>
    <row r="1143" spans="1:2" x14ac:dyDescent="0.25">
      <c r="A1143" s="89"/>
      <c r="B1143" s="90"/>
    </row>
    <row r="1144" spans="1:2" x14ac:dyDescent="0.25">
      <c r="A1144" s="89"/>
      <c r="B1144" s="90"/>
    </row>
    <row r="1145" spans="1:2" x14ac:dyDescent="0.25">
      <c r="A1145" s="89"/>
      <c r="B1145" s="90"/>
    </row>
    <row r="1146" spans="1:2" x14ac:dyDescent="0.25">
      <c r="A1146" s="89"/>
      <c r="B1146" s="90"/>
    </row>
    <row r="1147" spans="1:2" x14ac:dyDescent="0.25">
      <c r="A1147" s="89"/>
      <c r="B1147" s="90"/>
    </row>
    <row r="1148" spans="1:2" x14ac:dyDescent="0.25">
      <c r="A1148" s="89"/>
      <c r="B1148" s="90"/>
    </row>
    <row r="1149" spans="1:2" x14ac:dyDescent="0.25">
      <c r="A1149" s="89"/>
      <c r="B1149" s="90"/>
    </row>
    <row r="1150" spans="1:2" x14ac:dyDescent="0.25">
      <c r="A1150" s="89"/>
      <c r="B1150" s="90"/>
    </row>
    <row r="1151" spans="1:2" x14ac:dyDescent="0.25">
      <c r="A1151" s="89"/>
      <c r="B1151" s="90"/>
    </row>
    <row r="1152" spans="1:2" x14ac:dyDescent="0.25">
      <c r="A1152" s="89"/>
      <c r="B1152" s="90"/>
    </row>
    <row r="1153" spans="1:2" x14ac:dyDescent="0.25">
      <c r="A1153" s="89"/>
      <c r="B1153" s="90"/>
    </row>
    <row r="1154" spans="1:2" x14ac:dyDescent="0.25">
      <c r="A1154" s="89"/>
      <c r="B1154" s="90"/>
    </row>
    <row r="1155" spans="1:2" x14ac:dyDescent="0.25">
      <c r="A1155" s="89"/>
      <c r="B1155" s="90"/>
    </row>
    <row r="1156" spans="1:2" x14ac:dyDescent="0.25">
      <c r="A1156" s="89"/>
      <c r="B1156" s="90"/>
    </row>
    <row r="1157" spans="1:2" x14ac:dyDescent="0.25">
      <c r="A1157" s="89"/>
      <c r="B1157" s="90"/>
    </row>
    <row r="1158" spans="1:2" x14ac:dyDescent="0.25">
      <c r="A1158" s="89"/>
      <c r="B1158" s="90"/>
    </row>
    <row r="1159" spans="1:2" x14ac:dyDescent="0.25">
      <c r="A1159" s="89"/>
      <c r="B1159" s="90"/>
    </row>
    <row r="1160" spans="1:2" x14ac:dyDescent="0.25">
      <c r="A1160" s="89"/>
      <c r="B1160" s="90"/>
    </row>
    <row r="1161" spans="1:2" x14ac:dyDescent="0.25">
      <c r="A1161" s="89"/>
      <c r="B1161" s="90"/>
    </row>
    <row r="1162" spans="1:2" x14ac:dyDescent="0.25">
      <c r="A1162" s="89"/>
      <c r="B1162" s="90"/>
    </row>
    <row r="1163" spans="1:2" x14ac:dyDescent="0.25">
      <c r="A1163" s="89"/>
      <c r="B1163" s="90"/>
    </row>
    <row r="1164" spans="1:2" x14ac:dyDescent="0.25">
      <c r="A1164" s="89"/>
      <c r="B1164" s="90"/>
    </row>
    <row r="1165" spans="1:2" x14ac:dyDescent="0.25">
      <c r="A1165" s="89"/>
      <c r="B1165" s="90"/>
    </row>
    <row r="1166" spans="1:2" x14ac:dyDescent="0.25">
      <c r="A1166" s="89"/>
      <c r="B1166" s="90"/>
    </row>
    <row r="1167" spans="1:2" x14ac:dyDescent="0.25">
      <c r="A1167" s="89"/>
      <c r="B1167" s="90"/>
    </row>
    <row r="1168" spans="1:2" x14ac:dyDescent="0.25">
      <c r="A1168" s="89"/>
      <c r="B1168" s="90"/>
    </row>
    <row r="1169" spans="1:2" x14ac:dyDescent="0.25">
      <c r="A1169" s="89"/>
      <c r="B1169" s="90"/>
    </row>
    <row r="1170" spans="1:2" x14ac:dyDescent="0.25">
      <c r="A1170" s="89"/>
      <c r="B1170" s="90"/>
    </row>
    <row r="1171" spans="1:2" x14ac:dyDescent="0.25">
      <c r="A1171" s="89"/>
      <c r="B1171" s="90"/>
    </row>
    <row r="1172" spans="1:2" x14ac:dyDescent="0.25">
      <c r="A1172" s="89"/>
      <c r="B1172" s="90"/>
    </row>
    <row r="1173" spans="1:2" x14ac:dyDescent="0.25">
      <c r="A1173" s="89"/>
      <c r="B1173" s="90"/>
    </row>
    <row r="1174" spans="1:2" x14ac:dyDescent="0.25">
      <c r="A1174" s="89"/>
      <c r="B1174" s="90"/>
    </row>
    <row r="1175" spans="1:2" x14ac:dyDescent="0.25">
      <c r="A1175" s="89"/>
      <c r="B1175" s="90"/>
    </row>
    <row r="1176" spans="1:2" x14ac:dyDescent="0.25">
      <c r="A1176" s="89"/>
      <c r="B1176" s="90"/>
    </row>
    <row r="1177" spans="1:2" x14ac:dyDescent="0.25">
      <c r="A1177" s="89"/>
      <c r="B1177" s="90"/>
    </row>
    <row r="1178" spans="1:2" x14ac:dyDescent="0.25">
      <c r="A1178" s="89"/>
      <c r="B1178" s="90"/>
    </row>
    <row r="1179" spans="1:2" x14ac:dyDescent="0.25">
      <c r="A1179" s="89"/>
      <c r="B1179" s="90"/>
    </row>
    <row r="1180" spans="1:2" x14ac:dyDescent="0.25">
      <c r="A1180" s="89"/>
      <c r="B1180" s="90"/>
    </row>
    <row r="1181" spans="1:2" x14ac:dyDescent="0.25">
      <c r="A1181" s="89"/>
      <c r="B1181" s="90"/>
    </row>
    <row r="1182" spans="1:2" x14ac:dyDescent="0.25">
      <c r="A1182" s="89"/>
      <c r="B1182" s="90"/>
    </row>
    <row r="1183" spans="1:2" x14ac:dyDescent="0.25">
      <c r="A1183" s="89"/>
      <c r="B1183" s="90"/>
    </row>
    <row r="1184" spans="1:2" x14ac:dyDescent="0.25">
      <c r="A1184" s="89"/>
      <c r="B1184" s="90"/>
    </row>
    <row r="1185" spans="1:2" x14ac:dyDescent="0.25">
      <c r="A1185" s="89"/>
      <c r="B1185" s="90"/>
    </row>
    <row r="1186" spans="1:2" x14ac:dyDescent="0.25">
      <c r="A1186" s="89"/>
      <c r="B1186" s="90"/>
    </row>
    <row r="1187" spans="1:2" x14ac:dyDescent="0.25">
      <c r="A1187" s="89"/>
      <c r="B1187" s="90"/>
    </row>
    <row r="1188" spans="1:2" x14ac:dyDescent="0.25">
      <c r="A1188" s="89"/>
      <c r="B1188" s="90"/>
    </row>
    <row r="1189" spans="1:2" x14ac:dyDescent="0.25">
      <c r="A1189" s="89"/>
      <c r="B1189" s="90"/>
    </row>
    <row r="1190" spans="1:2" x14ac:dyDescent="0.25">
      <c r="A1190" s="89"/>
      <c r="B1190" s="90"/>
    </row>
    <row r="1191" spans="1:2" x14ac:dyDescent="0.25">
      <c r="A1191" s="89"/>
      <c r="B1191" s="90"/>
    </row>
    <row r="1192" spans="1:2" x14ac:dyDescent="0.25">
      <c r="A1192" s="89"/>
      <c r="B1192" s="90"/>
    </row>
    <row r="1193" spans="1:2" x14ac:dyDescent="0.25">
      <c r="A1193" s="89"/>
      <c r="B1193" s="90"/>
    </row>
    <row r="1194" spans="1:2" x14ac:dyDescent="0.25">
      <c r="A1194" s="89"/>
      <c r="B1194" s="90"/>
    </row>
    <row r="1195" spans="1:2" x14ac:dyDescent="0.25">
      <c r="A1195" s="89"/>
      <c r="B1195" s="90"/>
    </row>
    <row r="1196" spans="1:2" x14ac:dyDescent="0.25">
      <c r="A1196" s="89"/>
      <c r="B1196" s="90"/>
    </row>
    <row r="1197" spans="1:2" x14ac:dyDescent="0.25">
      <c r="A1197" s="89"/>
      <c r="B1197" s="90"/>
    </row>
    <row r="1198" spans="1:2" x14ac:dyDescent="0.25">
      <c r="A1198" s="89"/>
      <c r="B1198" s="90"/>
    </row>
    <row r="1199" spans="1:2" x14ac:dyDescent="0.25">
      <c r="A1199" s="89"/>
      <c r="B1199" s="90"/>
    </row>
    <row r="1200" spans="1:2" x14ac:dyDescent="0.25">
      <c r="A1200" s="89"/>
      <c r="B1200" s="90"/>
    </row>
    <row r="1201" spans="1:2" x14ac:dyDescent="0.25">
      <c r="A1201" s="89"/>
      <c r="B1201" s="90"/>
    </row>
    <row r="1202" spans="1:2" x14ac:dyDescent="0.25">
      <c r="A1202" s="89"/>
      <c r="B1202" s="90"/>
    </row>
    <row r="1203" spans="1:2" x14ac:dyDescent="0.25">
      <c r="A1203" s="89"/>
      <c r="B1203" s="90"/>
    </row>
    <row r="1204" spans="1:2" x14ac:dyDescent="0.25">
      <c r="A1204" s="89"/>
      <c r="B1204" s="90"/>
    </row>
    <row r="1205" spans="1:2" x14ac:dyDescent="0.25">
      <c r="A1205" s="89"/>
      <c r="B1205" s="90"/>
    </row>
    <row r="1206" spans="1:2" x14ac:dyDescent="0.25">
      <c r="A1206" s="89"/>
      <c r="B1206" s="90"/>
    </row>
    <row r="1207" spans="1:2" x14ac:dyDescent="0.25">
      <c r="A1207" s="89"/>
      <c r="B1207" s="90"/>
    </row>
    <row r="1208" spans="1:2" x14ac:dyDescent="0.25">
      <c r="A1208" s="89"/>
      <c r="B1208" s="90"/>
    </row>
    <row r="1209" spans="1:2" x14ac:dyDescent="0.25">
      <c r="A1209" s="89"/>
      <c r="B1209" s="90"/>
    </row>
    <row r="1210" spans="1:2" x14ac:dyDescent="0.25">
      <c r="A1210" s="89"/>
      <c r="B1210" s="90"/>
    </row>
    <row r="1211" spans="1:2" x14ac:dyDescent="0.25">
      <c r="A1211" s="89"/>
      <c r="B1211" s="90"/>
    </row>
    <row r="1212" spans="1:2" x14ac:dyDescent="0.25">
      <c r="A1212" s="89"/>
      <c r="B1212" s="90"/>
    </row>
    <row r="1213" spans="1:2" x14ac:dyDescent="0.25">
      <c r="A1213" s="89"/>
      <c r="B1213" s="90"/>
    </row>
    <row r="1214" spans="1:2" x14ac:dyDescent="0.25">
      <c r="A1214" s="89"/>
      <c r="B1214" s="90"/>
    </row>
    <row r="1215" spans="1:2" x14ac:dyDescent="0.25">
      <c r="A1215" s="89"/>
      <c r="B1215" s="90"/>
    </row>
    <row r="1216" spans="1:2" x14ac:dyDescent="0.25">
      <c r="A1216" s="89"/>
      <c r="B1216" s="90"/>
    </row>
    <row r="1217" spans="1:2" x14ac:dyDescent="0.25">
      <c r="A1217" s="89"/>
      <c r="B1217" s="90"/>
    </row>
    <row r="1218" spans="1:2" x14ac:dyDescent="0.25">
      <c r="A1218" s="89"/>
      <c r="B1218" s="90"/>
    </row>
    <row r="1219" spans="1:2" x14ac:dyDescent="0.25">
      <c r="A1219" s="89"/>
      <c r="B1219" s="90"/>
    </row>
    <row r="1220" spans="1:2" x14ac:dyDescent="0.25">
      <c r="A1220" s="89"/>
      <c r="B1220" s="90"/>
    </row>
    <row r="1221" spans="1:2" x14ac:dyDescent="0.25">
      <c r="A1221" s="89"/>
      <c r="B1221" s="90"/>
    </row>
    <row r="1222" spans="1:2" x14ac:dyDescent="0.25">
      <c r="A1222" s="89"/>
      <c r="B1222" s="90"/>
    </row>
    <row r="1223" spans="1:2" x14ac:dyDescent="0.25">
      <c r="A1223" s="89"/>
      <c r="B1223" s="90"/>
    </row>
    <row r="1224" spans="1:2" x14ac:dyDescent="0.25">
      <c r="A1224" s="89"/>
      <c r="B1224" s="90"/>
    </row>
    <row r="1225" spans="1:2" x14ac:dyDescent="0.25">
      <c r="A1225" s="89"/>
      <c r="B1225" s="90"/>
    </row>
    <row r="1226" spans="1:2" x14ac:dyDescent="0.25">
      <c r="A1226" s="89"/>
      <c r="B1226" s="90"/>
    </row>
    <row r="1227" spans="1:2" x14ac:dyDescent="0.25">
      <c r="A1227" s="89"/>
      <c r="B1227" s="90"/>
    </row>
    <row r="1228" spans="1:2" x14ac:dyDescent="0.25">
      <c r="A1228" s="89"/>
      <c r="B1228" s="90"/>
    </row>
    <row r="1229" spans="1:2" x14ac:dyDescent="0.25">
      <c r="A1229" s="89"/>
      <c r="B1229" s="90"/>
    </row>
    <row r="1230" spans="1:2" x14ac:dyDescent="0.25">
      <c r="A1230" s="89"/>
      <c r="B1230" s="90"/>
    </row>
    <row r="1231" spans="1:2" x14ac:dyDescent="0.25">
      <c r="A1231" s="89"/>
      <c r="B1231" s="90"/>
    </row>
    <row r="1232" spans="1:2" x14ac:dyDescent="0.25">
      <c r="A1232" s="89"/>
      <c r="B1232" s="90"/>
    </row>
    <row r="1233" spans="1:2" x14ac:dyDescent="0.25">
      <c r="A1233" s="89"/>
      <c r="B1233" s="90"/>
    </row>
    <row r="1234" spans="1:2" x14ac:dyDescent="0.25">
      <c r="A1234" s="89"/>
      <c r="B1234" s="90"/>
    </row>
    <row r="1235" spans="1:2" x14ac:dyDescent="0.25">
      <c r="A1235" s="89"/>
      <c r="B1235" s="90"/>
    </row>
    <row r="1236" spans="1:2" x14ac:dyDescent="0.25">
      <c r="A1236" s="89"/>
      <c r="B1236" s="90"/>
    </row>
    <row r="1237" spans="1:2" x14ac:dyDescent="0.25">
      <c r="A1237" s="89"/>
      <c r="B1237" s="90"/>
    </row>
    <row r="1238" spans="1:2" x14ac:dyDescent="0.25">
      <c r="A1238" s="89"/>
      <c r="B1238" s="90"/>
    </row>
    <row r="1239" spans="1:2" x14ac:dyDescent="0.25">
      <c r="A1239" s="89"/>
      <c r="B1239" s="90"/>
    </row>
    <row r="1240" spans="1:2" x14ac:dyDescent="0.25">
      <c r="A1240" s="89"/>
      <c r="B1240" s="90"/>
    </row>
    <row r="1241" spans="1:2" x14ac:dyDescent="0.25">
      <c r="A1241" s="89"/>
      <c r="B1241" s="90"/>
    </row>
    <row r="1242" spans="1:2" x14ac:dyDescent="0.25">
      <c r="A1242" s="89"/>
      <c r="B1242" s="90"/>
    </row>
    <row r="1243" spans="1:2" x14ac:dyDescent="0.25">
      <c r="A1243" s="89"/>
      <c r="B1243" s="90"/>
    </row>
    <row r="1244" spans="1:2" x14ac:dyDescent="0.25">
      <c r="A1244" s="89"/>
      <c r="B1244" s="90"/>
    </row>
    <row r="1245" spans="1:2" x14ac:dyDescent="0.25">
      <c r="A1245" s="89"/>
      <c r="B1245" s="90"/>
    </row>
    <row r="1246" spans="1:2" x14ac:dyDescent="0.25">
      <c r="A1246" s="89"/>
      <c r="B1246" s="90"/>
    </row>
    <row r="1247" spans="1:2" x14ac:dyDescent="0.25">
      <c r="A1247" s="89"/>
      <c r="B1247" s="90"/>
    </row>
    <row r="1248" spans="1:2" x14ac:dyDescent="0.25">
      <c r="A1248" s="89"/>
      <c r="B1248" s="90"/>
    </row>
    <row r="1249" spans="1:2" x14ac:dyDescent="0.25">
      <c r="A1249" s="89"/>
      <c r="B1249" s="90"/>
    </row>
    <row r="1250" spans="1:2" x14ac:dyDescent="0.25">
      <c r="A1250" s="89"/>
      <c r="B1250" s="90"/>
    </row>
    <row r="1251" spans="1:2" x14ac:dyDescent="0.25">
      <c r="A1251" s="89"/>
      <c r="B1251" s="90"/>
    </row>
    <row r="1252" spans="1:2" x14ac:dyDescent="0.25">
      <c r="A1252" s="89"/>
      <c r="B1252" s="90"/>
    </row>
    <row r="1253" spans="1:2" x14ac:dyDescent="0.25">
      <c r="A1253" s="89"/>
      <c r="B1253" s="90"/>
    </row>
    <row r="1254" spans="1:2" x14ac:dyDescent="0.25">
      <c r="A1254" s="89"/>
      <c r="B1254" s="90"/>
    </row>
    <row r="1255" spans="1:2" x14ac:dyDescent="0.25">
      <c r="A1255" s="89"/>
      <c r="B1255" s="90"/>
    </row>
    <row r="1256" spans="1:2" x14ac:dyDescent="0.25">
      <c r="A1256" s="89"/>
      <c r="B1256" s="90"/>
    </row>
    <row r="1257" spans="1:2" x14ac:dyDescent="0.25">
      <c r="A1257" s="89"/>
      <c r="B1257" s="90"/>
    </row>
    <row r="1258" spans="1:2" x14ac:dyDescent="0.25">
      <c r="A1258" s="89"/>
      <c r="B1258" s="90"/>
    </row>
    <row r="1259" spans="1:2" x14ac:dyDescent="0.25">
      <c r="A1259" s="89"/>
      <c r="B1259" s="90"/>
    </row>
    <row r="1260" spans="1:2" x14ac:dyDescent="0.25">
      <c r="A1260" s="89"/>
      <c r="B1260" s="90"/>
    </row>
    <row r="1261" spans="1:2" x14ac:dyDescent="0.25">
      <c r="A1261" s="89"/>
      <c r="B1261" s="90"/>
    </row>
    <row r="1262" spans="1:2" x14ac:dyDescent="0.25">
      <c r="A1262" s="89"/>
      <c r="B1262" s="90"/>
    </row>
    <row r="1263" spans="1:2" x14ac:dyDescent="0.25">
      <c r="A1263" s="89"/>
      <c r="B1263" s="90"/>
    </row>
    <row r="1264" spans="1:2" x14ac:dyDescent="0.25">
      <c r="A1264" s="89"/>
      <c r="B1264" s="90"/>
    </row>
    <row r="1265" spans="1:2" x14ac:dyDescent="0.25">
      <c r="A1265" s="89"/>
      <c r="B1265" s="90"/>
    </row>
    <row r="1266" spans="1:2" x14ac:dyDescent="0.25">
      <c r="A1266" s="89"/>
      <c r="B1266" s="90"/>
    </row>
    <row r="1267" spans="1:2" x14ac:dyDescent="0.25">
      <c r="A1267" s="89"/>
      <c r="B1267" s="90"/>
    </row>
    <row r="1268" spans="1:2" x14ac:dyDescent="0.25">
      <c r="A1268" s="89"/>
      <c r="B1268" s="90"/>
    </row>
    <row r="1269" spans="1:2" x14ac:dyDescent="0.25">
      <c r="A1269" s="89"/>
      <c r="B1269" s="90"/>
    </row>
    <row r="1270" spans="1:2" x14ac:dyDescent="0.25">
      <c r="A1270" s="89"/>
      <c r="B1270" s="90"/>
    </row>
    <row r="1271" spans="1:2" x14ac:dyDescent="0.25">
      <c r="A1271" s="89"/>
      <c r="B1271" s="90"/>
    </row>
    <row r="1272" spans="1:2" x14ac:dyDescent="0.25">
      <c r="A1272" s="89"/>
      <c r="B1272" s="90"/>
    </row>
    <row r="1273" spans="1:2" x14ac:dyDescent="0.25">
      <c r="A1273" s="89"/>
      <c r="B1273" s="90"/>
    </row>
    <row r="1274" spans="1:2" x14ac:dyDescent="0.25">
      <c r="A1274" s="89"/>
      <c r="B1274" s="90"/>
    </row>
    <row r="1275" spans="1:2" x14ac:dyDescent="0.25">
      <c r="A1275" s="89"/>
      <c r="B1275" s="90"/>
    </row>
    <row r="1276" spans="1:2" x14ac:dyDescent="0.25">
      <c r="A1276" s="89"/>
      <c r="B1276" s="90"/>
    </row>
    <row r="1277" spans="1:2" x14ac:dyDescent="0.25">
      <c r="A1277" s="89"/>
      <c r="B1277" s="90"/>
    </row>
    <row r="1278" spans="1:2" x14ac:dyDescent="0.25">
      <c r="A1278" s="89"/>
      <c r="B1278" s="90"/>
    </row>
    <row r="1279" spans="1:2" x14ac:dyDescent="0.25">
      <c r="A1279" s="89"/>
      <c r="B1279" s="90"/>
    </row>
    <row r="1280" spans="1:2" x14ac:dyDescent="0.25">
      <c r="A1280" s="89"/>
      <c r="B1280" s="90"/>
    </row>
    <row r="1281" spans="1:2" x14ac:dyDescent="0.25">
      <c r="A1281" s="89"/>
      <c r="B1281" s="90"/>
    </row>
    <row r="1282" spans="1:2" x14ac:dyDescent="0.25">
      <c r="A1282" s="89"/>
      <c r="B1282" s="90"/>
    </row>
    <row r="1283" spans="1:2" x14ac:dyDescent="0.25">
      <c r="A1283" s="89"/>
      <c r="B1283" s="90"/>
    </row>
    <row r="1284" spans="1:2" x14ac:dyDescent="0.25">
      <c r="A1284" s="89"/>
      <c r="B1284" s="90"/>
    </row>
    <row r="1285" spans="1:2" x14ac:dyDescent="0.25">
      <c r="A1285" s="89"/>
      <c r="B1285" s="90"/>
    </row>
    <row r="1286" spans="1:2" x14ac:dyDescent="0.25">
      <c r="A1286" s="89"/>
      <c r="B1286" s="90"/>
    </row>
    <row r="1287" spans="1:2" x14ac:dyDescent="0.25">
      <c r="A1287" s="89"/>
      <c r="B1287" s="90"/>
    </row>
    <row r="1288" spans="1:2" x14ac:dyDescent="0.25">
      <c r="A1288" s="89"/>
      <c r="B1288" s="90"/>
    </row>
    <row r="1289" spans="1:2" x14ac:dyDescent="0.25">
      <c r="A1289" s="89"/>
      <c r="B1289" s="90"/>
    </row>
    <row r="1290" spans="1:2" x14ac:dyDescent="0.25">
      <c r="A1290" s="89"/>
      <c r="B1290" s="90"/>
    </row>
    <row r="1291" spans="1:2" x14ac:dyDescent="0.25">
      <c r="A1291" s="89"/>
      <c r="B1291" s="90"/>
    </row>
    <row r="1292" spans="1:2" x14ac:dyDescent="0.25">
      <c r="A1292" s="89"/>
      <c r="B1292" s="90"/>
    </row>
    <row r="1293" spans="1:2" x14ac:dyDescent="0.25">
      <c r="A1293" s="89"/>
      <c r="B1293" s="90"/>
    </row>
    <row r="1294" spans="1:2" x14ac:dyDescent="0.25">
      <c r="A1294" s="89"/>
      <c r="B1294" s="90"/>
    </row>
    <row r="1295" spans="1:2" x14ac:dyDescent="0.25">
      <c r="A1295" s="89"/>
      <c r="B1295" s="90"/>
    </row>
    <row r="1296" spans="1:2" x14ac:dyDescent="0.25">
      <c r="A1296" s="89"/>
      <c r="B1296" s="90"/>
    </row>
    <row r="1297" spans="1:2" x14ac:dyDescent="0.25">
      <c r="A1297" s="89"/>
      <c r="B1297" s="90"/>
    </row>
    <row r="1298" spans="1:2" x14ac:dyDescent="0.25">
      <c r="A1298" s="89"/>
      <c r="B1298" s="90"/>
    </row>
    <row r="1299" spans="1:2" x14ac:dyDescent="0.25">
      <c r="A1299" s="89"/>
      <c r="B1299" s="90"/>
    </row>
    <row r="1300" spans="1:2" x14ac:dyDescent="0.25">
      <c r="A1300" s="89"/>
      <c r="B1300" s="90"/>
    </row>
    <row r="1301" spans="1:2" x14ac:dyDescent="0.25">
      <c r="A1301" s="89"/>
      <c r="B1301" s="90"/>
    </row>
    <row r="1302" spans="1:2" x14ac:dyDescent="0.25">
      <c r="A1302" s="89"/>
      <c r="B1302" s="90"/>
    </row>
    <row r="1303" spans="1:2" x14ac:dyDescent="0.25">
      <c r="A1303" s="89"/>
      <c r="B1303" s="90"/>
    </row>
    <row r="1304" spans="1:2" x14ac:dyDescent="0.25">
      <c r="A1304" s="89"/>
      <c r="B1304" s="90"/>
    </row>
    <row r="1305" spans="1:2" x14ac:dyDescent="0.25">
      <c r="A1305" s="89"/>
      <c r="B1305" s="90"/>
    </row>
    <row r="1306" spans="1:2" x14ac:dyDescent="0.25">
      <c r="A1306" s="89"/>
      <c r="B1306" s="90"/>
    </row>
    <row r="1307" spans="1:2" x14ac:dyDescent="0.25">
      <c r="A1307" s="89"/>
      <c r="B1307" s="90"/>
    </row>
    <row r="1308" spans="1:2" x14ac:dyDescent="0.25">
      <c r="A1308" s="89"/>
      <c r="B1308" s="90"/>
    </row>
    <row r="1309" spans="1:2" x14ac:dyDescent="0.25">
      <c r="A1309" s="89"/>
      <c r="B1309" s="90"/>
    </row>
    <row r="1310" spans="1:2" x14ac:dyDescent="0.25">
      <c r="A1310" s="89"/>
      <c r="B1310" s="90"/>
    </row>
    <row r="1311" spans="1:2" x14ac:dyDescent="0.25">
      <c r="A1311" s="89"/>
      <c r="B1311" s="90"/>
    </row>
    <row r="1312" spans="1:2" x14ac:dyDescent="0.25">
      <c r="A1312" s="89"/>
      <c r="B1312" s="90"/>
    </row>
    <row r="1313" spans="1:2" x14ac:dyDescent="0.25">
      <c r="A1313" s="89"/>
      <c r="B1313" s="90"/>
    </row>
    <row r="1314" spans="1:2" x14ac:dyDescent="0.25">
      <c r="A1314" s="89"/>
      <c r="B1314" s="90"/>
    </row>
    <row r="1315" spans="1:2" x14ac:dyDescent="0.25">
      <c r="A1315" s="89"/>
      <c r="B1315" s="90"/>
    </row>
    <row r="1316" spans="1:2" x14ac:dyDescent="0.25">
      <c r="A1316" s="89"/>
      <c r="B1316" s="90"/>
    </row>
    <row r="1317" spans="1:2" x14ac:dyDescent="0.25">
      <c r="A1317" s="89"/>
      <c r="B1317" s="90"/>
    </row>
    <row r="1318" spans="1:2" x14ac:dyDescent="0.25">
      <c r="A1318" s="89"/>
      <c r="B1318" s="90"/>
    </row>
    <row r="1319" spans="1:2" x14ac:dyDescent="0.25">
      <c r="A1319" s="89"/>
      <c r="B1319" s="90"/>
    </row>
    <row r="1320" spans="1:2" x14ac:dyDescent="0.25">
      <c r="A1320" s="89"/>
      <c r="B1320" s="90"/>
    </row>
    <row r="1321" spans="1:2" x14ac:dyDescent="0.25">
      <c r="A1321" s="89"/>
      <c r="B1321" s="90"/>
    </row>
    <row r="1322" spans="1:2" x14ac:dyDescent="0.25">
      <c r="A1322" s="89"/>
      <c r="B1322" s="90"/>
    </row>
    <row r="1323" spans="1:2" x14ac:dyDescent="0.25">
      <c r="A1323" s="89"/>
      <c r="B1323" s="90"/>
    </row>
    <row r="1324" spans="1:2" x14ac:dyDescent="0.25">
      <c r="A1324" s="89"/>
      <c r="B1324" s="90"/>
    </row>
    <row r="1325" spans="1:2" x14ac:dyDescent="0.25">
      <c r="A1325" s="89"/>
      <c r="B1325" s="90"/>
    </row>
    <row r="1326" spans="1:2" x14ac:dyDescent="0.25">
      <c r="A1326" s="89"/>
      <c r="B1326" s="90"/>
    </row>
    <row r="1327" spans="1:2" x14ac:dyDescent="0.25">
      <c r="A1327" s="89"/>
      <c r="B1327" s="90"/>
    </row>
    <row r="1328" spans="1:2" x14ac:dyDescent="0.25">
      <c r="A1328" s="89"/>
      <c r="B1328" s="90"/>
    </row>
    <row r="1329" spans="1:2" x14ac:dyDescent="0.25">
      <c r="A1329" s="89"/>
      <c r="B1329" s="90"/>
    </row>
    <row r="1330" spans="1:2" x14ac:dyDescent="0.25">
      <c r="A1330" s="89"/>
      <c r="B1330" s="90"/>
    </row>
    <row r="1331" spans="1:2" x14ac:dyDescent="0.25">
      <c r="A1331" s="89"/>
      <c r="B1331" s="90"/>
    </row>
    <row r="1332" spans="1:2" x14ac:dyDescent="0.25">
      <c r="A1332" s="89"/>
      <c r="B1332" s="90"/>
    </row>
    <row r="1333" spans="1:2" x14ac:dyDescent="0.25">
      <c r="A1333" s="89"/>
      <c r="B1333" s="90"/>
    </row>
    <row r="1334" spans="1:2" x14ac:dyDescent="0.25">
      <c r="A1334" s="89"/>
      <c r="B1334" s="90"/>
    </row>
    <row r="1335" spans="1:2" x14ac:dyDescent="0.25">
      <c r="A1335" s="89"/>
      <c r="B1335" s="90"/>
    </row>
    <row r="1336" spans="1:2" x14ac:dyDescent="0.25">
      <c r="A1336" s="89"/>
      <c r="B1336" s="90"/>
    </row>
    <row r="1337" spans="1:2" x14ac:dyDescent="0.25">
      <c r="A1337" s="89"/>
      <c r="B1337" s="90"/>
    </row>
    <row r="1338" spans="1:2" x14ac:dyDescent="0.25">
      <c r="A1338" s="89"/>
      <c r="B1338" s="90"/>
    </row>
    <row r="1339" spans="1:2" x14ac:dyDescent="0.25">
      <c r="A1339" s="89"/>
      <c r="B1339" s="90"/>
    </row>
    <row r="1340" spans="1:2" x14ac:dyDescent="0.25">
      <c r="A1340" s="89"/>
      <c r="B1340" s="90"/>
    </row>
    <row r="1341" spans="1:2" x14ac:dyDescent="0.25">
      <c r="A1341" s="89"/>
      <c r="B1341" s="90"/>
    </row>
    <row r="1342" spans="1:2" x14ac:dyDescent="0.25">
      <c r="A1342" s="89"/>
      <c r="B1342" s="90"/>
    </row>
    <row r="1343" spans="1:2" x14ac:dyDescent="0.25">
      <c r="A1343" s="89"/>
      <c r="B1343" s="90"/>
    </row>
    <row r="1344" spans="1:2" x14ac:dyDescent="0.25">
      <c r="A1344" s="89"/>
      <c r="B1344" s="90"/>
    </row>
    <row r="1345" spans="1:2" x14ac:dyDescent="0.25">
      <c r="A1345" s="89"/>
      <c r="B1345" s="90"/>
    </row>
    <row r="1346" spans="1:2" x14ac:dyDescent="0.25">
      <c r="A1346" s="89"/>
      <c r="B1346" s="90"/>
    </row>
    <row r="1347" spans="1:2" x14ac:dyDescent="0.25">
      <c r="A1347" s="89"/>
      <c r="B1347" s="90"/>
    </row>
    <row r="1348" spans="1:2" x14ac:dyDescent="0.25">
      <c r="A1348" s="89"/>
      <c r="B1348" s="90"/>
    </row>
    <row r="1349" spans="1:2" x14ac:dyDescent="0.25">
      <c r="A1349" s="89"/>
      <c r="B1349" s="90"/>
    </row>
    <row r="1350" spans="1:2" x14ac:dyDescent="0.25">
      <c r="A1350" s="89"/>
      <c r="B1350" s="90"/>
    </row>
    <row r="1351" spans="1:2" x14ac:dyDescent="0.25">
      <c r="A1351" s="89"/>
      <c r="B1351" s="90"/>
    </row>
    <row r="1352" spans="1:2" x14ac:dyDescent="0.25">
      <c r="A1352" s="89"/>
      <c r="B1352" s="90"/>
    </row>
    <row r="1353" spans="1:2" x14ac:dyDescent="0.25">
      <c r="A1353" s="89"/>
      <c r="B1353" s="90"/>
    </row>
    <row r="1354" spans="1:2" x14ac:dyDescent="0.25">
      <c r="A1354" s="89"/>
      <c r="B1354" s="90"/>
    </row>
    <row r="1355" spans="1:2" x14ac:dyDescent="0.25">
      <c r="A1355" s="89"/>
      <c r="B1355" s="90"/>
    </row>
    <row r="1356" spans="1:2" x14ac:dyDescent="0.25">
      <c r="A1356" s="89"/>
      <c r="B1356" s="90"/>
    </row>
    <row r="1357" spans="1:2" x14ac:dyDescent="0.25">
      <c r="A1357" s="89"/>
      <c r="B1357" s="90"/>
    </row>
    <row r="1358" spans="1:2" x14ac:dyDescent="0.25">
      <c r="A1358" s="89"/>
      <c r="B1358" s="90"/>
    </row>
    <row r="1359" spans="1:2" x14ac:dyDescent="0.25">
      <c r="A1359" s="89"/>
      <c r="B1359" s="90"/>
    </row>
    <row r="1360" spans="1:2" x14ac:dyDescent="0.25">
      <c r="A1360" s="89"/>
      <c r="B1360" s="90"/>
    </row>
    <row r="1361" spans="1:2" x14ac:dyDescent="0.25">
      <c r="A1361" s="89"/>
      <c r="B1361" s="90"/>
    </row>
    <row r="1362" spans="1:2" x14ac:dyDescent="0.25">
      <c r="A1362" s="89"/>
      <c r="B1362" s="90"/>
    </row>
    <row r="1363" spans="1:2" x14ac:dyDescent="0.25">
      <c r="A1363" s="89"/>
      <c r="B1363" s="90"/>
    </row>
    <row r="1364" spans="1:2" x14ac:dyDescent="0.25">
      <c r="A1364" s="89"/>
      <c r="B1364" s="90"/>
    </row>
    <row r="1365" spans="1:2" x14ac:dyDescent="0.25">
      <c r="A1365" s="89"/>
      <c r="B1365" s="90"/>
    </row>
    <row r="1366" spans="1:2" x14ac:dyDescent="0.25">
      <c r="A1366" s="89"/>
      <c r="B1366" s="90"/>
    </row>
    <row r="1367" spans="1:2" x14ac:dyDescent="0.25">
      <c r="A1367" s="89"/>
      <c r="B1367" s="90"/>
    </row>
    <row r="1368" spans="1:2" x14ac:dyDescent="0.25">
      <c r="A1368" s="89"/>
      <c r="B1368" s="90"/>
    </row>
    <row r="1369" spans="1:2" x14ac:dyDescent="0.25">
      <c r="A1369" s="89"/>
      <c r="B1369" s="90"/>
    </row>
    <row r="1370" spans="1:2" x14ac:dyDescent="0.25">
      <c r="A1370" s="89"/>
      <c r="B1370" s="90"/>
    </row>
    <row r="1371" spans="1:2" x14ac:dyDescent="0.25">
      <c r="A1371" s="89"/>
      <c r="B1371" s="90"/>
    </row>
    <row r="1372" spans="1:2" x14ac:dyDescent="0.25">
      <c r="A1372" s="89"/>
      <c r="B1372" s="90"/>
    </row>
    <row r="1373" spans="1:2" x14ac:dyDescent="0.25">
      <c r="A1373" s="89"/>
      <c r="B1373" s="90"/>
    </row>
    <row r="1374" spans="1:2" x14ac:dyDescent="0.25">
      <c r="A1374" s="89"/>
      <c r="B1374" s="90"/>
    </row>
    <row r="1375" spans="1:2" x14ac:dyDescent="0.25">
      <c r="A1375" s="89"/>
      <c r="B1375" s="90"/>
    </row>
    <row r="1376" spans="1:2" x14ac:dyDescent="0.25">
      <c r="A1376" s="89"/>
      <c r="B1376" s="90"/>
    </row>
    <row r="1377" spans="1:2" x14ac:dyDescent="0.25">
      <c r="A1377" s="89"/>
      <c r="B1377" s="90"/>
    </row>
    <row r="1378" spans="1:2" x14ac:dyDescent="0.25">
      <c r="A1378" s="89"/>
      <c r="B1378" s="90"/>
    </row>
    <row r="1379" spans="1:2" x14ac:dyDescent="0.25">
      <c r="A1379" s="89"/>
      <c r="B1379" s="90"/>
    </row>
    <row r="1380" spans="1:2" x14ac:dyDescent="0.25">
      <c r="A1380" s="89"/>
      <c r="B1380" s="90"/>
    </row>
    <row r="1381" spans="1:2" x14ac:dyDescent="0.25">
      <c r="A1381" s="89"/>
      <c r="B1381" s="90"/>
    </row>
    <row r="1382" spans="1:2" x14ac:dyDescent="0.25">
      <c r="A1382" s="89"/>
      <c r="B1382" s="90"/>
    </row>
    <row r="1383" spans="1:2" x14ac:dyDescent="0.25">
      <c r="A1383" s="89"/>
      <c r="B1383" s="90"/>
    </row>
    <row r="1384" spans="1:2" x14ac:dyDescent="0.25">
      <c r="A1384" s="89"/>
      <c r="B1384" s="90"/>
    </row>
    <row r="1385" spans="1:2" x14ac:dyDescent="0.25">
      <c r="A1385" s="89"/>
      <c r="B1385" s="90"/>
    </row>
    <row r="1386" spans="1:2" x14ac:dyDescent="0.25">
      <c r="A1386" s="89"/>
      <c r="B1386" s="90"/>
    </row>
    <row r="1387" spans="1:2" x14ac:dyDescent="0.25">
      <c r="A1387" s="89"/>
      <c r="B1387" s="90"/>
    </row>
    <row r="1388" spans="1:2" x14ac:dyDescent="0.25">
      <c r="A1388" s="89"/>
      <c r="B1388" s="90"/>
    </row>
    <row r="1389" spans="1:2" x14ac:dyDescent="0.25">
      <c r="A1389" s="89"/>
      <c r="B1389" s="90"/>
    </row>
    <row r="1390" spans="1:2" x14ac:dyDescent="0.25">
      <c r="A1390" s="89"/>
      <c r="B1390" s="90"/>
    </row>
    <row r="1391" spans="1:2" x14ac:dyDescent="0.25">
      <c r="A1391" s="89"/>
      <c r="B1391" s="90"/>
    </row>
    <row r="1392" spans="1:2" x14ac:dyDescent="0.25">
      <c r="A1392" s="89"/>
      <c r="B1392" s="90"/>
    </row>
    <row r="1393" spans="1:2" x14ac:dyDescent="0.25">
      <c r="A1393" s="89"/>
      <c r="B1393" s="90"/>
    </row>
    <row r="1394" spans="1:2" x14ac:dyDescent="0.25">
      <c r="A1394" s="89"/>
      <c r="B1394" s="90"/>
    </row>
    <row r="1395" spans="1:2" x14ac:dyDescent="0.25">
      <c r="A1395" s="89"/>
      <c r="B1395" s="90"/>
    </row>
    <row r="1396" spans="1:2" x14ac:dyDescent="0.25">
      <c r="A1396" s="89"/>
      <c r="B1396" s="90"/>
    </row>
    <row r="1397" spans="1:2" x14ac:dyDescent="0.25">
      <c r="A1397" s="89"/>
      <c r="B1397" s="90"/>
    </row>
    <row r="1398" spans="1:2" x14ac:dyDescent="0.25">
      <c r="A1398" s="89"/>
      <c r="B1398" s="90"/>
    </row>
    <row r="1399" spans="1:2" x14ac:dyDescent="0.25">
      <c r="A1399" s="89"/>
      <c r="B1399" s="90"/>
    </row>
    <row r="1400" spans="1:2" x14ac:dyDescent="0.25">
      <c r="A1400" s="89"/>
      <c r="B1400" s="90"/>
    </row>
    <row r="1401" spans="1:2" x14ac:dyDescent="0.25">
      <c r="A1401" s="89"/>
      <c r="B1401" s="90"/>
    </row>
    <row r="1402" spans="1:2" x14ac:dyDescent="0.25">
      <c r="A1402" s="89"/>
      <c r="B1402" s="90"/>
    </row>
    <row r="1403" spans="1:2" x14ac:dyDescent="0.25">
      <c r="A1403" s="89"/>
      <c r="B1403" s="90"/>
    </row>
    <row r="1404" spans="1:2" x14ac:dyDescent="0.25">
      <c r="A1404" s="89"/>
      <c r="B1404" s="90"/>
    </row>
    <row r="1405" spans="1:2" x14ac:dyDescent="0.25">
      <c r="A1405" s="89"/>
      <c r="B1405" s="90"/>
    </row>
    <row r="1406" spans="1:2" x14ac:dyDescent="0.25">
      <c r="A1406" s="89"/>
      <c r="B1406" s="90"/>
    </row>
    <row r="1407" spans="1:2" x14ac:dyDescent="0.25">
      <c r="A1407" s="89"/>
      <c r="B1407" s="90"/>
    </row>
    <row r="1408" spans="1:2" x14ac:dyDescent="0.25">
      <c r="A1408" s="89"/>
      <c r="B1408" s="90"/>
    </row>
    <row r="1409" spans="1:2" x14ac:dyDescent="0.25">
      <c r="A1409" s="89"/>
      <c r="B1409" s="90"/>
    </row>
    <row r="1410" spans="1:2" x14ac:dyDescent="0.25">
      <c r="A1410" s="89"/>
      <c r="B1410" s="90"/>
    </row>
    <row r="1411" spans="1:2" x14ac:dyDescent="0.25">
      <c r="A1411" s="89"/>
      <c r="B1411" s="90"/>
    </row>
    <row r="1412" spans="1:2" x14ac:dyDescent="0.25">
      <c r="A1412" s="89"/>
      <c r="B1412" s="90"/>
    </row>
    <row r="1413" spans="1:2" x14ac:dyDescent="0.25">
      <c r="A1413" s="89"/>
      <c r="B1413" s="90"/>
    </row>
    <row r="1414" spans="1:2" x14ac:dyDescent="0.25">
      <c r="A1414" s="89"/>
      <c r="B1414" s="90"/>
    </row>
    <row r="1415" spans="1:2" x14ac:dyDescent="0.25">
      <c r="A1415" s="89"/>
      <c r="B1415" s="90"/>
    </row>
    <row r="1416" spans="1:2" x14ac:dyDescent="0.25">
      <c r="A1416" s="89"/>
      <c r="B1416" s="90"/>
    </row>
    <row r="1417" spans="1:2" x14ac:dyDescent="0.25">
      <c r="A1417" s="89"/>
      <c r="B1417" s="90"/>
    </row>
    <row r="1418" spans="1:2" x14ac:dyDescent="0.25">
      <c r="A1418" s="89"/>
      <c r="B1418" s="90"/>
    </row>
    <row r="1419" spans="1:2" x14ac:dyDescent="0.25">
      <c r="A1419" s="89"/>
      <c r="B1419" s="90"/>
    </row>
    <row r="1420" spans="1:2" x14ac:dyDescent="0.25">
      <c r="A1420" s="89"/>
      <c r="B1420" s="90"/>
    </row>
    <row r="1421" spans="1:2" x14ac:dyDescent="0.25">
      <c r="A1421" s="89"/>
      <c r="B1421" s="90"/>
    </row>
    <row r="1422" spans="1:2" x14ac:dyDescent="0.25">
      <c r="A1422" s="89"/>
      <c r="B1422" s="90"/>
    </row>
    <row r="1423" spans="1:2" x14ac:dyDescent="0.25">
      <c r="A1423" s="89"/>
      <c r="B1423" s="90"/>
    </row>
    <row r="1424" spans="1:2" x14ac:dyDescent="0.25">
      <c r="A1424" s="89"/>
      <c r="B1424" s="90"/>
    </row>
    <row r="1425" spans="1:2" x14ac:dyDescent="0.25">
      <c r="A1425" s="89"/>
      <c r="B1425" s="90"/>
    </row>
    <row r="1426" spans="1:2" x14ac:dyDescent="0.25">
      <c r="A1426" s="89"/>
      <c r="B1426" s="90"/>
    </row>
    <row r="1427" spans="1:2" x14ac:dyDescent="0.25">
      <c r="A1427" s="89"/>
      <c r="B1427" s="90"/>
    </row>
    <row r="1428" spans="1:2" x14ac:dyDescent="0.25">
      <c r="A1428" s="89"/>
      <c r="B1428" s="90"/>
    </row>
    <row r="1429" spans="1:2" x14ac:dyDescent="0.25">
      <c r="A1429" s="89"/>
      <c r="B1429" s="90"/>
    </row>
    <row r="1430" spans="1:2" x14ac:dyDescent="0.25">
      <c r="A1430" s="89"/>
      <c r="B1430" s="90"/>
    </row>
    <row r="1431" spans="1:2" x14ac:dyDescent="0.25">
      <c r="A1431" s="89"/>
      <c r="B1431" s="90"/>
    </row>
    <row r="1432" spans="1:2" x14ac:dyDescent="0.25">
      <c r="A1432" s="89"/>
      <c r="B1432" s="90"/>
    </row>
    <row r="1433" spans="1:2" x14ac:dyDescent="0.25">
      <c r="A1433" s="89"/>
      <c r="B1433" s="90"/>
    </row>
    <row r="1434" spans="1:2" x14ac:dyDescent="0.25">
      <c r="A1434" s="89"/>
      <c r="B1434" s="90"/>
    </row>
    <row r="1435" spans="1:2" x14ac:dyDescent="0.25">
      <c r="A1435" s="89"/>
      <c r="B1435" s="90"/>
    </row>
    <row r="1436" spans="1:2" x14ac:dyDescent="0.25">
      <c r="A1436" s="89"/>
      <c r="B1436" s="90"/>
    </row>
    <row r="1437" spans="1:2" x14ac:dyDescent="0.25">
      <c r="A1437" s="89"/>
      <c r="B1437" s="90"/>
    </row>
    <row r="1438" spans="1:2" x14ac:dyDescent="0.25">
      <c r="A1438" s="89"/>
      <c r="B1438" s="90"/>
    </row>
    <row r="1439" spans="1:2" x14ac:dyDescent="0.25">
      <c r="A1439" s="89"/>
      <c r="B1439" s="90"/>
    </row>
    <row r="1440" spans="1:2" x14ac:dyDescent="0.25">
      <c r="A1440" s="89"/>
      <c r="B1440" s="90"/>
    </row>
    <row r="1441" spans="1:2" x14ac:dyDescent="0.25">
      <c r="A1441" s="89"/>
      <c r="B1441" s="90"/>
    </row>
    <row r="1442" spans="1:2" x14ac:dyDescent="0.25">
      <c r="A1442" s="89"/>
      <c r="B1442" s="90"/>
    </row>
    <row r="1443" spans="1:2" x14ac:dyDescent="0.25">
      <c r="A1443" s="89"/>
      <c r="B1443" s="90"/>
    </row>
    <row r="1444" spans="1:2" x14ac:dyDescent="0.25">
      <c r="A1444" s="89"/>
      <c r="B1444" s="90"/>
    </row>
    <row r="1445" spans="1:2" x14ac:dyDescent="0.25">
      <c r="A1445" s="89"/>
      <c r="B1445" s="90"/>
    </row>
    <row r="1446" spans="1:2" x14ac:dyDescent="0.25">
      <c r="A1446" s="89"/>
      <c r="B1446" s="90"/>
    </row>
    <row r="1447" spans="1:2" x14ac:dyDescent="0.25">
      <c r="A1447" s="89"/>
      <c r="B1447" s="90"/>
    </row>
    <row r="1448" spans="1:2" x14ac:dyDescent="0.25">
      <c r="A1448" s="89"/>
      <c r="B1448" s="90"/>
    </row>
    <row r="1449" spans="1:2" x14ac:dyDescent="0.25">
      <c r="A1449" s="89"/>
      <c r="B1449" s="90"/>
    </row>
    <row r="1450" spans="1:2" x14ac:dyDescent="0.25">
      <c r="A1450" s="89"/>
      <c r="B1450" s="90"/>
    </row>
    <row r="1451" spans="1:2" x14ac:dyDescent="0.25">
      <c r="A1451" s="89"/>
      <c r="B1451" s="90"/>
    </row>
    <row r="1452" spans="1:2" x14ac:dyDescent="0.25">
      <c r="A1452" s="89"/>
      <c r="B1452" s="90"/>
    </row>
    <row r="1453" spans="1:2" x14ac:dyDescent="0.25">
      <c r="A1453" s="89"/>
      <c r="B1453" s="90"/>
    </row>
    <row r="1454" spans="1:2" x14ac:dyDescent="0.25">
      <c r="A1454" s="89"/>
      <c r="B1454" s="90"/>
    </row>
    <row r="1455" spans="1:2" x14ac:dyDescent="0.25">
      <c r="A1455" s="89"/>
      <c r="B1455" s="90"/>
    </row>
    <row r="1456" spans="1:2" x14ac:dyDescent="0.25">
      <c r="A1456" s="89"/>
      <c r="B1456" s="90"/>
    </row>
    <row r="1457" spans="1:2" x14ac:dyDescent="0.25">
      <c r="A1457" s="89"/>
      <c r="B1457" s="90"/>
    </row>
    <row r="1458" spans="1:2" x14ac:dyDescent="0.25">
      <c r="A1458" s="89"/>
      <c r="B1458" s="90"/>
    </row>
    <row r="1459" spans="1:2" x14ac:dyDescent="0.25">
      <c r="A1459" s="89"/>
      <c r="B1459" s="90"/>
    </row>
    <row r="1460" spans="1:2" x14ac:dyDescent="0.25">
      <c r="A1460" s="89"/>
      <c r="B1460" s="90"/>
    </row>
    <row r="1461" spans="1:2" x14ac:dyDescent="0.25">
      <c r="A1461" s="89"/>
      <c r="B1461" s="90"/>
    </row>
    <row r="1462" spans="1:2" x14ac:dyDescent="0.25">
      <c r="A1462" s="89"/>
      <c r="B1462" s="90"/>
    </row>
    <row r="1463" spans="1:2" x14ac:dyDescent="0.25">
      <c r="A1463" s="89"/>
      <c r="B1463" s="90"/>
    </row>
    <row r="1464" spans="1:2" x14ac:dyDescent="0.25">
      <c r="A1464" s="89"/>
      <c r="B1464" s="90"/>
    </row>
    <row r="1465" spans="1:2" x14ac:dyDescent="0.25">
      <c r="A1465" s="89"/>
      <c r="B1465" s="90"/>
    </row>
    <row r="1466" spans="1:2" x14ac:dyDescent="0.25">
      <c r="A1466" s="89"/>
      <c r="B1466" s="90"/>
    </row>
    <row r="1467" spans="1:2" x14ac:dyDescent="0.25">
      <c r="A1467" s="89"/>
      <c r="B1467" s="90"/>
    </row>
    <row r="1468" spans="1:2" x14ac:dyDescent="0.25">
      <c r="A1468" s="89"/>
      <c r="B1468" s="90"/>
    </row>
    <row r="1469" spans="1:2" x14ac:dyDescent="0.25">
      <c r="A1469" s="89"/>
      <c r="B1469" s="90"/>
    </row>
    <row r="1470" spans="1:2" x14ac:dyDescent="0.25">
      <c r="A1470" s="89"/>
      <c r="B1470" s="90"/>
    </row>
    <row r="1471" spans="1:2" x14ac:dyDescent="0.25">
      <c r="A1471" s="89"/>
      <c r="B1471" s="90"/>
    </row>
    <row r="1472" spans="1:2" x14ac:dyDescent="0.25">
      <c r="A1472" s="89"/>
      <c r="B1472" s="90"/>
    </row>
    <row r="1473" spans="1:2" x14ac:dyDescent="0.25">
      <c r="A1473" s="89"/>
      <c r="B1473" s="90"/>
    </row>
    <row r="1474" spans="1:2" x14ac:dyDescent="0.25">
      <c r="A1474" s="89"/>
      <c r="B1474" s="90"/>
    </row>
    <row r="1475" spans="1:2" x14ac:dyDescent="0.25">
      <c r="A1475" s="89"/>
      <c r="B1475" s="90"/>
    </row>
    <row r="1476" spans="1:2" x14ac:dyDescent="0.25">
      <c r="A1476" s="89"/>
      <c r="B1476" s="90"/>
    </row>
    <row r="1477" spans="1:2" x14ac:dyDescent="0.25">
      <c r="A1477" s="89"/>
      <c r="B1477" s="90"/>
    </row>
    <row r="1478" spans="1:2" x14ac:dyDescent="0.25">
      <c r="A1478" s="89"/>
      <c r="B1478" s="90"/>
    </row>
    <row r="1479" spans="1:2" x14ac:dyDescent="0.25">
      <c r="A1479" s="89"/>
      <c r="B1479" s="90"/>
    </row>
    <row r="1480" spans="1:2" x14ac:dyDescent="0.25">
      <c r="A1480" s="89"/>
      <c r="B1480" s="90"/>
    </row>
    <row r="1481" spans="1:2" x14ac:dyDescent="0.25">
      <c r="A1481" s="89"/>
      <c r="B1481" s="90"/>
    </row>
    <row r="1482" spans="1:2" x14ac:dyDescent="0.25">
      <c r="A1482" s="89"/>
      <c r="B1482" s="90"/>
    </row>
    <row r="1483" spans="1:2" x14ac:dyDescent="0.25">
      <c r="A1483" s="89"/>
      <c r="B1483" s="90"/>
    </row>
    <row r="1484" spans="1:2" x14ac:dyDescent="0.25">
      <c r="A1484" s="89"/>
      <c r="B1484" s="90"/>
    </row>
    <row r="1485" spans="1:2" x14ac:dyDescent="0.25">
      <c r="A1485" s="89"/>
      <c r="B1485" s="90"/>
    </row>
    <row r="1486" spans="1:2" x14ac:dyDescent="0.25">
      <c r="A1486" s="89"/>
      <c r="B1486" s="90"/>
    </row>
    <row r="1487" spans="1:2" x14ac:dyDescent="0.25">
      <c r="A1487" s="89"/>
      <c r="B1487" s="90"/>
    </row>
    <row r="1488" spans="1:2" x14ac:dyDescent="0.25">
      <c r="A1488" s="89"/>
      <c r="B1488" s="90"/>
    </row>
    <row r="1489" spans="1:2" x14ac:dyDescent="0.25">
      <c r="A1489" s="89"/>
      <c r="B1489" s="90"/>
    </row>
    <row r="1490" spans="1:2" x14ac:dyDescent="0.25">
      <c r="A1490" s="89"/>
      <c r="B1490" s="90"/>
    </row>
    <row r="1491" spans="1:2" x14ac:dyDescent="0.25">
      <c r="A1491" s="89"/>
      <c r="B1491" s="90"/>
    </row>
    <row r="1492" spans="1:2" x14ac:dyDescent="0.25">
      <c r="A1492" s="89"/>
      <c r="B1492" s="90"/>
    </row>
    <row r="1493" spans="1:2" x14ac:dyDescent="0.25">
      <c r="A1493" s="89"/>
      <c r="B1493" s="90"/>
    </row>
    <row r="1494" spans="1:2" x14ac:dyDescent="0.25">
      <c r="A1494" s="89"/>
      <c r="B1494" s="90"/>
    </row>
    <row r="1495" spans="1:2" x14ac:dyDescent="0.25">
      <c r="A1495" s="89"/>
      <c r="B1495" s="90"/>
    </row>
    <row r="1496" spans="1:2" x14ac:dyDescent="0.25">
      <c r="A1496" s="89"/>
      <c r="B1496" s="90"/>
    </row>
    <row r="1497" spans="1:2" x14ac:dyDescent="0.25">
      <c r="A1497" s="89"/>
      <c r="B1497" s="90"/>
    </row>
    <row r="1498" spans="1:2" x14ac:dyDescent="0.25">
      <c r="A1498" s="89"/>
      <c r="B1498" s="90"/>
    </row>
    <row r="1499" spans="1:2" x14ac:dyDescent="0.25">
      <c r="A1499" s="89"/>
      <c r="B1499" s="90"/>
    </row>
    <row r="1500" spans="1:2" x14ac:dyDescent="0.25">
      <c r="A1500" s="89"/>
      <c r="B1500" s="90"/>
    </row>
    <row r="1501" spans="1:2" x14ac:dyDescent="0.25">
      <c r="A1501" s="89"/>
      <c r="B1501" s="90"/>
    </row>
    <row r="1502" spans="1:2" x14ac:dyDescent="0.25">
      <c r="A1502" s="89"/>
      <c r="B1502" s="90"/>
    </row>
    <row r="1503" spans="1:2" x14ac:dyDescent="0.25">
      <c r="A1503" s="89"/>
      <c r="B1503" s="90"/>
    </row>
    <row r="1504" spans="1:2" x14ac:dyDescent="0.25">
      <c r="A1504" s="89"/>
      <c r="B1504" s="90"/>
    </row>
    <row r="1505" spans="1:2" x14ac:dyDescent="0.25">
      <c r="A1505" s="89"/>
      <c r="B1505" s="90"/>
    </row>
    <row r="1506" spans="1:2" x14ac:dyDescent="0.25">
      <c r="A1506" s="89"/>
      <c r="B1506" s="90"/>
    </row>
    <row r="1507" spans="1:2" x14ac:dyDescent="0.25">
      <c r="A1507" s="89"/>
      <c r="B1507" s="90"/>
    </row>
    <row r="1508" spans="1:2" x14ac:dyDescent="0.25">
      <c r="A1508" s="89"/>
      <c r="B1508" s="90"/>
    </row>
    <row r="1509" spans="1:2" x14ac:dyDescent="0.25">
      <c r="A1509" s="89"/>
      <c r="B1509" s="90"/>
    </row>
    <row r="1510" spans="1:2" x14ac:dyDescent="0.25">
      <c r="A1510" s="89"/>
      <c r="B1510" s="90"/>
    </row>
    <row r="1511" spans="1:2" x14ac:dyDescent="0.25">
      <c r="A1511" s="89"/>
      <c r="B1511" s="90"/>
    </row>
    <row r="1512" spans="1:2" x14ac:dyDescent="0.25">
      <c r="A1512" s="89"/>
      <c r="B1512" s="90"/>
    </row>
    <row r="1513" spans="1:2" x14ac:dyDescent="0.25">
      <c r="A1513" s="89"/>
      <c r="B1513" s="90"/>
    </row>
    <row r="1514" spans="1:2" x14ac:dyDescent="0.25">
      <c r="A1514" s="89"/>
      <c r="B1514" s="90"/>
    </row>
    <row r="1515" spans="1:2" x14ac:dyDescent="0.25">
      <c r="A1515" s="89"/>
      <c r="B1515" s="90"/>
    </row>
    <row r="1516" spans="1:2" x14ac:dyDescent="0.25">
      <c r="A1516" s="89"/>
      <c r="B1516" s="90"/>
    </row>
    <row r="1517" spans="1:2" x14ac:dyDescent="0.25">
      <c r="A1517" s="89"/>
      <c r="B1517" s="90"/>
    </row>
    <row r="1518" spans="1:2" x14ac:dyDescent="0.25">
      <c r="A1518" s="89"/>
      <c r="B1518" s="90"/>
    </row>
    <row r="1519" spans="1:2" x14ac:dyDescent="0.25">
      <c r="A1519" s="89"/>
      <c r="B1519" s="90"/>
    </row>
    <row r="1520" spans="1:2" x14ac:dyDescent="0.25">
      <c r="A1520" s="89"/>
      <c r="B1520" s="90"/>
    </row>
    <row r="1521" spans="1:2" x14ac:dyDescent="0.25">
      <c r="A1521" s="89"/>
      <c r="B1521" s="90"/>
    </row>
    <row r="1522" spans="1:2" x14ac:dyDescent="0.25">
      <c r="A1522" s="89"/>
      <c r="B1522" s="90"/>
    </row>
    <row r="1523" spans="1:2" x14ac:dyDescent="0.25">
      <c r="A1523" s="89"/>
      <c r="B1523" s="90"/>
    </row>
    <row r="1524" spans="1:2" x14ac:dyDescent="0.25">
      <c r="A1524" s="89"/>
      <c r="B1524" s="90"/>
    </row>
    <row r="1525" spans="1:2" x14ac:dyDescent="0.25">
      <c r="A1525" s="89"/>
      <c r="B1525" s="90"/>
    </row>
    <row r="1526" spans="1:2" x14ac:dyDescent="0.25">
      <c r="A1526" s="89"/>
      <c r="B1526" s="90"/>
    </row>
    <row r="1527" spans="1:2" x14ac:dyDescent="0.25">
      <c r="A1527" s="89"/>
      <c r="B1527" s="90"/>
    </row>
    <row r="1528" spans="1:2" x14ac:dyDescent="0.25">
      <c r="A1528" s="89"/>
      <c r="B1528" s="90"/>
    </row>
    <row r="1529" spans="1:2" x14ac:dyDescent="0.25">
      <c r="A1529" s="89"/>
      <c r="B1529" s="90"/>
    </row>
    <row r="1530" spans="1:2" x14ac:dyDescent="0.25">
      <c r="A1530" s="89"/>
      <c r="B1530" s="90"/>
    </row>
    <row r="1531" spans="1:2" x14ac:dyDescent="0.25">
      <c r="A1531" s="89"/>
      <c r="B1531" s="90"/>
    </row>
    <row r="1532" spans="1:2" x14ac:dyDescent="0.25">
      <c r="A1532" s="89"/>
      <c r="B1532" s="90"/>
    </row>
    <row r="1533" spans="1:2" x14ac:dyDescent="0.25">
      <c r="A1533" s="89"/>
      <c r="B1533" s="90"/>
    </row>
    <row r="1534" spans="1:2" x14ac:dyDescent="0.25">
      <c r="A1534" s="89"/>
      <c r="B1534" s="90"/>
    </row>
    <row r="1535" spans="1:2" x14ac:dyDescent="0.25">
      <c r="A1535" s="89"/>
      <c r="B1535" s="90"/>
    </row>
    <row r="1536" spans="1:2" x14ac:dyDescent="0.25">
      <c r="A1536" s="89"/>
      <c r="B1536" s="90"/>
    </row>
    <row r="1537" spans="1:2" x14ac:dyDescent="0.25">
      <c r="A1537" s="89"/>
      <c r="B1537" s="90"/>
    </row>
    <row r="1538" spans="1:2" x14ac:dyDescent="0.25">
      <c r="A1538" s="89"/>
      <c r="B1538" s="90"/>
    </row>
    <row r="1539" spans="1:2" x14ac:dyDescent="0.25">
      <c r="A1539" s="89"/>
      <c r="B1539" s="90"/>
    </row>
    <row r="1540" spans="1:2" x14ac:dyDescent="0.25">
      <c r="A1540" s="89"/>
      <c r="B1540" s="90"/>
    </row>
    <row r="1541" spans="1:2" x14ac:dyDescent="0.25">
      <c r="A1541" s="89"/>
      <c r="B1541" s="90"/>
    </row>
    <row r="1542" spans="1:2" x14ac:dyDescent="0.25">
      <c r="A1542" s="89"/>
      <c r="B1542" s="90"/>
    </row>
    <row r="1543" spans="1:2" x14ac:dyDescent="0.25">
      <c r="A1543" s="89"/>
      <c r="B1543" s="90"/>
    </row>
    <row r="1544" spans="1:2" x14ac:dyDescent="0.25">
      <c r="A1544" s="89"/>
      <c r="B1544" s="90"/>
    </row>
    <row r="1545" spans="1:2" x14ac:dyDescent="0.25">
      <c r="A1545" s="89"/>
      <c r="B1545" s="90"/>
    </row>
    <row r="1546" spans="1:2" x14ac:dyDescent="0.25">
      <c r="A1546" s="89"/>
      <c r="B1546" s="90"/>
    </row>
    <row r="1547" spans="1:2" x14ac:dyDescent="0.25">
      <c r="A1547" s="89"/>
      <c r="B1547" s="90"/>
    </row>
    <row r="1548" spans="1:2" x14ac:dyDescent="0.25">
      <c r="A1548" s="89"/>
      <c r="B1548" s="90"/>
    </row>
    <row r="1549" spans="1:2" x14ac:dyDescent="0.25">
      <c r="A1549" s="89"/>
      <c r="B1549" s="90"/>
    </row>
    <row r="1550" spans="1:2" x14ac:dyDescent="0.25">
      <c r="A1550" s="89"/>
      <c r="B1550" s="90"/>
    </row>
    <row r="1551" spans="1:2" x14ac:dyDescent="0.25">
      <c r="A1551" s="89"/>
      <c r="B1551" s="90"/>
    </row>
    <row r="1552" spans="1:2" x14ac:dyDescent="0.25">
      <c r="A1552" s="89"/>
      <c r="B1552" s="90"/>
    </row>
    <row r="1553" spans="1:2" x14ac:dyDescent="0.25">
      <c r="A1553" s="89"/>
      <c r="B1553" s="90"/>
    </row>
    <row r="1554" spans="1:2" x14ac:dyDescent="0.25">
      <c r="A1554" s="89"/>
      <c r="B1554" s="90"/>
    </row>
    <row r="1555" spans="1:2" x14ac:dyDescent="0.25">
      <c r="A1555" s="89"/>
      <c r="B1555" s="90"/>
    </row>
    <row r="1556" spans="1:2" x14ac:dyDescent="0.25">
      <c r="A1556" s="89"/>
      <c r="B1556" s="90"/>
    </row>
    <row r="1557" spans="1:2" x14ac:dyDescent="0.25">
      <c r="A1557" s="89"/>
      <c r="B1557" s="90"/>
    </row>
    <row r="1558" spans="1:2" x14ac:dyDescent="0.25">
      <c r="A1558" s="89"/>
      <c r="B1558" s="90"/>
    </row>
    <row r="1559" spans="1:2" x14ac:dyDescent="0.25">
      <c r="A1559" s="89"/>
      <c r="B1559" s="90"/>
    </row>
    <row r="1560" spans="1:2" x14ac:dyDescent="0.25">
      <c r="A1560" s="89"/>
      <c r="B1560" s="90"/>
    </row>
    <row r="1561" spans="1:2" x14ac:dyDescent="0.25">
      <c r="A1561" s="89"/>
      <c r="B1561" s="90"/>
    </row>
    <row r="1562" spans="1:2" x14ac:dyDescent="0.25">
      <c r="A1562" s="89"/>
      <c r="B1562" s="90"/>
    </row>
    <row r="1563" spans="1:2" x14ac:dyDescent="0.25">
      <c r="A1563" s="89"/>
      <c r="B1563" s="90"/>
    </row>
    <row r="1564" spans="1:2" x14ac:dyDescent="0.25">
      <c r="A1564" s="89"/>
      <c r="B1564" s="90"/>
    </row>
    <row r="1565" spans="1:2" x14ac:dyDescent="0.25">
      <c r="A1565" s="89"/>
      <c r="B1565" s="90"/>
    </row>
    <row r="1566" spans="1:2" x14ac:dyDescent="0.25">
      <c r="A1566" s="89"/>
      <c r="B1566" s="90"/>
    </row>
    <row r="1567" spans="1:2" x14ac:dyDescent="0.25">
      <c r="A1567" s="89"/>
      <c r="B1567" s="90"/>
    </row>
    <row r="1568" spans="1:2" x14ac:dyDescent="0.25">
      <c r="A1568" s="89"/>
      <c r="B1568" s="90"/>
    </row>
    <row r="1569" spans="1:2" x14ac:dyDescent="0.25">
      <c r="A1569" s="89"/>
      <c r="B1569" s="90"/>
    </row>
    <row r="1570" spans="1:2" x14ac:dyDescent="0.25">
      <c r="A1570" s="89"/>
      <c r="B1570" s="90"/>
    </row>
    <row r="1571" spans="1:2" x14ac:dyDescent="0.25">
      <c r="A1571" s="89"/>
      <c r="B1571" s="90"/>
    </row>
    <row r="1572" spans="1:2" x14ac:dyDescent="0.25">
      <c r="A1572" s="89"/>
      <c r="B1572" s="90"/>
    </row>
    <row r="1573" spans="1:2" x14ac:dyDescent="0.25">
      <c r="A1573" s="89"/>
      <c r="B1573" s="90"/>
    </row>
    <row r="1574" spans="1:2" x14ac:dyDescent="0.25">
      <c r="A1574" s="89"/>
      <c r="B1574" s="90"/>
    </row>
    <row r="1575" spans="1:2" x14ac:dyDescent="0.25">
      <c r="A1575" s="89"/>
      <c r="B1575" s="90"/>
    </row>
    <row r="1576" spans="1:2" x14ac:dyDescent="0.25">
      <c r="A1576" s="89"/>
      <c r="B1576" s="90"/>
    </row>
    <row r="1577" spans="1:2" x14ac:dyDescent="0.25">
      <c r="A1577" s="89"/>
      <c r="B1577" s="90"/>
    </row>
    <row r="1578" spans="1:2" x14ac:dyDescent="0.25">
      <c r="A1578" s="89"/>
      <c r="B1578" s="90"/>
    </row>
    <row r="1579" spans="1:2" x14ac:dyDescent="0.25">
      <c r="A1579" s="89"/>
      <c r="B1579" s="90"/>
    </row>
    <row r="1580" spans="1:2" x14ac:dyDescent="0.25">
      <c r="A1580" s="89"/>
      <c r="B1580" s="90"/>
    </row>
    <row r="1581" spans="1:2" x14ac:dyDescent="0.25">
      <c r="A1581" s="89"/>
      <c r="B1581" s="90"/>
    </row>
    <row r="1582" spans="1:2" x14ac:dyDescent="0.25">
      <c r="A1582" s="89"/>
      <c r="B1582" s="90"/>
    </row>
    <row r="1583" spans="1:2" x14ac:dyDescent="0.25">
      <c r="A1583" s="89"/>
      <c r="B1583" s="90"/>
    </row>
    <row r="1584" spans="1:2" x14ac:dyDescent="0.25">
      <c r="A1584" s="89"/>
      <c r="B1584" s="90"/>
    </row>
    <row r="1585" spans="1:2" x14ac:dyDescent="0.25">
      <c r="A1585" s="89"/>
      <c r="B1585" s="90"/>
    </row>
    <row r="1586" spans="1:2" x14ac:dyDescent="0.25">
      <c r="A1586" s="89"/>
      <c r="B1586" s="90"/>
    </row>
    <row r="1587" spans="1:2" x14ac:dyDescent="0.25">
      <c r="A1587" s="89"/>
      <c r="B1587" s="90"/>
    </row>
    <row r="1588" spans="1:2" x14ac:dyDescent="0.25">
      <c r="A1588" s="89"/>
      <c r="B1588" s="90"/>
    </row>
    <row r="1589" spans="1:2" x14ac:dyDescent="0.25">
      <c r="A1589" s="89"/>
      <c r="B1589" s="90"/>
    </row>
    <row r="1590" spans="1:2" x14ac:dyDescent="0.25">
      <c r="A1590" s="89"/>
      <c r="B1590" s="90"/>
    </row>
    <row r="1591" spans="1:2" x14ac:dyDescent="0.25">
      <c r="A1591" s="89"/>
      <c r="B1591" s="90"/>
    </row>
    <row r="1592" spans="1:2" x14ac:dyDescent="0.25">
      <c r="A1592" s="89"/>
      <c r="B1592" s="90"/>
    </row>
    <row r="1593" spans="1:2" x14ac:dyDescent="0.25">
      <c r="A1593" s="89"/>
      <c r="B1593" s="90"/>
    </row>
    <row r="1594" spans="1:2" x14ac:dyDescent="0.25">
      <c r="A1594" s="89"/>
      <c r="B1594" s="90"/>
    </row>
    <row r="1595" spans="1:2" x14ac:dyDescent="0.25">
      <c r="A1595" s="89"/>
      <c r="B1595" s="90"/>
    </row>
    <row r="1596" spans="1:2" x14ac:dyDescent="0.25">
      <c r="A1596" s="89"/>
      <c r="B1596" s="90"/>
    </row>
    <row r="1597" spans="1:2" x14ac:dyDescent="0.25">
      <c r="A1597" s="89"/>
      <c r="B1597" s="90"/>
    </row>
    <row r="1598" spans="1:2" x14ac:dyDescent="0.25">
      <c r="A1598" s="89"/>
      <c r="B1598" s="90"/>
    </row>
    <row r="1599" spans="1:2" x14ac:dyDescent="0.25">
      <c r="A1599" s="89"/>
      <c r="B1599" s="90"/>
    </row>
    <row r="1600" spans="1:2" x14ac:dyDescent="0.25">
      <c r="A1600" s="89"/>
      <c r="B1600" s="90"/>
    </row>
    <row r="1601" spans="1:2" x14ac:dyDescent="0.25">
      <c r="A1601" s="89"/>
      <c r="B1601" s="90"/>
    </row>
    <row r="1602" spans="1:2" x14ac:dyDescent="0.25">
      <c r="A1602" s="89"/>
      <c r="B1602" s="90"/>
    </row>
    <row r="1603" spans="1:2" x14ac:dyDescent="0.25">
      <c r="A1603" s="89"/>
      <c r="B1603" s="90"/>
    </row>
    <row r="1604" spans="1:2" x14ac:dyDescent="0.25">
      <c r="A1604" s="89"/>
      <c r="B1604" s="90"/>
    </row>
    <row r="1605" spans="1:2" x14ac:dyDescent="0.25">
      <c r="A1605" s="89"/>
      <c r="B1605" s="90"/>
    </row>
    <row r="1606" spans="1:2" x14ac:dyDescent="0.25">
      <c r="A1606" s="89"/>
      <c r="B1606" s="90"/>
    </row>
    <row r="1607" spans="1:2" x14ac:dyDescent="0.25">
      <c r="A1607" s="89"/>
      <c r="B1607" s="90"/>
    </row>
    <row r="1608" spans="1:2" x14ac:dyDescent="0.25">
      <c r="A1608" s="89"/>
      <c r="B1608" s="90"/>
    </row>
    <row r="1609" spans="1:2" x14ac:dyDescent="0.25">
      <c r="A1609" s="89"/>
      <c r="B1609" s="90"/>
    </row>
    <row r="1610" spans="1:2" x14ac:dyDescent="0.25">
      <c r="A1610" s="89"/>
      <c r="B1610" s="90"/>
    </row>
    <row r="1611" spans="1:2" x14ac:dyDescent="0.25">
      <c r="A1611" s="89"/>
      <c r="B1611" s="90"/>
    </row>
    <row r="1612" spans="1:2" x14ac:dyDescent="0.25">
      <c r="A1612" s="89"/>
      <c r="B1612" s="90"/>
    </row>
    <row r="1613" spans="1:2" x14ac:dyDescent="0.25">
      <c r="A1613" s="89"/>
      <c r="B1613" s="90"/>
    </row>
    <row r="1614" spans="1:2" x14ac:dyDescent="0.25">
      <c r="A1614" s="89"/>
      <c r="B1614" s="90"/>
    </row>
    <row r="1615" spans="1:2" x14ac:dyDescent="0.25">
      <c r="A1615" s="89"/>
      <c r="B1615" s="90"/>
    </row>
    <row r="1616" spans="1:2" x14ac:dyDescent="0.25">
      <c r="A1616" s="89"/>
      <c r="B1616" s="90"/>
    </row>
    <row r="1617" spans="1:2" x14ac:dyDescent="0.25">
      <c r="A1617" s="89"/>
      <c r="B1617" s="90"/>
    </row>
    <row r="1618" spans="1:2" x14ac:dyDescent="0.25">
      <c r="A1618" s="89"/>
      <c r="B1618" s="90"/>
    </row>
    <row r="1619" spans="1:2" x14ac:dyDescent="0.25">
      <c r="A1619" s="89"/>
      <c r="B1619" s="90"/>
    </row>
    <row r="1620" spans="1:2" x14ac:dyDescent="0.25">
      <c r="A1620" s="89"/>
      <c r="B1620" s="90"/>
    </row>
    <row r="1621" spans="1:2" x14ac:dyDescent="0.25">
      <c r="A1621" s="89"/>
      <c r="B1621" s="90"/>
    </row>
    <row r="1622" spans="1:2" x14ac:dyDescent="0.25">
      <c r="A1622" s="89"/>
      <c r="B1622" s="90"/>
    </row>
    <row r="1623" spans="1:2" x14ac:dyDescent="0.25">
      <c r="A1623" s="89"/>
      <c r="B1623" s="90"/>
    </row>
    <row r="1624" spans="1:2" x14ac:dyDescent="0.25">
      <c r="A1624" s="89"/>
      <c r="B1624" s="90"/>
    </row>
    <row r="1625" spans="1:2" x14ac:dyDescent="0.25">
      <c r="A1625" s="89"/>
      <c r="B1625" s="90"/>
    </row>
    <row r="1626" spans="1:2" x14ac:dyDescent="0.25">
      <c r="A1626" s="89"/>
      <c r="B1626" s="90"/>
    </row>
    <row r="1627" spans="1:2" x14ac:dyDescent="0.25">
      <c r="A1627" s="89"/>
      <c r="B1627" s="90"/>
    </row>
    <row r="1628" spans="1:2" x14ac:dyDescent="0.25">
      <c r="A1628" s="89"/>
      <c r="B1628" s="90"/>
    </row>
    <row r="1629" spans="1:2" x14ac:dyDescent="0.25">
      <c r="A1629" s="89"/>
      <c r="B1629" s="90"/>
    </row>
    <row r="1630" spans="1:2" x14ac:dyDescent="0.25">
      <c r="A1630" s="89"/>
      <c r="B1630" s="90"/>
    </row>
    <row r="1631" spans="1:2" x14ac:dyDescent="0.25">
      <c r="A1631" s="89"/>
      <c r="B1631" s="90"/>
    </row>
    <row r="1632" spans="1:2" x14ac:dyDescent="0.25">
      <c r="A1632" s="89"/>
      <c r="B1632" s="90"/>
    </row>
    <row r="1633" spans="1:2" x14ac:dyDescent="0.25">
      <c r="A1633" s="89"/>
      <c r="B1633" s="90"/>
    </row>
    <row r="1634" spans="1:2" x14ac:dyDescent="0.25">
      <c r="A1634" s="89"/>
      <c r="B1634" s="90"/>
    </row>
    <row r="1635" spans="1:2" x14ac:dyDescent="0.25">
      <c r="A1635" s="89"/>
      <c r="B1635" s="90"/>
    </row>
    <row r="1636" spans="1:2" x14ac:dyDescent="0.25">
      <c r="A1636" s="89"/>
      <c r="B1636" s="90"/>
    </row>
    <row r="1637" spans="1:2" x14ac:dyDescent="0.25">
      <c r="A1637" s="89"/>
      <c r="B1637" s="90"/>
    </row>
    <row r="1638" spans="1:2" x14ac:dyDescent="0.25">
      <c r="A1638" s="89"/>
      <c r="B1638" s="90"/>
    </row>
    <row r="1639" spans="1:2" x14ac:dyDescent="0.25">
      <c r="A1639" s="89"/>
      <c r="B1639" s="90"/>
    </row>
    <row r="1640" spans="1:2" x14ac:dyDescent="0.25">
      <c r="A1640" s="89"/>
      <c r="B1640" s="90"/>
    </row>
    <row r="1641" spans="1:2" x14ac:dyDescent="0.25">
      <c r="A1641" s="89"/>
      <c r="B1641" s="90"/>
    </row>
    <row r="1642" spans="1:2" x14ac:dyDescent="0.25">
      <c r="A1642" s="89"/>
      <c r="B1642" s="90"/>
    </row>
    <row r="1643" spans="1:2" x14ac:dyDescent="0.25">
      <c r="A1643" s="89"/>
      <c r="B1643" s="90"/>
    </row>
    <row r="1644" spans="1:2" x14ac:dyDescent="0.25">
      <c r="A1644" s="89"/>
      <c r="B1644" s="90"/>
    </row>
    <row r="1645" spans="1:2" x14ac:dyDescent="0.25">
      <c r="A1645" s="89"/>
      <c r="B1645" s="90"/>
    </row>
    <row r="1646" spans="1:2" x14ac:dyDescent="0.25">
      <c r="A1646" s="89"/>
      <c r="B1646" s="90"/>
    </row>
    <row r="1647" spans="1:2" x14ac:dyDescent="0.25">
      <c r="A1647" s="89"/>
      <c r="B1647" s="90"/>
    </row>
    <row r="1648" spans="1:2" x14ac:dyDescent="0.25">
      <c r="A1648" s="89"/>
      <c r="B1648" s="90"/>
    </row>
    <row r="1649" spans="1:2" x14ac:dyDescent="0.25">
      <c r="A1649" s="89"/>
      <c r="B1649" s="90"/>
    </row>
    <row r="1650" spans="1:2" x14ac:dyDescent="0.25">
      <c r="A1650" s="89"/>
      <c r="B1650" s="90"/>
    </row>
    <row r="1651" spans="1:2" x14ac:dyDescent="0.25">
      <c r="A1651" s="89"/>
      <c r="B1651" s="90"/>
    </row>
    <row r="1652" spans="1:2" x14ac:dyDescent="0.25">
      <c r="A1652" s="89"/>
      <c r="B1652" s="90"/>
    </row>
    <row r="1653" spans="1:2" x14ac:dyDescent="0.25">
      <c r="A1653" s="89"/>
      <c r="B1653" s="90"/>
    </row>
    <row r="1654" spans="1:2" x14ac:dyDescent="0.25">
      <c r="A1654" s="89"/>
      <c r="B1654" s="90"/>
    </row>
    <row r="1655" spans="1:2" x14ac:dyDescent="0.25">
      <c r="A1655" s="89"/>
      <c r="B1655" s="90"/>
    </row>
    <row r="1656" spans="1:2" x14ac:dyDescent="0.25">
      <c r="A1656" s="89"/>
      <c r="B1656" s="90"/>
    </row>
    <row r="1657" spans="1:2" x14ac:dyDescent="0.25">
      <c r="A1657" s="89"/>
      <c r="B1657" s="90"/>
    </row>
    <row r="1658" spans="1:2" x14ac:dyDescent="0.25">
      <c r="A1658" s="89"/>
      <c r="B1658" s="90"/>
    </row>
    <row r="1659" spans="1:2" x14ac:dyDescent="0.25">
      <c r="A1659" s="89"/>
      <c r="B1659" s="90"/>
    </row>
    <row r="1660" spans="1:2" x14ac:dyDescent="0.25">
      <c r="A1660" s="89"/>
      <c r="B1660" s="90"/>
    </row>
    <row r="1661" spans="1:2" x14ac:dyDescent="0.25">
      <c r="A1661" s="89"/>
      <c r="B1661" s="90"/>
    </row>
    <row r="1662" spans="1:2" x14ac:dyDescent="0.25">
      <c r="A1662" s="89"/>
      <c r="B1662" s="90"/>
    </row>
    <row r="1663" spans="1:2" x14ac:dyDescent="0.25">
      <c r="A1663" s="89"/>
      <c r="B1663" s="90"/>
    </row>
    <row r="1664" spans="1:2" x14ac:dyDescent="0.25">
      <c r="A1664" s="89"/>
      <c r="B1664" s="90"/>
    </row>
    <row r="1665" spans="1:2" x14ac:dyDescent="0.25">
      <c r="A1665" s="89"/>
      <c r="B1665" s="90"/>
    </row>
    <row r="1666" spans="1:2" x14ac:dyDescent="0.25">
      <c r="A1666" s="89"/>
      <c r="B1666" s="90"/>
    </row>
    <row r="1667" spans="1:2" x14ac:dyDescent="0.25">
      <c r="A1667" s="89"/>
      <c r="B1667" s="90"/>
    </row>
    <row r="1668" spans="1:2" x14ac:dyDescent="0.25">
      <c r="A1668" s="89"/>
      <c r="B1668" s="90"/>
    </row>
    <row r="1669" spans="1:2" x14ac:dyDescent="0.25">
      <c r="A1669" s="89"/>
      <c r="B1669" s="90"/>
    </row>
    <row r="1670" spans="1:2" x14ac:dyDescent="0.25">
      <c r="A1670" s="89"/>
      <c r="B1670" s="90"/>
    </row>
    <row r="1671" spans="1:2" x14ac:dyDescent="0.25">
      <c r="A1671" s="89"/>
      <c r="B1671" s="90"/>
    </row>
    <row r="1672" spans="1:2" x14ac:dyDescent="0.25">
      <c r="A1672" s="89"/>
      <c r="B1672" s="90"/>
    </row>
    <row r="1673" spans="1:2" x14ac:dyDescent="0.25">
      <c r="A1673" s="89"/>
      <c r="B1673" s="90"/>
    </row>
    <row r="1674" spans="1:2" x14ac:dyDescent="0.25">
      <c r="A1674" s="89"/>
      <c r="B1674" s="90"/>
    </row>
    <row r="1675" spans="1:2" x14ac:dyDescent="0.25">
      <c r="A1675" s="89"/>
      <c r="B1675" s="90"/>
    </row>
    <row r="1676" spans="1:2" x14ac:dyDescent="0.25">
      <c r="A1676" s="89"/>
      <c r="B1676" s="90"/>
    </row>
    <row r="1677" spans="1:2" x14ac:dyDescent="0.25">
      <c r="A1677" s="89"/>
      <c r="B1677" s="90"/>
    </row>
    <row r="1678" spans="1:2" x14ac:dyDescent="0.25">
      <c r="A1678" s="89"/>
      <c r="B1678" s="90"/>
    </row>
    <row r="1679" spans="1:2" x14ac:dyDescent="0.25">
      <c r="A1679" s="89"/>
      <c r="B1679" s="90"/>
    </row>
    <row r="1680" spans="1:2" x14ac:dyDescent="0.25">
      <c r="A1680" s="89"/>
      <c r="B1680" s="90"/>
    </row>
    <row r="1681" spans="1:2" x14ac:dyDescent="0.25">
      <c r="A1681" s="89"/>
      <c r="B1681" s="90"/>
    </row>
    <row r="1682" spans="1:2" x14ac:dyDescent="0.25">
      <c r="A1682" s="89"/>
      <c r="B1682" s="90"/>
    </row>
    <row r="1683" spans="1:2" x14ac:dyDescent="0.25">
      <c r="A1683" s="89"/>
      <c r="B1683" s="90"/>
    </row>
    <row r="1684" spans="1:2" x14ac:dyDescent="0.25">
      <c r="A1684" s="89"/>
      <c r="B1684" s="90"/>
    </row>
    <row r="1685" spans="1:2" x14ac:dyDescent="0.25">
      <c r="A1685" s="89"/>
      <c r="B1685" s="90"/>
    </row>
    <row r="1686" spans="1:2" x14ac:dyDescent="0.25">
      <c r="A1686" s="89"/>
      <c r="B1686" s="90"/>
    </row>
    <row r="1687" spans="1:2" x14ac:dyDescent="0.25">
      <c r="A1687" s="89"/>
      <c r="B1687" s="90"/>
    </row>
    <row r="1688" spans="1:2" x14ac:dyDescent="0.25">
      <c r="A1688" s="89"/>
      <c r="B1688" s="90"/>
    </row>
    <row r="1689" spans="1:2" x14ac:dyDescent="0.25">
      <c r="A1689" s="89"/>
      <c r="B1689" s="90"/>
    </row>
    <row r="1690" spans="1:2" x14ac:dyDescent="0.25">
      <c r="A1690" s="89"/>
      <c r="B1690" s="90"/>
    </row>
    <row r="1691" spans="1:2" x14ac:dyDescent="0.25">
      <c r="A1691" s="89"/>
      <c r="B1691" s="90"/>
    </row>
    <row r="1692" spans="1:2" x14ac:dyDescent="0.25">
      <c r="A1692" s="89"/>
      <c r="B1692" s="90"/>
    </row>
    <row r="1693" spans="1:2" x14ac:dyDescent="0.25">
      <c r="A1693" s="89"/>
      <c r="B1693" s="90"/>
    </row>
    <row r="1694" spans="1:2" x14ac:dyDescent="0.25">
      <c r="A1694" s="89"/>
      <c r="B1694" s="90"/>
    </row>
    <row r="1695" spans="1:2" x14ac:dyDescent="0.25">
      <c r="A1695" s="89"/>
      <c r="B1695" s="90"/>
    </row>
    <row r="1696" spans="1:2" x14ac:dyDescent="0.25">
      <c r="A1696" s="89"/>
      <c r="B1696" s="90"/>
    </row>
    <row r="1697" spans="1:2" x14ac:dyDescent="0.25">
      <c r="A1697" s="89"/>
      <c r="B1697" s="90"/>
    </row>
    <row r="1698" spans="1:2" x14ac:dyDescent="0.25">
      <c r="A1698" s="89"/>
      <c r="B1698" s="90"/>
    </row>
    <row r="1699" spans="1:2" x14ac:dyDescent="0.25">
      <c r="A1699" s="89"/>
      <c r="B1699" s="90"/>
    </row>
    <row r="1700" spans="1:2" x14ac:dyDescent="0.25">
      <c r="A1700" s="89"/>
      <c r="B1700" s="90"/>
    </row>
    <row r="1701" spans="1:2" x14ac:dyDescent="0.25">
      <c r="A1701" s="89"/>
      <c r="B1701" s="90"/>
    </row>
    <row r="1702" spans="1:2" x14ac:dyDescent="0.25">
      <c r="A1702" s="89"/>
      <c r="B1702" s="90"/>
    </row>
    <row r="1703" spans="1:2" x14ac:dyDescent="0.25">
      <c r="A1703" s="89"/>
      <c r="B1703" s="90"/>
    </row>
    <row r="1704" spans="1:2" x14ac:dyDescent="0.25">
      <c r="A1704" s="89"/>
      <c r="B1704" s="90"/>
    </row>
    <row r="1705" spans="1:2" x14ac:dyDescent="0.25">
      <c r="A1705" s="89"/>
      <c r="B1705" s="90"/>
    </row>
    <row r="1706" spans="1:2" x14ac:dyDescent="0.25">
      <c r="A1706" s="89"/>
      <c r="B1706" s="90"/>
    </row>
    <row r="1707" spans="1:2" x14ac:dyDescent="0.25">
      <c r="A1707" s="89"/>
      <c r="B1707" s="90"/>
    </row>
    <row r="1708" spans="1:2" x14ac:dyDescent="0.25">
      <c r="A1708" s="89"/>
      <c r="B1708" s="90"/>
    </row>
    <row r="1709" spans="1:2" x14ac:dyDescent="0.25">
      <c r="A1709" s="89"/>
      <c r="B1709" s="90"/>
    </row>
    <row r="1710" spans="1:2" x14ac:dyDescent="0.25">
      <c r="A1710" s="89"/>
      <c r="B1710" s="90"/>
    </row>
    <row r="1711" spans="1:2" x14ac:dyDescent="0.25">
      <c r="A1711" s="89"/>
      <c r="B1711" s="90"/>
    </row>
    <row r="1712" spans="1:2" x14ac:dyDescent="0.25">
      <c r="A1712" s="89"/>
      <c r="B1712" s="90"/>
    </row>
    <row r="1713" spans="1:2" x14ac:dyDescent="0.25">
      <c r="A1713" s="89"/>
      <c r="B1713" s="90"/>
    </row>
    <row r="1714" spans="1:2" x14ac:dyDescent="0.25">
      <c r="A1714" s="89"/>
      <c r="B1714" s="90"/>
    </row>
    <row r="1715" spans="1:2" x14ac:dyDescent="0.25">
      <c r="A1715" s="89"/>
      <c r="B1715" s="90"/>
    </row>
    <row r="1716" spans="1:2" x14ac:dyDescent="0.25">
      <c r="A1716" s="89"/>
      <c r="B1716" s="90"/>
    </row>
    <row r="1717" spans="1:2" x14ac:dyDescent="0.25">
      <c r="A1717" s="89"/>
      <c r="B1717" s="90"/>
    </row>
    <row r="1718" spans="1:2" x14ac:dyDescent="0.25">
      <c r="A1718" s="89"/>
      <c r="B1718" s="90"/>
    </row>
    <row r="1719" spans="1:2" x14ac:dyDescent="0.25">
      <c r="A1719" s="89"/>
      <c r="B1719" s="90"/>
    </row>
    <row r="1720" spans="1:2" x14ac:dyDescent="0.25">
      <c r="A1720" s="89"/>
      <c r="B1720" s="90"/>
    </row>
    <row r="1721" spans="1:2" x14ac:dyDescent="0.25">
      <c r="A1721" s="89"/>
      <c r="B1721" s="90"/>
    </row>
    <row r="1722" spans="1:2" x14ac:dyDescent="0.25">
      <c r="A1722" s="89"/>
      <c r="B1722" s="90"/>
    </row>
    <row r="1723" spans="1:2" x14ac:dyDescent="0.25">
      <c r="A1723" s="89"/>
      <c r="B1723" s="90"/>
    </row>
    <row r="1724" spans="1:2" x14ac:dyDescent="0.25">
      <c r="A1724" s="89"/>
      <c r="B1724" s="90"/>
    </row>
    <row r="1725" spans="1:2" x14ac:dyDescent="0.25">
      <c r="A1725" s="89"/>
      <c r="B1725" s="90"/>
    </row>
    <row r="1726" spans="1:2" x14ac:dyDescent="0.25">
      <c r="A1726" s="89"/>
      <c r="B1726" s="90"/>
    </row>
    <row r="1727" spans="1:2" x14ac:dyDescent="0.25">
      <c r="A1727" s="89"/>
      <c r="B1727" s="90"/>
    </row>
    <row r="1728" spans="1:2" x14ac:dyDescent="0.25">
      <c r="A1728" s="89"/>
      <c r="B1728" s="90"/>
    </row>
    <row r="1729" spans="1:2" x14ac:dyDescent="0.25">
      <c r="A1729" s="89"/>
      <c r="B1729" s="90"/>
    </row>
    <row r="1730" spans="1:2" x14ac:dyDescent="0.25">
      <c r="A1730" s="89"/>
      <c r="B1730" s="90"/>
    </row>
    <row r="1731" spans="1:2" x14ac:dyDescent="0.25">
      <c r="A1731" s="89"/>
      <c r="B1731" s="90"/>
    </row>
    <row r="1732" spans="1:2" x14ac:dyDescent="0.25">
      <c r="A1732" s="89"/>
      <c r="B1732" s="90"/>
    </row>
    <row r="1733" spans="1:2" x14ac:dyDescent="0.25">
      <c r="A1733" s="89"/>
      <c r="B1733" s="90"/>
    </row>
    <row r="1734" spans="1:2" x14ac:dyDescent="0.25">
      <c r="A1734" s="89"/>
      <c r="B1734" s="90"/>
    </row>
    <row r="1735" spans="1:2" x14ac:dyDescent="0.25">
      <c r="A1735" s="89"/>
      <c r="B1735" s="90"/>
    </row>
    <row r="1736" spans="1:2" x14ac:dyDescent="0.25">
      <c r="A1736" s="89"/>
      <c r="B1736" s="90"/>
    </row>
    <row r="1737" spans="1:2" x14ac:dyDescent="0.25">
      <c r="A1737" s="89"/>
      <c r="B1737" s="90"/>
    </row>
    <row r="1738" spans="1:2" x14ac:dyDescent="0.25">
      <c r="A1738" s="89"/>
      <c r="B1738" s="90"/>
    </row>
    <row r="1739" spans="1:2" x14ac:dyDescent="0.25">
      <c r="A1739" s="89"/>
      <c r="B1739" s="90"/>
    </row>
    <row r="1740" spans="1:2" x14ac:dyDescent="0.25">
      <c r="A1740" s="89"/>
      <c r="B1740" s="90"/>
    </row>
    <row r="1741" spans="1:2" x14ac:dyDescent="0.25">
      <c r="A1741" s="89"/>
      <c r="B1741" s="90"/>
    </row>
    <row r="1742" spans="1:2" x14ac:dyDescent="0.25">
      <c r="A1742" s="89"/>
      <c r="B1742" s="90"/>
    </row>
    <row r="1743" spans="1:2" x14ac:dyDescent="0.25">
      <c r="A1743" s="89"/>
      <c r="B1743" s="90"/>
    </row>
    <row r="1744" spans="1:2" x14ac:dyDescent="0.25">
      <c r="A1744" s="89"/>
      <c r="B1744" s="90"/>
    </row>
    <row r="1745" spans="1:2" x14ac:dyDescent="0.25">
      <c r="A1745" s="89"/>
      <c r="B1745" s="90"/>
    </row>
    <row r="1746" spans="1:2" x14ac:dyDescent="0.25">
      <c r="A1746" s="89"/>
      <c r="B1746" s="90"/>
    </row>
    <row r="1747" spans="1:2" x14ac:dyDescent="0.25">
      <c r="A1747" s="89"/>
      <c r="B1747" s="90"/>
    </row>
    <row r="1748" spans="1:2" x14ac:dyDescent="0.25">
      <c r="A1748" s="89"/>
      <c r="B1748" s="90"/>
    </row>
    <row r="1749" spans="1:2" x14ac:dyDescent="0.25">
      <c r="A1749" s="89"/>
      <c r="B1749" s="90"/>
    </row>
    <row r="1750" spans="1:2" x14ac:dyDescent="0.25">
      <c r="A1750" s="89"/>
      <c r="B1750" s="90"/>
    </row>
    <row r="1751" spans="1:2" x14ac:dyDescent="0.25">
      <c r="A1751" s="89"/>
      <c r="B1751" s="90"/>
    </row>
    <row r="1752" spans="1:2" x14ac:dyDescent="0.25">
      <c r="A1752" s="89"/>
      <c r="B1752" s="90"/>
    </row>
    <row r="1753" spans="1:2" x14ac:dyDescent="0.25">
      <c r="A1753" s="89"/>
      <c r="B1753" s="90"/>
    </row>
    <row r="1754" spans="1:2" x14ac:dyDescent="0.25">
      <c r="A1754" s="89"/>
      <c r="B1754" s="90"/>
    </row>
    <row r="1755" spans="1:2" x14ac:dyDescent="0.25">
      <c r="A1755" s="89"/>
      <c r="B1755" s="90"/>
    </row>
    <row r="1756" spans="1:2" x14ac:dyDescent="0.25">
      <c r="A1756" s="89"/>
      <c r="B1756" s="90"/>
    </row>
    <row r="1757" spans="1:2" x14ac:dyDescent="0.25">
      <c r="A1757" s="89"/>
      <c r="B1757" s="90"/>
    </row>
    <row r="1758" spans="1:2" x14ac:dyDescent="0.25">
      <c r="A1758" s="89"/>
      <c r="B1758" s="90"/>
    </row>
    <row r="1759" spans="1:2" x14ac:dyDescent="0.25">
      <c r="A1759" s="89"/>
      <c r="B1759" s="90"/>
    </row>
    <row r="1760" spans="1:2" x14ac:dyDescent="0.25">
      <c r="A1760" s="89"/>
      <c r="B1760" s="90"/>
    </row>
    <row r="1761" spans="1:2" x14ac:dyDescent="0.25">
      <c r="A1761" s="89"/>
      <c r="B1761" s="90"/>
    </row>
    <row r="1762" spans="1:2" x14ac:dyDescent="0.25">
      <c r="A1762" s="89"/>
      <c r="B1762" s="90"/>
    </row>
    <row r="1763" spans="1:2" x14ac:dyDescent="0.25">
      <c r="A1763" s="89"/>
      <c r="B1763" s="90"/>
    </row>
    <row r="1764" spans="1:2" x14ac:dyDescent="0.25">
      <c r="A1764" s="89"/>
      <c r="B1764" s="90"/>
    </row>
    <row r="1765" spans="1:2" x14ac:dyDescent="0.25">
      <c r="A1765" s="89"/>
      <c r="B1765" s="90"/>
    </row>
    <row r="1766" spans="1:2" x14ac:dyDescent="0.25">
      <c r="A1766" s="89"/>
      <c r="B1766" s="90"/>
    </row>
    <row r="1767" spans="1:2" x14ac:dyDescent="0.25">
      <c r="A1767" s="89"/>
      <c r="B1767" s="90"/>
    </row>
    <row r="1768" spans="1:2" x14ac:dyDescent="0.25">
      <c r="A1768" s="89"/>
      <c r="B1768" s="90"/>
    </row>
    <row r="1769" spans="1:2" x14ac:dyDescent="0.25">
      <c r="A1769" s="89"/>
      <c r="B1769" s="90"/>
    </row>
    <row r="1770" spans="1:2" x14ac:dyDescent="0.25">
      <c r="A1770" s="89"/>
      <c r="B1770" s="90"/>
    </row>
    <row r="1771" spans="1:2" x14ac:dyDescent="0.25">
      <c r="A1771" s="89"/>
      <c r="B1771" s="90"/>
    </row>
    <row r="1772" spans="1:2" x14ac:dyDescent="0.25">
      <c r="A1772" s="89"/>
      <c r="B1772" s="90"/>
    </row>
    <row r="1773" spans="1:2" x14ac:dyDescent="0.25">
      <c r="A1773" s="89"/>
      <c r="B1773" s="90"/>
    </row>
    <row r="1774" spans="1:2" x14ac:dyDescent="0.25">
      <c r="A1774" s="89"/>
      <c r="B1774" s="90"/>
    </row>
    <row r="1775" spans="1:2" x14ac:dyDescent="0.25">
      <c r="A1775" s="89"/>
      <c r="B1775" s="90"/>
    </row>
    <row r="1776" spans="1:2" x14ac:dyDescent="0.25">
      <c r="A1776" s="89"/>
      <c r="B1776" s="90"/>
    </row>
    <row r="1777" spans="1:2" x14ac:dyDescent="0.25">
      <c r="A1777" s="89"/>
      <c r="B1777" s="90"/>
    </row>
    <row r="1778" spans="1:2" x14ac:dyDescent="0.25">
      <c r="A1778" s="89"/>
      <c r="B1778" s="90"/>
    </row>
    <row r="1779" spans="1:2" x14ac:dyDescent="0.25">
      <c r="A1779" s="89"/>
      <c r="B1779" s="90"/>
    </row>
    <row r="1780" spans="1:2" x14ac:dyDescent="0.25">
      <c r="A1780" s="89"/>
      <c r="B1780" s="90"/>
    </row>
    <row r="1781" spans="1:2" x14ac:dyDescent="0.25">
      <c r="A1781" s="89"/>
      <c r="B1781" s="90"/>
    </row>
    <row r="1782" spans="1:2" x14ac:dyDescent="0.25">
      <c r="A1782" s="89"/>
      <c r="B1782" s="90"/>
    </row>
    <row r="1783" spans="1:2" x14ac:dyDescent="0.25">
      <c r="A1783" s="89"/>
      <c r="B1783" s="90"/>
    </row>
    <row r="1784" spans="1:2" x14ac:dyDescent="0.25">
      <c r="A1784" s="89"/>
      <c r="B1784" s="90"/>
    </row>
    <row r="1785" spans="1:2" x14ac:dyDescent="0.25">
      <c r="A1785" s="89"/>
      <c r="B1785" s="90"/>
    </row>
    <row r="1786" spans="1:2" x14ac:dyDescent="0.25">
      <c r="A1786" s="89"/>
      <c r="B1786" s="90"/>
    </row>
    <row r="1787" spans="1:2" x14ac:dyDescent="0.25">
      <c r="A1787" s="89"/>
      <c r="B1787" s="90"/>
    </row>
    <row r="1788" spans="1:2" x14ac:dyDescent="0.25">
      <c r="A1788" s="89"/>
      <c r="B1788" s="90"/>
    </row>
    <row r="1789" spans="1:2" x14ac:dyDescent="0.25">
      <c r="A1789" s="89"/>
      <c r="B1789" s="90"/>
    </row>
    <row r="1790" spans="1:2" x14ac:dyDescent="0.25">
      <c r="A1790" s="89"/>
      <c r="B1790" s="90"/>
    </row>
    <row r="1791" spans="1:2" x14ac:dyDescent="0.25">
      <c r="A1791" s="89"/>
      <c r="B1791" s="90"/>
    </row>
    <row r="1792" spans="1:2" x14ac:dyDescent="0.25">
      <c r="A1792" s="89"/>
      <c r="B1792" s="90"/>
    </row>
    <row r="1793" spans="1:2" x14ac:dyDescent="0.25">
      <c r="A1793" s="89"/>
      <c r="B1793" s="90"/>
    </row>
    <row r="1794" spans="1:2" x14ac:dyDescent="0.25">
      <c r="A1794" s="89"/>
      <c r="B1794" s="90"/>
    </row>
    <row r="1795" spans="1:2" x14ac:dyDescent="0.25">
      <c r="A1795" s="89"/>
      <c r="B1795" s="90"/>
    </row>
    <row r="1796" spans="1:2" x14ac:dyDescent="0.25">
      <c r="A1796" s="89"/>
      <c r="B1796" s="90"/>
    </row>
    <row r="1797" spans="1:2" x14ac:dyDescent="0.25">
      <c r="A1797" s="89"/>
      <c r="B1797" s="90"/>
    </row>
    <row r="1798" spans="1:2" x14ac:dyDescent="0.25">
      <c r="A1798" s="89"/>
      <c r="B1798" s="90"/>
    </row>
    <row r="1799" spans="1:2" x14ac:dyDescent="0.25">
      <c r="A1799" s="89"/>
      <c r="B1799" s="90"/>
    </row>
    <row r="1800" spans="1:2" x14ac:dyDescent="0.25">
      <c r="A1800" s="89"/>
      <c r="B1800" s="90"/>
    </row>
    <row r="1801" spans="1:2" x14ac:dyDescent="0.25">
      <c r="A1801" s="89"/>
      <c r="B1801" s="90"/>
    </row>
    <row r="1802" spans="1:2" x14ac:dyDescent="0.25">
      <c r="A1802" s="89"/>
      <c r="B1802" s="90"/>
    </row>
    <row r="1803" spans="1:2" x14ac:dyDescent="0.25">
      <c r="A1803" s="89"/>
      <c r="B1803" s="90"/>
    </row>
    <row r="1804" spans="1:2" x14ac:dyDescent="0.25">
      <c r="A1804" s="89"/>
      <c r="B1804" s="90"/>
    </row>
    <row r="1805" spans="1:2" x14ac:dyDescent="0.25">
      <c r="A1805" s="89"/>
      <c r="B1805" s="90"/>
    </row>
    <row r="1806" spans="1:2" x14ac:dyDescent="0.25">
      <c r="A1806" s="89"/>
      <c r="B1806" s="90"/>
    </row>
    <row r="1807" spans="1:2" x14ac:dyDescent="0.25">
      <c r="A1807" s="89"/>
      <c r="B1807" s="90"/>
    </row>
    <row r="1808" spans="1:2" x14ac:dyDescent="0.25">
      <c r="A1808" s="89"/>
      <c r="B1808" s="90"/>
    </row>
    <row r="1809" spans="1:2" x14ac:dyDescent="0.25">
      <c r="A1809" s="89"/>
      <c r="B1809" s="90"/>
    </row>
    <row r="1810" spans="1:2" x14ac:dyDescent="0.25">
      <c r="A1810" s="89"/>
      <c r="B1810" s="90"/>
    </row>
    <row r="1811" spans="1:2" x14ac:dyDescent="0.25">
      <c r="A1811" s="89"/>
      <c r="B1811" s="90"/>
    </row>
    <row r="1812" spans="1:2" x14ac:dyDescent="0.25">
      <c r="A1812" s="89"/>
      <c r="B1812" s="90"/>
    </row>
    <row r="1813" spans="1:2" x14ac:dyDescent="0.25">
      <c r="A1813" s="89"/>
      <c r="B1813" s="90"/>
    </row>
    <row r="1814" spans="1:2" x14ac:dyDescent="0.25">
      <c r="A1814" s="89"/>
      <c r="B1814" s="90"/>
    </row>
    <row r="1815" spans="1:2" x14ac:dyDescent="0.25">
      <c r="A1815" s="89"/>
      <c r="B1815" s="90"/>
    </row>
    <row r="1816" spans="1:2" x14ac:dyDescent="0.25">
      <c r="A1816" s="89"/>
      <c r="B1816" s="90"/>
    </row>
    <row r="1817" spans="1:2" x14ac:dyDescent="0.25">
      <c r="A1817" s="89"/>
      <c r="B1817" s="90"/>
    </row>
    <row r="1818" spans="1:2" x14ac:dyDescent="0.25">
      <c r="A1818" s="89"/>
      <c r="B1818" s="90"/>
    </row>
    <row r="1819" spans="1:2" x14ac:dyDescent="0.25">
      <c r="A1819" s="89"/>
      <c r="B1819" s="90"/>
    </row>
    <row r="1820" spans="1:2" x14ac:dyDescent="0.25">
      <c r="A1820" s="89"/>
      <c r="B1820" s="90"/>
    </row>
    <row r="1821" spans="1:2" x14ac:dyDescent="0.25">
      <c r="A1821" s="89"/>
      <c r="B1821" s="90"/>
    </row>
    <row r="1822" spans="1:2" x14ac:dyDescent="0.25">
      <c r="A1822" s="89"/>
      <c r="B1822" s="90"/>
    </row>
    <row r="1823" spans="1:2" x14ac:dyDescent="0.25">
      <c r="A1823" s="89"/>
      <c r="B1823" s="90"/>
    </row>
    <row r="1824" spans="1:2" x14ac:dyDescent="0.25">
      <c r="A1824" s="89"/>
      <c r="B1824" s="90"/>
    </row>
    <row r="1825" spans="1:2" x14ac:dyDescent="0.25">
      <c r="A1825" s="89"/>
      <c r="B1825" s="90"/>
    </row>
    <row r="1826" spans="1:2" x14ac:dyDescent="0.25">
      <c r="A1826" s="89"/>
      <c r="B1826" s="90"/>
    </row>
    <row r="1827" spans="1:2" x14ac:dyDescent="0.25">
      <c r="A1827" s="89"/>
      <c r="B1827" s="90"/>
    </row>
    <row r="1828" spans="1:2" x14ac:dyDescent="0.25">
      <c r="A1828" s="89"/>
      <c r="B1828" s="90"/>
    </row>
    <row r="1829" spans="1:2" x14ac:dyDescent="0.25">
      <c r="A1829" s="89"/>
      <c r="B1829" s="90"/>
    </row>
    <row r="1830" spans="1:2" x14ac:dyDescent="0.25">
      <c r="A1830" s="89"/>
      <c r="B1830" s="90"/>
    </row>
    <row r="1831" spans="1:2" x14ac:dyDescent="0.25">
      <c r="A1831" s="89"/>
      <c r="B1831" s="90"/>
    </row>
    <row r="1832" spans="1:2" x14ac:dyDescent="0.25">
      <c r="A1832" s="89"/>
      <c r="B1832" s="90"/>
    </row>
    <row r="1833" spans="1:2" x14ac:dyDescent="0.25">
      <c r="A1833" s="89"/>
      <c r="B1833" s="90"/>
    </row>
    <row r="1834" spans="1:2" x14ac:dyDescent="0.25">
      <c r="A1834" s="89"/>
      <c r="B1834" s="90"/>
    </row>
    <row r="1835" spans="1:2" x14ac:dyDescent="0.25">
      <c r="A1835" s="89"/>
      <c r="B1835" s="90"/>
    </row>
    <row r="1836" spans="1:2" x14ac:dyDescent="0.25">
      <c r="A1836" s="89"/>
      <c r="B1836" s="90"/>
    </row>
    <row r="1837" spans="1:2" x14ac:dyDescent="0.25">
      <c r="A1837" s="89"/>
      <c r="B1837" s="90"/>
    </row>
    <row r="1838" spans="1:2" x14ac:dyDescent="0.25">
      <c r="A1838" s="89"/>
      <c r="B1838" s="90"/>
    </row>
    <row r="1839" spans="1:2" x14ac:dyDescent="0.25">
      <c r="A1839" s="89"/>
      <c r="B1839" s="90"/>
    </row>
    <row r="1840" spans="1:2" x14ac:dyDescent="0.25">
      <c r="A1840" s="89"/>
      <c r="B1840" s="90"/>
    </row>
    <row r="1841" spans="1:2" x14ac:dyDescent="0.25">
      <c r="A1841" s="89"/>
      <c r="B1841" s="90"/>
    </row>
    <row r="1842" spans="1:2" x14ac:dyDescent="0.25">
      <c r="A1842" s="89"/>
      <c r="B1842" s="90"/>
    </row>
    <row r="1843" spans="1:2" x14ac:dyDescent="0.25">
      <c r="A1843" s="89"/>
      <c r="B1843" s="90"/>
    </row>
    <row r="1844" spans="1:2" x14ac:dyDescent="0.25">
      <c r="A1844" s="89"/>
      <c r="B1844" s="90"/>
    </row>
    <row r="1845" spans="1:2" x14ac:dyDescent="0.25">
      <c r="A1845" s="89"/>
      <c r="B1845" s="90"/>
    </row>
    <row r="1846" spans="1:2" x14ac:dyDescent="0.25">
      <c r="A1846" s="89"/>
      <c r="B1846" s="90"/>
    </row>
    <row r="1847" spans="1:2" x14ac:dyDescent="0.25">
      <c r="A1847" s="89"/>
      <c r="B1847" s="90"/>
    </row>
    <row r="1848" spans="1:2" x14ac:dyDescent="0.25">
      <c r="A1848" s="89"/>
      <c r="B1848" s="90"/>
    </row>
    <row r="1849" spans="1:2" x14ac:dyDescent="0.25">
      <c r="A1849" s="89"/>
      <c r="B1849" s="90"/>
    </row>
    <row r="1850" spans="1:2" x14ac:dyDescent="0.25">
      <c r="A1850" s="89"/>
      <c r="B1850" s="90"/>
    </row>
    <row r="1851" spans="1:2" x14ac:dyDescent="0.25">
      <c r="A1851" s="89"/>
      <c r="B1851" s="90"/>
    </row>
    <row r="1852" spans="1:2" x14ac:dyDescent="0.25">
      <c r="A1852" s="89"/>
      <c r="B1852" s="90"/>
    </row>
    <row r="1853" spans="1:2" x14ac:dyDescent="0.25">
      <c r="A1853" s="89"/>
      <c r="B1853" s="90"/>
    </row>
    <row r="1854" spans="1:2" x14ac:dyDescent="0.25">
      <c r="A1854" s="89"/>
      <c r="B1854" s="90"/>
    </row>
    <row r="1855" spans="1:2" x14ac:dyDescent="0.25">
      <c r="A1855" s="89"/>
      <c r="B1855" s="90"/>
    </row>
    <row r="1856" spans="1:2" x14ac:dyDescent="0.25">
      <c r="A1856" s="89"/>
      <c r="B1856" s="90"/>
    </row>
    <row r="1857" spans="1:2" x14ac:dyDescent="0.25">
      <c r="A1857" s="89"/>
      <c r="B1857" s="90"/>
    </row>
    <row r="1858" spans="1:2" x14ac:dyDescent="0.25">
      <c r="A1858" s="89"/>
      <c r="B1858" s="90"/>
    </row>
    <row r="1859" spans="1:2" x14ac:dyDescent="0.25">
      <c r="A1859" s="89"/>
      <c r="B1859" s="90"/>
    </row>
    <row r="1860" spans="1:2" x14ac:dyDescent="0.25">
      <c r="A1860" s="89"/>
      <c r="B1860" s="90"/>
    </row>
    <row r="1861" spans="1:2" x14ac:dyDescent="0.25">
      <c r="A1861" s="89"/>
      <c r="B1861" s="90"/>
    </row>
    <row r="1862" spans="1:2" x14ac:dyDescent="0.25">
      <c r="A1862" s="89"/>
      <c r="B1862" s="90"/>
    </row>
    <row r="1863" spans="1:2" x14ac:dyDescent="0.25">
      <c r="A1863" s="89"/>
      <c r="B1863" s="90"/>
    </row>
    <row r="1864" spans="1:2" x14ac:dyDescent="0.25">
      <c r="A1864" s="89"/>
      <c r="B1864" s="90"/>
    </row>
    <row r="1865" spans="1:2" x14ac:dyDescent="0.25">
      <c r="A1865" s="89"/>
      <c r="B1865" s="90"/>
    </row>
    <row r="1866" spans="1:2" x14ac:dyDescent="0.25">
      <c r="A1866" s="89"/>
      <c r="B1866" s="90"/>
    </row>
    <row r="1867" spans="1:2" x14ac:dyDescent="0.25">
      <c r="A1867" s="89"/>
      <c r="B1867" s="90"/>
    </row>
    <row r="1868" spans="1:2" x14ac:dyDescent="0.25">
      <c r="A1868" s="89"/>
      <c r="B1868" s="90"/>
    </row>
    <row r="1869" spans="1:2" x14ac:dyDescent="0.25">
      <c r="A1869" s="89"/>
      <c r="B1869" s="90"/>
    </row>
    <row r="1870" spans="1:2" x14ac:dyDescent="0.25">
      <c r="A1870" s="89"/>
      <c r="B1870" s="90"/>
    </row>
    <row r="1871" spans="1:2" x14ac:dyDescent="0.25">
      <c r="A1871" s="89"/>
      <c r="B1871" s="90"/>
    </row>
    <row r="1872" spans="1:2" x14ac:dyDescent="0.25">
      <c r="A1872" s="89"/>
      <c r="B1872" s="90"/>
    </row>
    <row r="1873" spans="1:2" x14ac:dyDescent="0.25">
      <c r="A1873" s="89"/>
      <c r="B1873" s="90"/>
    </row>
    <row r="1874" spans="1:2" x14ac:dyDescent="0.25">
      <c r="A1874" s="89"/>
      <c r="B1874" s="90"/>
    </row>
    <row r="1875" spans="1:2" x14ac:dyDescent="0.25">
      <c r="A1875" s="89"/>
      <c r="B1875" s="90"/>
    </row>
    <row r="1876" spans="1:2" x14ac:dyDescent="0.25">
      <c r="A1876" s="89"/>
      <c r="B1876" s="90"/>
    </row>
    <row r="1877" spans="1:2" x14ac:dyDescent="0.25">
      <c r="A1877" s="89"/>
      <c r="B1877" s="90"/>
    </row>
    <row r="1878" spans="1:2" x14ac:dyDescent="0.25">
      <c r="A1878" s="89"/>
      <c r="B1878" s="90"/>
    </row>
    <row r="1879" spans="1:2" x14ac:dyDescent="0.25">
      <c r="A1879" s="89"/>
      <c r="B1879" s="90"/>
    </row>
    <row r="1880" spans="1:2" x14ac:dyDescent="0.25">
      <c r="A1880" s="89"/>
      <c r="B1880" s="90"/>
    </row>
    <row r="1881" spans="1:2" x14ac:dyDescent="0.25">
      <c r="A1881" s="89"/>
      <c r="B1881" s="90"/>
    </row>
    <row r="1882" spans="1:2" x14ac:dyDescent="0.25">
      <c r="A1882" s="89"/>
      <c r="B1882" s="90"/>
    </row>
    <row r="1883" spans="1:2" x14ac:dyDescent="0.25">
      <c r="A1883" s="89"/>
      <c r="B1883" s="90"/>
    </row>
    <row r="1884" spans="1:2" x14ac:dyDescent="0.25">
      <c r="A1884" s="89"/>
      <c r="B1884" s="90"/>
    </row>
    <row r="1885" spans="1:2" x14ac:dyDescent="0.25">
      <c r="A1885" s="89"/>
      <c r="B1885" s="90"/>
    </row>
    <row r="1886" spans="1:2" x14ac:dyDescent="0.25">
      <c r="A1886" s="89"/>
      <c r="B1886" s="90"/>
    </row>
    <row r="1887" spans="1:2" x14ac:dyDescent="0.25">
      <c r="A1887" s="89"/>
      <c r="B1887" s="90"/>
    </row>
    <row r="1888" spans="1:2" x14ac:dyDescent="0.25">
      <c r="A1888" s="89"/>
      <c r="B1888" s="90"/>
    </row>
    <row r="1889" spans="1:2" x14ac:dyDescent="0.25">
      <c r="A1889" s="89"/>
      <c r="B1889" s="90"/>
    </row>
    <row r="1890" spans="1:2" x14ac:dyDescent="0.25">
      <c r="A1890" s="89"/>
      <c r="B1890" s="90"/>
    </row>
    <row r="1891" spans="1:2" x14ac:dyDescent="0.25">
      <c r="A1891" s="89"/>
      <c r="B1891" s="90"/>
    </row>
    <row r="1892" spans="1:2" x14ac:dyDescent="0.25">
      <c r="A1892" s="89"/>
      <c r="B1892" s="90"/>
    </row>
    <row r="1893" spans="1:2" x14ac:dyDescent="0.25">
      <c r="A1893" s="89"/>
      <c r="B1893" s="90"/>
    </row>
    <row r="1894" spans="1:2" x14ac:dyDescent="0.25">
      <c r="A1894" s="89"/>
      <c r="B1894" s="90"/>
    </row>
    <row r="1895" spans="1:2" x14ac:dyDescent="0.25">
      <c r="A1895" s="89"/>
      <c r="B1895" s="90"/>
    </row>
    <row r="1896" spans="1:2" x14ac:dyDescent="0.25">
      <c r="A1896" s="89"/>
      <c r="B1896" s="90"/>
    </row>
    <row r="1897" spans="1:2" x14ac:dyDescent="0.25">
      <c r="A1897" s="89"/>
      <c r="B1897" s="90"/>
    </row>
    <row r="1898" spans="1:2" x14ac:dyDescent="0.25">
      <c r="A1898" s="89"/>
      <c r="B1898" s="90"/>
    </row>
    <row r="1899" spans="1:2" x14ac:dyDescent="0.25">
      <c r="A1899" s="89"/>
      <c r="B1899" s="90"/>
    </row>
    <row r="1900" spans="1:2" x14ac:dyDescent="0.25">
      <c r="A1900" s="89"/>
      <c r="B1900" s="90"/>
    </row>
    <row r="1901" spans="1:2" x14ac:dyDescent="0.25">
      <c r="A1901" s="89"/>
      <c r="B1901" s="90"/>
    </row>
    <row r="1902" spans="1:2" x14ac:dyDescent="0.25">
      <c r="A1902" s="89"/>
      <c r="B1902" s="90"/>
    </row>
    <row r="1903" spans="1:2" x14ac:dyDescent="0.25">
      <c r="A1903" s="89"/>
      <c r="B1903" s="90"/>
    </row>
    <row r="1904" spans="1:2" x14ac:dyDescent="0.25">
      <c r="A1904" s="89"/>
      <c r="B1904" s="90"/>
    </row>
    <row r="1905" spans="1:2" x14ac:dyDescent="0.25">
      <c r="A1905" s="89"/>
      <c r="B1905" s="90"/>
    </row>
    <row r="1906" spans="1:2" x14ac:dyDescent="0.25">
      <c r="A1906" s="89"/>
      <c r="B1906" s="90"/>
    </row>
    <row r="1907" spans="1:2" x14ac:dyDescent="0.25">
      <c r="A1907" s="89"/>
      <c r="B1907" s="90"/>
    </row>
    <row r="1908" spans="1:2" x14ac:dyDescent="0.25">
      <c r="A1908" s="89"/>
      <c r="B1908" s="90"/>
    </row>
    <row r="1909" spans="1:2" x14ac:dyDescent="0.25">
      <c r="A1909" s="89"/>
      <c r="B1909" s="90"/>
    </row>
    <row r="1910" spans="1:2" x14ac:dyDescent="0.25">
      <c r="A1910" s="89"/>
      <c r="B1910" s="90"/>
    </row>
    <row r="1911" spans="1:2" x14ac:dyDescent="0.25">
      <c r="A1911" s="89"/>
      <c r="B1911" s="90"/>
    </row>
    <row r="1912" spans="1:2" x14ac:dyDescent="0.25">
      <c r="A1912" s="89"/>
      <c r="B1912" s="90"/>
    </row>
    <row r="1913" spans="1:2" x14ac:dyDescent="0.25">
      <c r="A1913" s="89"/>
      <c r="B1913" s="90"/>
    </row>
    <row r="1914" spans="1:2" x14ac:dyDescent="0.25">
      <c r="A1914" s="89"/>
      <c r="B1914" s="90"/>
    </row>
    <row r="1915" spans="1:2" x14ac:dyDescent="0.25">
      <c r="A1915" s="89"/>
      <c r="B1915" s="90"/>
    </row>
    <row r="1916" spans="1:2" x14ac:dyDescent="0.25">
      <c r="A1916" s="89"/>
      <c r="B1916" s="90"/>
    </row>
    <row r="1917" spans="1:2" x14ac:dyDescent="0.25">
      <c r="A1917" s="89"/>
      <c r="B1917" s="90"/>
    </row>
    <row r="1918" spans="1:2" x14ac:dyDescent="0.25">
      <c r="A1918" s="89"/>
      <c r="B1918" s="90"/>
    </row>
    <row r="1919" spans="1:2" x14ac:dyDescent="0.25">
      <c r="A1919" s="89"/>
      <c r="B1919" s="90"/>
    </row>
    <row r="1920" spans="1:2" x14ac:dyDescent="0.25">
      <c r="A1920" s="89"/>
      <c r="B1920" s="90"/>
    </row>
    <row r="1921" spans="1:2" x14ac:dyDescent="0.25">
      <c r="A1921" s="89"/>
      <c r="B1921" s="90"/>
    </row>
    <row r="1922" spans="1:2" x14ac:dyDescent="0.25">
      <c r="A1922" s="89"/>
      <c r="B1922" s="90"/>
    </row>
    <row r="1923" spans="1:2" x14ac:dyDescent="0.25">
      <c r="A1923" s="89"/>
      <c r="B1923" s="90"/>
    </row>
    <row r="1924" spans="1:2" x14ac:dyDescent="0.25">
      <c r="A1924" s="89"/>
      <c r="B1924" s="90"/>
    </row>
    <row r="1925" spans="1:2" x14ac:dyDescent="0.25">
      <c r="A1925" s="89"/>
      <c r="B1925" s="90"/>
    </row>
    <row r="1926" spans="1:2" x14ac:dyDescent="0.25">
      <c r="A1926" s="89"/>
      <c r="B1926" s="90"/>
    </row>
    <row r="1927" spans="1:2" x14ac:dyDescent="0.25">
      <c r="A1927" s="89"/>
      <c r="B1927" s="90"/>
    </row>
    <row r="1928" spans="1:2" x14ac:dyDescent="0.25">
      <c r="A1928" s="89"/>
      <c r="B1928" s="90"/>
    </row>
    <row r="1929" spans="1:2" x14ac:dyDescent="0.25">
      <c r="A1929" s="89"/>
      <c r="B1929" s="90"/>
    </row>
    <row r="1930" spans="1:2" x14ac:dyDescent="0.25">
      <c r="A1930" s="89"/>
      <c r="B1930" s="90"/>
    </row>
    <row r="1931" spans="1:2" x14ac:dyDescent="0.25">
      <c r="A1931" s="89"/>
      <c r="B1931" s="90"/>
    </row>
    <row r="1932" spans="1:2" x14ac:dyDescent="0.25">
      <c r="A1932" s="89"/>
      <c r="B1932" s="90"/>
    </row>
    <row r="1933" spans="1:2" x14ac:dyDescent="0.25">
      <c r="A1933" s="89"/>
      <c r="B1933" s="90"/>
    </row>
    <row r="1934" spans="1:2" x14ac:dyDescent="0.25">
      <c r="A1934" s="89"/>
      <c r="B1934" s="90"/>
    </row>
    <row r="1935" spans="1:2" x14ac:dyDescent="0.25">
      <c r="A1935" s="89"/>
      <c r="B1935" s="90"/>
    </row>
    <row r="1936" spans="1:2" x14ac:dyDescent="0.25">
      <c r="A1936" s="89"/>
      <c r="B1936" s="90"/>
    </row>
    <row r="1937" spans="1:2" x14ac:dyDescent="0.25">
      <c r="A1937" s="89"/>
      <c r="B1937" s="90"/>
    </row>
    <row r="1938" spans="1:2" x14ac:dyDescent="0.25">
      <c r="A1938" s="89"/>
      <c r="B1938" s="90"/>
    </row>
    <row r="1939" spans="1:2" x14ac:dyDescent="0.25">
      <c r="A1939" s="89"/>
      <c r="B1939" s="90"/>
    </row>
    <row r="1940" spans="1:2" x14ac:dyDescent="0.25">
      <c r="A1940" s="89"/>
      <c r="B1940" s="90"/>
    </row>
    <row r="1941" spans="1:2" x14ac:dyDescent="0.25">
      <c r="A1941" s="89"/>
      <c r="B1941" s="90"/>
    </row>
    <row r="1942" spans="1:2" x14ac:dyDescent="0.25">
      <c r="A1942" s="89"/>
      <c r="B1942" s="90"/>
    </row>
    <row r="1943" spans="1:2" x14ac:dyDescent="0.25">
      <c r="A1943" s="89"/>
      <c r="B1943" s="90"/>
    </row>
    <row r="1944" spans="1:2" x14ac:dyDescent="0.25">
      <c r="A1944" s="89"/>
      <c r="B1944" s="90"/>
    </row>
    <row r="1945" spans="1:2" x14ac:dyDescent="0.25">
      <c r="A1945" s="89"/>
      <c r="B1945" s="90"/>
    </row>
    <row r="1946" spans="1:2" x14ac:dyDescent="0.25">
      <c r="A1946" s="89"/>
      <c r="B1946" s="90"/>
    </row>
    <row r="1947" spans="1:2" x14ac:dyDescent="0.25">
      <c r="A1947" s="89"/>
      <c r="B1947" s="90"/>
    </row>
    <row r="1948" spans="1:2" x14ac:dyDescent="0.25">
      <c r="A1948" s="89"/>
      <c r="B1948" s="90"/>
    </row>
    <row r="1949" spans="1:2" x14ac:dyDescent="0.25">
      <c r="A1949" s="89"/>
      <c r="B1949" s="90"/>
    </row>
    <row r="1950" spans="1:2" x14ac:dyDescent="0.25">
      <c r="A1950" s="89"/>
      <c r="B1950" s="90"/>
    </row>
    <row r="1951" spans="1:2" x14ac:dyDescent="0.25">
      <c r="A1951" s="89"/>
      <c r="B1951" s="90"/>
    </row>
    <row r="1952" spans="1:2" x14ac:dyDescent="0.25">
      <c r="A1952" s="89"/>
      <c r="B1952" s="90"/>
    </row>
    <row r="1953" spans="1:2" x14ac:dyDescent="0.25">
      <c r="A1953" s="89"/>
      <c r="B1953" s="90"/>
    </row>
    <row r="1954" spans="1:2" x14ac:dyDescent="0.25">
      <c r="A1954" s="89"/>
      <c r="B1954" s="90"/>
    </row>
    <row r="1955" spans="1:2" x14ac:dyDescent="0.25">
      <c r="A1955" s="89"/>
      <c r="B1955" s="90"/>
    </row>
    <row r="1956" spans="1:2" x14ac:dyDescent="0.25">
      <c r="A1956" s="89"/>
      <c r="B1956" s="90"/>
    </row>
    <row r="1957" spans="1:2" x14ac:dyDescent="0.25">
      <c r="A1957" s="89"/>
      <c r="B1957" s="90"/>
    </row>
    <row r="1958" spans="1:2" x14ac:dyDescent="0.25">
      <c r="A1958" s="89"/>
      <c r="B1958" s="90"/>
    </row>
    <row r="1959" spans="1:2" x14ac:dyDescent="0.25">
      <c r="A1959" s="89"/>
      <c r="B1959" s="90"/>
    </row>
    <row r="1960" spans="1:2" x14ac:dyDescent="0.25">
      <c r="A1960" s="89"/>
      <c r="B1960" s="90"/>
    </row>
    <row r="1961" spans="1:2" x14ac:dyDescent="0.25">
      <c r="A1961" s="89"/>
      <c r="B1961" s="90"/>
    </row>
    <row r="1962" spans="1:2" x14ac:dyDescent="0.25">
      <c r="A1962" s="89"/>
      <c r="B1962" s="90"/>
    </row>
    <row r="1963" spans="1:2" x14ac:dyDescent="0.25">
      <c r="A1963" s="89"/>
      <c r="B1963" s="90"/>
    </row>
    <row r="1964" spans="1:2" x14ac:dyDescent="0.25">
      <c r="A1964" s="89"/>
      <c r="B1964" s="90"/>
    </row>
    <row r="1965" spans="1:2" x14ac:dyDescent="0.25">
      <c r="A1965" s="89"/>
      <c r="B1965" s="90"/>
    </row>
    <row r="1966" spans="1:2" x14ac:dyDescent="0.25">
      <c r="A1966" s="89"/>
      <c r="B1966" s="90"/>
    </row>
    <row r="1967" spans="1:2" x14ac:dyDescent="0.25">
      <c r="A1967" s="89"/>
      <c r="B1967" s="90"/>
    </row>
    <row r="1968" spans="1:2" x14ac:dyDescent="0.25">
      <c r="A1968" s="89"/>
      <c r="B1968" s="90"/>
    </row>
    <row r="1969" spans="1:2" x14ac:dyDescent="0.25">
      <c r="A1969" s="89"/>
      <c r="B1969" s="90"/>
    </row>
    <row r="1970" spans="1:2" x14ac:dyDescent="0.25">
      <c r="A1970" s="89"/>
      <c r="B1970" s="90"/>
    </row>
    <row r="1971" spans="1:2" x14ac:dyDescent="0.25">
      <c r="A1971" s="89"/>
      <c r="B1971" s="90"/>
    </row>
    <row r="1972" spans="1:2" x14ac:dyDescent="0.25">
      <c r="A1972" s="89"/>
      <c r="B1972" s="90"/>
    </row>
    <row r="1973" spans="1:2" x14ac:dyDescent="0.25">
      <c r="A1973" s="89"/>
      <c r="B1973" s="90"/>
    </row>
    <row r="1974" spans="1:2" x14ac:dyDescent="0.25">
      <c r="A1974" s="89"/>
      <c r="B1974" s="90"/>
    </row>
    <row r="1975" spans="1:2" x14ac:dyDescent="0.25">
      <c r="A1975" s="89"/>
      <c r="B1975" s="90"/>
    </row>
    <row r="1976" spans="1:2" x14ac:dyDescent="0.25">
      <c r="A1976" s="89"/>
      <c r="B1976" s="90"/>
    </row>
    <row r="1977" spans="1:2" x14ac:dyDescent="0.25">
      <c r="A1977" s="89"/>
      <c r="B1977" s="90"/>
    </row>
    <row r="1978" spans="1:2" x14ac:dyDescent="0.25">
      <c r="A1978" s="89"/>
      <c r="B1978" s="90"/>
    </row>
    <row r="1979" spans="1:2" x14ac:dyDescent="0.25">
      <c r="A1979" s="89"/>
      <c r="B1979" s="90"/>
    </row>
    <row r="1980" spans="1:2" x14ac:dyDescent="0.25">
      <c r="A1980" s="89"/>
      <c r="B1980" s="90"/>
    </row>
    <row r="1981" spans="1:2" x14ac:dyDescent="0.25">
      <c r="A1981" s="89"/>
      <c r="B1981" s="90"/>
    </row>
    <row r="1982" spans="1:2" x14ac:dyDescent="0.25">
      <c r="A1982" s="89"/>
      <c r="B1982" s="90"/>
    </row>
    <row r="1983" spans="1:2" x14ac:dyDescent="0.25">
      <c r="A1983" s="89"/>
      <c r="B1983" s="90"/>
    </row>
    <row r="1984" spans="1:2" x14ac:dyDescent="0.25">
      <c r="A1984" s="89"/>
      <c r="B1984" s="90"/>
    </row>
    <row r="1985" spans="1:2" x14ac:dyDescent="0.25">
      <c r="A1985" s="89"/>
      <c r="B1985" s="90"/>
    </row>
    <row r="1986" spans="1:2" x14ac:dyDescent="0.25">
      <c r="A1986" s="89"/>
      <c r="B1986" s="90"/>
    </row>
    <row r="1987" spans="1:2" x14ac:dyDescent="0.25">
      <c r="A1987" s="89"/>
      <c r="B1987" s="90"/>
    </row>
    <row r="1988" spans="1:2" x14ac:dyDescent="0.25">
      <c r="A1988" s="89"/>
      <c r="B1988" s="90"/>
    </row>
    <row r="1989" spans="1:2" x14ac:dyDescent="0.25">
      <c r="A1989" s="89"/>
      <c r="B1989" s="90"/>
    </row>
    <row r="1990" spans="1:2" x14ac:dyDescent="0.25">
      <c r="A1990" s="89"/>
      <c r="B1990" s="90"/>
    </row>
    <row r="1991" spans="1:2" x14ac:dyDescent="0.25">
      <c r="A1991" s="89"/>
      <c r="B1991" s="90"/>
    </row>
    <row r="1992" spans="1:2" x14ac:dyDescent="0.25">
      <c r="A1992" s="89"/>
      <c r="B1992" s="90"/>
    </row>
    <row r="1993" spans="1:2" x14ac:dyDescent="0.25">
      <c r="A1993" s="89"/>
      <c r="B1993" s="90"/>
    </row>
    <row r="1994" spans="1:2" x14ac:dyDescent="0.25">
      <c r="A1994" s="89"/>
      <c r="B1994" s="90"/>
    </row>
    <row r="1995" spans="1:2" x14ac:dyDescent="0.25">
      <c r="A1995" s="89"/>
      <c r="B1995" s="90"/>
    </row>
    <row r="1996" spans="1:2" x14ac:dyDescent="0.25">
      <c r="A1996" s="89"/>
      <c r="B1996" s="90"/>
    </row>
    <row r="1997" spans="1:2" x14ac:dyDescent="0.25">
      <c r="A1997" s="89"/>
      <c r="B1997" s="90"/>
    </row>
    <row r="1998" spans="1:2" x14ac:dyDescent="0.25">
      <c r="A1998" s="89"/>
      <c r="B1998" s="90"/>
    </row>
    <row r="1999" spans="1:2" x14ac:dyDescent="0.25">
      <c r="A1999" s="89"/>
      <c r="B1999" s="90"/>
    </row>
    <row r="2000" spans="1:2" x14ac:dyDescent="0.25">
      <c r="A2000" s="89"/>
      <c r="B2000" s="90"/>
    </row>
    <row r="2001" spans="1:2" x14ac:dyDescent="0.25">
      <c r="A2001" s="89"/>
      <c r="B2001" s="90"/>
    </row>
    <row r="2002" spans="1:2" x14ac:dyDescent="0.25">
      <c r="A2002" s="89"/>
      <c r="B2002" s="90"/>
    </row>
    <row r="2003" spans="1:2" x14ac:dyDescent="0.25">
      <c r="A2003" s="89"/>
      <c r="B2003" s="90"/>
    </row>
    <row r="2004" spans="1:2" x14ac:dyDescent="0.25">
      <c r="A2004" s="89"/>
      <c r="B2004" s="90"/>
    </row>
    <row r="2005" spans="1:2" x14ac:dyDescent="0.25">
      <c r="A2005" s="89"/>
      <c r="B2005" s="90"/>
    </row>
    <row r="2006" spans="1:2" x14ac:dyDescent="0.25">
      <c r="A2006" s="89"/>
      <c r="B2006" s="90"/>
    </row>
    <row r="2007" spans="1:2" x14ac:dyDescent="0.25">
      <c r="A2007" s="89"/>
      <c r="B2007" s="90"/>
    </row>
    <row r="2008" spans="1:2" x14ac:dyDescent="0.25">
      <c r="A2008" s="89"/>
      <c r="B2008" s="90"/>
    </row>
    <row r="2009" spans="1:2" x14ac:dyDescent="0.25">
      <c r="A2009" s="89"/>
      <c r="B2009" s="90"/>
    </row>
    <row r="2010" spans="1:2" x14ac:dyDescent="0.25">
      <c r="A2010" s="89"/>
      <c r="B2010" s="90"/>
    </row>
    <row r="2011" spans="1:2" x14ac:dyDescent="0.25">
      <c r="A2011" s="89"/>
      <c r="B2011" s="90"/>
    </row>
    <row r="2012" spans="1:2" x14ac:dyDescent="0.25">
      <c r="A2012" s="89"/>
      <c r="B2012" s="90"/>
    </row>
    <row r="2013" spans="1:2" x14ac:dyDescent="0.25">
      <c r="A2013" s="89"/>
      <c r="B2013" s="90"/>
    </row>
    <row r="2014" spans="1:2" x14ac:dyDescent="0.25">
      <c r="A2014" s="89"/>
      <c r="B2014" s="90"/>
    </row>
    <row r="2015" spans="1:2" x14ac:dyDescent="0.25">
      <c r="A2015" s="89"/>
      <c r="B2015" s="90"/>
    </row>
    <row r="2016" spans="1:2" x14ac:dyDescent="0.25">
      <c r="A2016" s="89"/>
      <c r="B2016" s="90"/>
    </row>
    <row r="2017" spans="1:2" x14ac:dyDescent="0.25">
      <c r="A2017" s="89"/>
      <c r="B2017" s="90"/>
    </row>
    <row r="2018" spans="1:2" x14ac:dyDescent="0.25">
      <c r="A2018" s="89"/>
      <c r="B2018" s="90"/>
    </row>
    <row r="2019" spans="1:2" x14ac:dyDescent="0.25">
      <c r="A2019" s="89"/>
      <c r="B2019" s="90"/>
    </row>
    <row r="2020" spans="1:2" x14ac:dyDescent="0.25">
      <c r="A2020" s="89"/>
      <c r="B2020" s="90"/>
    </row>
    <row r="2021" spans="1:2" x14ac:dyDescent="0.25">
      <c r="A2021" s="89"/>
      <c r="B2021" s="90"/>
    </row>
    <row r="2022" spans="1:2" x14ac:dyDescent="0.25">
      <c r="A2022" s="89"/>
      <c r="B2022" s="90"/>
    </row>
    <row r="2023" spans="1:2" x14ac:dyDescent="0.25">
      <c r="A2023" s="89"/>
      <c r="B2023" s="90"/>
    </row>
    <row r="2024" spans="1:2" x14ac:dyDescent="0.25">
      <c r="A2024" s="89"/>
      <c r="B2024" s="90"/>
    </row>
    <row r="2025" spans="1:2" x14ac:dyDescent="0.25">
      <c r="A2025" s="89"/>
      <c r="B2025" s="90"/>
    </row>
    <row r="2026" spans="1:2" x14ac:dyDescent="0.25">
      <c r="A2026" s="89"/>
      <c r="B2026" s="90"/>
    </row>
    <row r="2027" spans="1:2" x14ac:dyDescent="0.25">
      <c r="A2027" s="89"/>
      <c r="B2027" s="90"/>
    </row>
    <row r="2028" spans="1:2" x14ac:dyDescent="0.25">
      <c r="A2028" s="89"/>
      <c r="B2028" s="90"/>
    </row>
    <row r="2029" spans="1:2" x14ac:dyDescent="0.25">
      <c r="A2029" s="89"/>
      <c r="B2029" s="90"/>
    </row>
    <row r="2030" spans="1:2" x14ac:dyDescent="0.25">
      <c r="A2030" s="89"/>
      <c r="B2030" s="90"/>
    </row>
    <row r="2031" spans="1:2" x14ac:dyDescent="0.25">
      <c r="A2031" s="89"/>
      <c r="B2031" s="90"/>
    </row>
    <row r="2032" spans="1:2" x14ac:dyDescent="0.25">
      <c r="A2032" s="89"/>
      <c r="B2032" s="90"/>
    </row>
    <row r="2033" spans="1:2" x14ac:dyDescent="0.25">
      <c r="A2033" s="89"/>
      <c r="B2033" s="90"/>
    </row>
    <row r="2034" spans="1:2" x14ac:dyDescent="0.25">
      <c r="A2034" s="89"/>
      <c r="B2034" s="90"/>
    </row>
    <row r="2035" spans="1:2" x14ac:dyDescent="0.25">
      <c r="A2035" s="89"/>
      <c r="B2035" s="90"/>
    </row>
    <row r="2036" spans="1:2" x14ac:dyDescent="0.25">
      <c r="A2036" s="89"/>
      <c r="B2036" s="90"/>
    </row>
    <row r="2037" spans="1:2" x14ac:dyDescent="0.25">
      <c r="A2037" s="89"/>
      <c r="B2037" s="90"/>
    </row>
    <row r="2038" spans="1:2" x14ac:dyDescent="0.25">
      <c r="A2038" s="89"/>
      <c r="B2038" s="90"/>
    </row>
    <row r="2039" spans="1:2" x14ac:dyDescent="0.25">
      <c r="A2039" s="89"/>
      <c r="B2039" s="90"/>
    </row>
    <row r="2040" spans="1:2" x14ac:dyDescent="0.25">
      <c r="A2040" s="89"/>
      <c r="B2040" s="90"/>
    </row>
    <row r="2041" spans="1:2" x14ac:dyDescent="0.25">
      <c r="A2041" s="89"/>
      <c r="B2041" s="90"/>
    </row>
    <row r="2042" spans="1:2" x14ac:dyDescent="0.25">
      <c r="A2042" s="89"/>
      <c r="B2042" s="90"/>
    </row>
    <row r="2043" spans="1:2" x14ac:dyDescent="0.25">
      <c r="A2043" s="89"/>
      <c r="B2043" s="90"/>
    </row>
    <row r="2044" spans="1:2" x14ac:dyDescent="0.25">
      <c r="A2044" s="89"/>
      <c r="B2044" s="90"/>
    </row>
    <row r="2045" spans="1:2" x14ac:dyDescent="0.25">
      <c r="A2045" s="89"/>
      <c r="B2045" s="90"/>
    </row>
    <row r="2046" spans="1:2" x14ac:dyDescent="0.25">
      <c r="A2046" s="89"/>
      <c r="B2046" s="90"/>
    </row>
    <row r="2047" spans="1:2" x14ac:dyDescent="0.25">
      <c r="A2047" s="89"/>
      <c r="B2047" s="90"/>
    </row>
    <row r="2048" spans="1:2" x14ac:dyDescent="0.25">
      <c r="A2048" s="89"/>
      <c r="B2048" s="90"/>
    </row>
    <row r="2049" spans="1:2" x14ac:dyDescent="0.25">
      <c r="A2049" s="89"/>
      <c r="B2049" s="90"/>
    </row>
    <row r="2050" spans="1:2" x14ac:dyDescent="0.25">
      <c r="A2050" s="89"/>
      <c r="B2050" s="90"/>
    </row>
    <row r="2051" spans="1:2" x14ac:dyDescent="0.25">
      <c r="A2051" s="89"/>
      <c r="B2051" s="90"/>
    </row>
    <row r="2052" spans="1:2" x14ac:dyDescent="0.25">
      <c r="A2052" s="89"/>
      <c r="B2052" s="90"/>
    </row>
    <row r="2053" spans="1:2" x14ac:dyDescent="0.25">
      <c r="A2053" s="89"/>
      <c r="B2053" s="90"/>
    </row>
    <row r="2054" spans="1:2" x14ac:dyDescent="0.25">
      <c r="A2054" s="89"/>
      <c r="B2054" s="90"/>
    </row>
    <row r="2055" spans="1:2" x14ac:dyDescent="0.25">
      <c r="A2055" s="89"/>
      <c r="B2055" s="90"/>
    </row>
    <row r="2056" spans="1:2" x14ac:dyDescent="0.25">
      <c r="A2056" s="89"/>
      <c r="B2056" s="90"/>
    </row>
    <row r="2057" spans="1:2" x14ac:dyDescent="0.25">
      <c r="A2057" s="89"/>
      <c r="B2057" s="90"/>
    </row>
    <row r="2058" spans="1:2" x14ac:dyDescent="0.25">
      <c r="A2058" s="89"/>
      <c r="B2058" s="90"/>
    </row>
    <row r="2059" spans="1:2" x14ac:dyDescent="0.25">
      <c r="A2059" s="89"/>
      <c r="B2059" s="90"/>
    </row>
    <row r="2060" spans="1:2" x14ac:dyDescent="0.25">
      <c r="A2060" s="89"/>
      <c r="B2060" s="90"/>
    </row>
    <row r="2061" spans="1:2" x14ac:dyDescent="0.25">
      <c r="A2061" s="89"/>
      <c r="B2061" s="90"/>
    </row>
    <row r="2062" spans="1:2" x14ac:dyDescent="0.25">
      <c r="A2062" s="89"/>
      <c r="B2062" s="90"/>
    </row>
    <row r="2063" spans="1:2" x14ac:dyDescent="0.25">
      <c r="A2063" s="89"/>
      <c r="B2063" s="90"/>
    </row>
    <row r="2064" spans="1:2" x14ac:dyDescent="0.25">
      <c r="A2064" s="89"/>
      <c r="B2064" s="90"/>
    </row>
    <row r="2065" spans="1:2" x14ac:dyDescent="0.25">
      <c r="A2065" s="89"/>
      <c r="B2065" s="90"/>
    </row>
    <row r="2066" spans="1:2" x14ac:dyDescent="0.25">
      <c r="A2066" s="89"/>
      <c r="B2066" s="90"/>
    </row>
    <row r="2067" spans="1:2" x14ac:dyDescent="0.25">
      <c r="A2067" s="89"/>
      <c r="B2067" s="90"/>
    </row>
    <row r="2068" spans="1:2" x14ac:dyDescent="0.25">
      <c r="A2068" s="89"/>
      <c r="B2068" s="90"/>
    </row>
    <row r="2069" spans="1:2" x14ac:dyDescent="0.25">
      <c r="A2069" s="89"/>
      <c r="B2069" s="90"/>
    </row>
    <row r="2070" spans="1:2" x14ac:dyDescent="0.25">
      <c r="A2070" s="89"/>
      <c r="B2070" s="90"/>
    </row>
    <row r="2071" spans="1:2" x14ac:dyDescent="0.25">
      <c r="A2071" s="89"/>
      <c r="B2071" s="90"/>
    </row>
    <row r="2072" spans="1:2" x14ac:dyDescent="0.25">
      <c r="A2072" s="89"/>
      <c r="B2072" s="90"/>
    </row>
    <row r="2073" spans="1:2" x14ac:dyDescent="0.25">
      <c r="A2073" s="89"/>
      <c r="B2073" s="90"/>
    </row>
    <row r="2074" spans="1:2" x14ac:dyDescent="0.25">
      <c r="A2074" s="89"/>
      <c r="B2074" s="90"/>
    </row>
    <row r="2075" spans="1:2" x14ac:dyDescent="0.25">
      <c r="A2075" s="89"/>
      <c r="B2075" s="90"/>
    </row>
    <row r="2076" spans="1:2" x14ac:dyDescent="0.25">
      <c r="A2076" s="89"/>
      <c r="B2076" s="90"/>
    </row>
    <row r="2077" spans="1:2" x14ac:dyDescent="0.25">
      <c r="A2077" s="89"/>
      <c r="B2077" s="90"/>
    </row>
    <row r="2078" spans="1:2" x14ac:dyDescent="0.25">
      <c r="A2078" s="89"/>
      <c r="B2078" s="90"/>
    </row>
    <row r="2079" spans="1:2" x14ac:dyDescent="0.25">
      <c r="A2079" s="89"/>
      <c r="B2079" s="90"/>
    </row>
    <row r="2080" spans="1:2" x14ac:dyDescent="0.25">
      <c r="A2080" s="89"/>
      <c r="B2080" s="90"/>
    </row>
    <row r="2081" spans="1:2" x14ac:dyDescent="0.25">
      <c r="A2081" s="89"/>
      <c r="B2081" s="90"/>
    </row>
    <row r="2082" spans="1:2" x14ac:dyDescent="0.25">
      <c r="A2082" s="89"/>
      <c r="B2082" s="90"/>
    </row>
    <row r="2083" spans="1:2" x14ac:dyDescent="0.25">
      <c r="A2083" s="89"/>
      <c r="B2083" s="90"/>
    </row>
    <row r="2084" spans="1:2" x14ac:dyDescent="0.25">
      <c r="A2084" s="89"/>
      <c r="B2084" s="90"/>
    </row>
    <row r="2085" spans="1:2" x14ac:dyDescent="0.25">
      <c r="A2085" s="89"/>
      <c r="B2085" s="90"/>
    </row>
    <row r="2086" spans="1:2" x14ac:dyDescent="0.25">
      <c r="A2086" s="89"/>
      <c r="B2086" s="90"/>
    </row>
    <row r="2087" spans="1:2" x14ac:dyDescent="0.25">
      <c r="A2087" s="89"/>
      <c r="B2087" s="90"/>
    </row>
    <row r="2088" spans="1:2" x14ac:dyDescent="0.25">
      <c r="A2088" s="89"/>
      <c r="B2088" s="90"/>
    </row>
    <row r="2089" spans="1:2" x14ac:dyDescent="0.25">
      <c r="A2089" s="89"/>
      <c r="B2089" s="90"/>
    </row>
    <row r="2090" spans="1:2" x14ac:dyDescent="0.25">
      <c r="A2090" s="89"/>
      <c r="B2090" s="90"/>
    </row>
    <row r="2091" spans="1:2" x14ac:dyDescent="0.25">
      <c r="A2091" s="89"/>
      <c r="B2091" s="90"/>
    </row>
    <row r="2092" spans="1:2" x14ac:dyDescent="0.25">
      <c r="A2092" s="89"/>
      <c r="B2092" s="90"/>
    </row>
    <row r="2093" spans="1:2" x14ac:dyDescent="0.25">
      <c r="A2093" s="89"/>
      <c r="B2093" s="90"/>
    </row>
    <row r="2094" spans="1:2" x14ac:dyDescent="0.25">
      <c r="A2094" s="89"/>
      <c r="B2094" s="90"/>
    </row>
    <row r="2095" spans="1:2" x14ac:dyDescent="0.25">
      <c r="A2095" s="89"/>
      <c r="B2095" s="90"/>
    </row>
    <row r="2096" spans="1:2" x14ac:dyDescent="0.25">
      <c r="A2096" s="89"/>
      <c r="B2096" s="90"/>
    </row>
    <row r="2097" spans="1:2" x14ac:dyDescent="0.25">
      <c r="A2097" s="89"/>
      <c r="B2097" s="90"/>
    </row>
    <row r="2098" spans="1:2" x14ac:dyDescent="0.25">
      <c r="A2098" s="89"/>
      <c r="B2098" s="90"/>
    </row>
    <row r="2099" spans="1:2" x14ac:dyDescent="0.25">
      <c r="A2099" s="89"/>
      <c r="B2099" s="90"/>
    </row>
    <row r="2100" spans="1:2" x14ac:dyDescent="0.25">
      <c r="A2100" s="89"/>
      <c r="B2100" s="90"/>
    </row>
    <row r="2101" spans="1:2" x14ac:dyDescent="0.25">
      <c r="A2101" s="89"/>
      <c r="B2101" s="90"/>
    </row>
    <row r="2102" spans="1:2" x14ac:dyDescent="0.25">
      <c r="A2102" s="89"/>
      <c r="B2102" s="90"/>
    </row>
    <row r="2103" spans="1:2" x14ac:dyDescent="0.25">
      <c r="A2103" s="89"/>
      <c r="B2103" s="90"/>
    </row>
    <row r="2104" spans="1:2" x14ac:dyDescent="0.25">
      <c r="A2104" s="89"/>
      <c r="B2104" s="90"/>
    </row>
    <row r="2105" spans="1:2" x14ac:dyDescent="0.25">
      <c r="A2105" s="89"/>
      <c r="B2105" s="90"/>
    </row>
    <row r="2106" spans="1:2" x14ac:dyDescent="0.25">
      <c r="A2106" s="89"/>
      <c r="B2106" s="90"/>
    </row>
    <row r="2107" spans="1:2" x14ac:dyDescent="0.25">
      <c r="A2107" s="89"/>
      <c r="B2107" s="90"/>
    </row>
    <row r="2108" spans="1:2" x14ac:dyDescent="0.25">
      <c r="A2108" s="89"/>
      <c r="B2108" s="90"/>
    </row>
    <row r="2109" spans="1:2" x14ac:dyDescent="0.25">
      <c r="A2109" s="89"/>
      <c r="B2109" s="90"/>
    </row>
    <row r="2110" spans="1:2" x14ac:dyDescent="0.25">
      <c r="A2110" s="89"/>
      <c r="B2110" s="90"/>
    </row>
    <row r="2111" spans="1:2" x14ac:dyDescent="0.25">
      <c r="A2111" s="89"/>
      <c r="B2111" s="90"/>
    </row>
    <row r="2112" spans="1:2" x14ac:dyDescent="0.25">
      <c r="A2112" s="89"/>
      <c r="B2112" s="90"/>
    </row>
    <row r="2113" spans="1:2" x14ac:dyDescent="0.25">
      <c r="A2113" s="89"/>
      <c r="B2113" s="90"/>
    </row>
    <row r="2114" spans="1:2" x14ac:dyDescent="0.25">
      <c r="A2114" s="89"/>
      <c r="B2114" s="90"/>
    </row>
    <row r="2115" spans="1:2" x14ac:dyDescent="0.25">
      <c r="A2115" s="89"/>
      <c r="B2115" s="90"/>
    </row>
    <row r="2116" spans="1:2" x14ac:dyDescent="0.25">
      <c r="A2116" s="89"/>
      <c r="B2116" s="90"/>
    </row>
    <row r="2117" spans="1:2" x14ac:dyDescent="0.25">
      <c r="A2117" s="89"/>
      <c r="B2117" s="90"/>
    </row>
    <row r="2118" spans="1:2" x14ac:dyDescent="0.25">
      <c r="A2118" s="89"/>
      <c r="B2118" s="90"/>
    </row>
    <row r="2119" spans="1:2" x14ac:dyDescent="0.25">
      <c r="A2119" s="89"/>
      <c r="B2119" s="90"/>
    </row>
    <row r="2120" spans="1:2" x14ac:dyDescent="0.25">
      <c r="A2120" s="89"/>
      <c r="B2120" s="90"/>
    </row>
    <row r="2121" spans="1:2" x14ac:dyDescent="0.25">
      <c r="A2121" s="89"/>
      <c r="B2121" s="90"/>
    </row>
    <row r="2122" spans="1:2" x14ac:dyDescent="0.25">
      <c r="A2122" s="89"/>
      <c r="B2122" s="90"/>
    </row>
    <row r="2123" spans="1:2" x14ac:dyDescent="0.25">
      <c r="A2123" s="89"/>
      <c r="B2123" s="90"/>
    </row>
    <row r="2124" spans="1:2" x14ac:dyDescent="0.25">
      <c r="A2124" s="89"/>
      <c r="B2124" s="90"/>
    </row>
    <row r="2125" spans="1:2" x14ac:dyDescent="0.25">
      <c r="A2125" s="89"/>
      <c r="B2125" s="90"/>
    </row>
    <row r="2126" spans="1:2" x14ac:dyDescent="0.25">
      <c r="A2126" s="89"/>
      <c r="B2126" s="90"/>
    </row>
    <row r="2127" spans="1:2" x14ac:dyDescent="0.25">
      <c r="A2127" s="89"/>
      <c r="B2127" s="90"/>
    </row>
    <row r="2128" spans="1:2" x14ac:dyDescent="0.25">
      <c r="A2128" s="89"/>
      <c r="B2128" s="90"/>
    </row>
    <row r="2129" spans="1:2" x14ac:dyDescent="0.25">
      <c r="A2129" s="89"/>
      <c r="B2129" s="90"/>
    </row>
    <row r="2130" spans="1:2" x14ac:dyDescent="0.25">
      <c r="A2130" s="89"/>
      <c r="B2130" s="90"/>
    </row>
    <row r="2131" spans="1:2" x14ac:dyDescent="0.25">
      <c r="A2131" s="89"/>
      <c r="B2131" s="90"/>
    </row>
    <row r="2132" spans="1:2" x14ac:dyDescent="0.25">
      <c r="A2132" s="89"/>
      <c r="B2132" s="90"/>
    </row>
    <row r="2133" spans="1:2" x14ac:dyDescent="0.25">
      <c r="A2133" s="89"/>
      <c r="B2133" s="90"/>
    </row>
    <row r="2134" spans="1:2" x14ac:dyDescent="0.25">
      <c r="A2134" s="89"/>
      <c r="B2134" s="90"/>
    </row>
    <row r="2135" spans="1:2" x14ac:dyDescent="0.25">
      <c r="A2135" s="89"/>
      <c r="B2135" s="90"/>
    </row>
    <row r="2136" spans="1:2" x14ac:dyDescent="0.25">
      <c r="A2136" s="89"/>
      <c r="B2136" s="90"/>
    </row>
    <row r="2137" spans="1:2" x14ac:dyDescent="0.25">
      <c r="A2137" s="89"/>
      <c r="B2137" s="90"/>
    </row>
    <row r="2138" spans="1:2" x14ac:dyDescent="0.25">
      <c r="A2138" s="89"/>
      <c r="B2138" s="90"/>
    </row>
    <row r="2139" spans="1:2" x14ac:dyDescent="0.25">
      <c r="A2139" s="89"/>
      <c r="B2139" s="90"/>
    </row>
    <row r="2140" spans="1:2" x14ac:dyDescent="0.25">
      <c r="A2140" s="89"/>
      <c r="B2140" s="90"/>
    </row>
    <row r="2141" spans="1:2" x14ac:dyDescent="0.25">
      <c r="A2141" s="89"/>
      <c r="B2141" s="90"/>
    </row>
    <row r="2142" spans="1:2" x14ac:dyDescent="0.25">
      <c r="A2142" s="89"/>
      <c r="B2142" s="90"/>
    </row>
    <row r="2143" spans="1:2" x14ac:dyDescent="0.25">
      <c r="A2143" s="89"/>
      <c r="B2143" s="90"/>
    </row>
    <row r="2144" spans="1:2" x14ac:dyDescent="0.25">
      <c r="A2144" s="89"/>
      <c r="B2144" s="90"/>
    </row>
    <row r="2145" spans="1:2" x14ac:dyDescent="0.25">
      <c r="A2145" s="89"/>
      <c r="B2145" s="90"/>
    </row>
    <row r="2146" spans="1:2" x14ac:dyDescent="0.25">
      <c r="A2146" s="89"/>
      <c r="B2146" s="90"/>
    </row>
    <row r="2147" spans="1:2" x14ac:dyDescent="0.25">
      <c r="A2147" s="89"/>
      <c r="B2147" s="90"/>
    </row>
    <row r="2148" spans="1:2" x14ac:dyDescent="0.25">
      <c r="A2148" s="89"/>
      <c r="B2148" s="90"/>
    </row>
    <row r="2149" spans="1:2" x14ac:dyDescent="0.25">
      <c r="A2149" s="89"/>
      <c r="B2149" s="90"/>
    </row>
    <row r="2150" spans="1:2" x14ac:dyDescent="0.25">
      <c r="A2150" s="89"/>
      <c r="B2150" s="90"/>
    </row>
    <row r="2151" spans="1:2" x14ac:dyDescent="0.25">
      <c r="A2151" s="89"/>
      <c r="B2151" s="90"/>
    </row>
    <row r="2152" spans="1:2" x14ac:dyDescent="0.25">
      <c r="A2152" s="89"/>
      <c r="B2152" s="90"/>
    </row>
    <row r="2153" spans="1:2" x14ac:dyDescent="0.25">
      <c r="A2153" s="89"/>
      <c r="B2153" s="90"/>
    </row>
    <row r="2154" spans="1:2" x14ac:dyDescent="0.25">
      <c r="A2154" s="89"/>
      <c r="B2154" s="90"/>
    </row>
    <row r="2155" spans="1:2" x14ac:dyDescent="0.25">
      <c r="A2155" s="89"/>
      <c r="B2155" s="90"/>
    </row>
    <row r="2156" spans="1:2" x14ac:dyDescent="0.25">
      <c r="A2156" s="89"/>
      <c r="B2156" s="90"/>
    </row>
    <row r="2157" spans="1:2" x14ac:dyDescent="0.25">
      <c r="A2157" s="89"/>
      <c r="B2157" s="90"/>
    </row>
    <row r="2158" spans="1:2" x14ac:dyDescent="0.25">
      <c r="A2158" s="89"/>
      <c r="B2158" s="90"/>
    </row>
    <row r="2159" spans="1:2" x14ac:dyDescent="0.25">
      <c r="A2159" s="89"/>
      <c r="B2159" s="90"/>
    </row>
    <row r="2160" spans="1:2" x14ac:dyDescent="0.25">
      <c r="A2160" s="89"/>
      <c r="B2160" s="90"/>
    </row>
    <row r="2161" spans="1:2" x14ac:dyDescent="0.25">
      <c r="A2161" s="89"/>
      <c r="B2161" s="90"/>
    </row>
    <row r="2162" spans="1:2" x14ac:dyDescent="0.25">
      <c r="A2162" s="89"/>
      <c r="B2162" s="90"/>
    </row>
    <row r="2163" spans="1:2" x14ac:dyDescent="0.25">
      <c r="A2163" s="89"/>
      <c r="B2163" s="90"/>
    </row>
    <row r="2164" spans="1:2" x14ac:dyDescent="0.25">
      <c r="A2164" s="89"/>
      <c r="B2164" s="90"/>
    </row>
    <row r="2165" spans="1:2" x14ac:dyDescent="0.25">
      <c r="A2165" s="89"/>
      <c r="B2165" s="90"/>
    </row>
    <row r="2166" spans="1:2" x14ac:dyDescent="0.25">
      <c r="A2166" s="89"/>
      <c r="B2166" s="90"/>
    </row>
    <row r="2167" spans="1:2" x14ac:dyDescent="0.25">
      <c r="A2167" s="89"/>
      <c r="B2167" s="90"/>
    </row>
    <row r="2168" spans="1:2" x14ac:dyDescent="0.25">
      <c r="A2168" s="89"/>
      <c r="B2168" s="90"/>
    </row>
    <row r="2169" spans="1:2" x14ac:dyDescent="0.25">
      <c r="A2169" s="89"/>
      <c r="B2169" s="90"/>
    </row>
    <row r="2170" spans="1:2" x14ac:dyDescent="0.25">
      <c r="A2170" s="89"/>
      <c r="B2170" s="90"/>
    </row>
    <row r="2171" spans="1:2" x14ac:dyDescent="0.25">
      <c r="A2171" s="89"/>
      <c r="B2171" s="90"/>
    </row>
    <row r="2172" spans="1:2" x14ac:dyDescent="0.25">
      <c r="A2172" s="89"/>
      <c r="B2172" s="90"/>
    </row>
    <row r="2173" spans="1:2" x14ac:dyDescent="0.25">
      <c r="A2173" s="89"/>
      <c r="B2173" s="90"/>
    </row>
    <row r="2174" spans="1:2" x14ac:dyDescent="0.25">
      <c r="A2174" s="89"/>
      <c r="B2174" s="90"/>
    </row>
    <row r="2175" spans="1:2" x14ac:dyDescent="0.25">
      <c r="A2175" s="89"/>
      <c r="B2175" s="90"/>
    </row>
    <row r="2176" spans="1:2" x14ac:dyDescent="0.25">
      <c r="A2176" s="89"/>
      <c r="B2176" s="90"/>
    </row>
    <row r="2177" spans="1:2" x14ac:dyDescent="0.25">
      <c r="A2177" s="89"/>
      <c r="B2177" s="90"/>
    </row>
    <row r="2178" spans="1:2" x14ac:dyDescent="0.25">
      <c r="A2178" s="89"/>
      <c r="B2178" s="90"/>
    </row>
    <row r="2179" spans="1:2" x14ac:dyDescent="0.25">
      <c r="A2179" s="89"/>
      <c r="B2179" s="90"/>
    </row>
    <row r="2180" spans="1:2" x14ac:dyDescent="0.25">
      <c r="A2180" s="89"/>
      <c r="B2180" s="90"/>
    </row>
    <row r="2181" spans="1:2" x14ac:dyDescent="0.25">
      <c r="A2181" s="89"/>
      <c r="B2181" s="90"/>
    </row>
    <row r="2182" spans="1:2" x14ac:dyDescent="0.25">
      <c r="A2182" s="89"/>
      <c r="B2182" s="90"/>
    </row>
    <row r="2183" spans="1:2" x14ac:dyDescent="0.25">
      <c r="A2183" s="89"/>
      <c r="B2183" s="90"/>
    </row>
    <row r="2184" spans="1:2" x14ac:dyDescent="0.25">
      <c r="A2184" s="89"/>
      <c r="B2184" s="90"/>
    </row>
    <row r="2185" spans="1:2" x14ac:dyDescent="0.25">
      <c r="A2185" s="89"/>
      <c r="B2185" s="90"/>
    </row>
    <row r="2186" spans="1:2" x14ac:dyDescent="0.25">
      <c r="A2186" s="89"/>
      <c r="B2186" s="90"/>
    </row>
    <row r="2187" spans="1:2" x14ac:dyDescent="0.25">
      <c r="A2187" s="89"/>
      <c r="B2187" s="90"/>
    </row>
    <row r="2188" spans="1:2" x14ac:dyDescent="0.25">
      <c r="A2188" s="89"/>
      <c r="B2188" s="90"/>
    </row>
    <row r="2189" spans="1:2" x14ac:dyDescent="0.25">
      <c r="A2189" s="89"/>
      <c r="B2189" s="90"/>
    </row>
    <row r="2190" spans="1:2" x14ac:dyDescent="0.25">
      <c r="A2190" s="89"/>
      <c r="B2190" s="90"/>
    </row>
    <row r="2191" spans="1:2" x14ac:dyDescent="0.25">
      <c r="A2191" s="89"/>
      <c r="B2191" s="90"/>
    </row>
    <row r="2192" spans="1:2" x14ac:dyDescent="0.25">
      <c r="A2192" s="89"/>
      <c r="B2192" s="90"/>
    </row>
    <row r="2193" spans="1:2" x14ac:dyDescent="0.25">
      <c r="A2193" s="89"/>
      <c r="B2193" s="90"/>
    </row>
    <row r="2194" spans="1:2" x14ac:dyDescent="0.25">
      <c r="A2194" s="89"/>
      <c r="B2194" s="90"/>
    </row>
    <row r="2195" spans="1:2" x14ac:dyDescent="0.25">
      <c r="A2195" s="89"/>
      <c r="B2195" s="90"/>
    </row>
    <row r="2196" spans="1:2" x14ac:dyDescent="0.25">
      <c r="A2196" s="89"/>
      <c r="B2196" s="90"/>
    </row>
    <row r="2197" spans="1:2" x14ac:dyDescent="0.25">
      <c r="A2197" s="89"/>
      <c r="B2197" s="90"/>
    </row>
    <row r="2198" spans="1:2" x14ac:dyDescent="0.25">
      <c r="A2198" s="89"/>
      <c r="B2198" s="90"/>
    </row>
    <row r="2199" spans="1:2" x14ac:dyDescent="0.25">
      <c r="A2199" s="89"/>
      <c r="B2199" s="90"/>
    </row>
    <row r="2200" spans="1:2" x14ac:dyDescent="0.25">
      <c r="A2200" s="89"/>
      <c r="B2200" s="90"/>
    </row>
    <row r="2201" spans="1:2" x14ac:dyDescent="0.25">
      <c r="A2201" s="89"/>
      <c r="B2201" s="90"/>
    </row>
    <row r="2202" spans="1:2" x14ac:dyDescent="0.25">
      <c r="A2202" s="89"/>
      <c r="B2202" s="90"/>
    </row>
    <row r="2203" spans="1:2" x14ac:dyDescent="0.25">
      <c r="A2203" s="89"/>
      <c r="B2203" s="90"/>
    </row>
    <row r="2204" spans="1:2" x14ac:dyDescent="0.25">
      <c r="A2204" s="89"/>
      <c r="B2204" s="90"/>
    </row>
    <row r="2205" spans="1:2" x14ac:dyDescent="0.25">
      <c r="A2205" s="89"/>
      <c r="B2205" s="90"/>
    </row>
    <row r="2206" spans="1:2" x14ac:dyDescent="0.25">
      <c r="A2206" s="89"/>
      <c r="B2206" s="90"/>
    </row>
    <row r="2207" spans="1:2" x14ac:dyDescent="0.25">
      <c r="A2207" s="89"/>
      <c r="B2207" s="90"/>
    </row>
    <row r="2208" spans="1:2" x14ac:dyDescent="0.25">
      <c r="A2208" s="89"/>
      <c r="B2208" s="90"/>
    </row>
    <row r="2209" spans="1:2" x14ac:dyDescent="0.25">
      <c r="A2209" s="89"/>
      <c r="B2209" s="90"/>
    </row>
    <row r="2210" spans="1:2" x14ac:dyDescent="0.25">
      <c r="A2210" s="89"/>
      <c r="B2210" s="90"/>
    </row>
    <row r="2211" spans="1:2" x14ac:dyDescent="0.25">
      <c r="A2211" s="89"/>
      <c r="B2211" s="90"/>
    </row>
    <row r="2212" spans="1:2" x14ac:dyDescent="0.25">
      <c r="A2212" s="89"/>
      <c r="B2212" s="90"/>
    </row>
    <row r="2213" spans="1:2" x14ac:dyDescent="0.25">
      <c r="A2213" s="89"/>
      <c r="B2213" s="90"/>
    </row>
    <row r="2214" spans="1:2" x14ac:dyDescent="0.25">
      <c r="A2214" s="89"/>
      <c r="B2214" s="90"/>
    </row>
    <row r="2215" spans="1:2" x14ac:dyDescent="0.25">
      <c r="A2215" s="89"/>
      <c r="B2215" s="90"/>
    </row>
    <row r="2216" spans="1:2" x14ac:dyDescent="0.25">
      <c r="A2216" s="89"/>
      <c r="B2216" s="90"/>
    </row>
    <row r="2217" spans="1:2" x14ac:dyDescent="0.25">
      <c r="A2217" s="89"/>
      <c r="B2217" s="90"/>
    </row>
    <row r="2218" spans="1:2" x14ac:dyDescent="0.25">
      <c r="A2218" s="89"/>
      <c r="B2218" s="90"/>
    </row>
    <row r="2219" spans="1:2" x14ac:dyDescent="0.25">
      <c r="A2219" s="89"/>
      <c r="B2219" s="90"/>
    </row>
    <row r="2220" spans="1:2" x14ac:dyDescent="0.25">
      <c r="A2220" s="89"/>
      <c r="B2220" s="90"/>
    </row>
    <row r="2221" spans="1:2" x14ac:dyDescent="0.25">
      <c r="A2221" s="89"/>
      <c r="B2221" s="90"/>
    </row>
    <row r="2222" spans="1:2" x14ac:dyDescent="0.25">
      <c r="A2222" s="89"/>
      <c r="B2222" s="90"/>
    </row>
    <row r="2223" spans="1:2" x14ac:dyDescent="0.25">
      <c r="A2223" s="89"/>
      <c r="B2223" s="90"/>
    </row>
    <row r="2224" spans="1:2" x14ac:dyDescent="0.25">
      <c r="A2224" s="89"/>
      <c r="B2224" s="90"/>
    </row>
    <row r="2225" spans="1:2" x14ac:dyDescent="0.25">
      <c r="A2225" s="89"/>
      <c r="B2225" s="90"/>
    </row>
    <row r="2226" spans="1:2" x14ac:dyDescent="0.25">
      <c r="A2226" s="89"/>
      <c r="B2226" s="90"/>
    </row>
    <row r="2227" spans="1:2" x14ac:dyDescent="0.25">
      <c r="A2227" s="89"/>
      <c r="B2227" s="90"/>
    </row>
    <row r="2228" spans="1:2" x14ac:dyDescent="0.25">
      <c r="A2228" s="89"/>
      <c r="B2228" s="90"/>
    </row>
    <row r="2229" spans="1:2" x14ac:dyDescent="0.25">
      <c r="A2229" s="89"/>
      <c r="B2229" s="90"/>
    </row>
    <row r="2230" spans="1:2" x14ac:dyDescent="0.25">
      <c r="A2230" s="89"/>
      <c r="B2230" s="90"/>
    </row>
    <row r="2231" spans="1:2" x14ac:dyDescent="0.25">
      <c r="A2231" s="89"/>
      <c r="B2231" s="90"/>
    </row>
    <row r="2232" spans="1:2" x14ac:dyDescent="0.25">
      <c r="A2232" s="89"/>
      <c r="B2232" s="90"/>
    </row>
    <row r="2233" spans="1:2" x14ac:dyDescent="0.25">
      <c r="A2233" s="89"/>
      <c r="B2233" s="90"/>
    </row>
    <row r="2234" spans="1:2" x14ac:dyDescent="0.25">
      <c r="A2234" s="89"/>
      <c r="B2234" s="90"/>
    </row>
    <row r="2235" spans="1:2" x14ac:dyDescent="0.25">
      <c r="A2235" s="89"/>
      <c r="B2235" s="90"/>
    </row>
    <row r="2236" spans="1:2" x14ac:dyDescent="0.25">
      <c r="A2236" s="89"/>
      <c r="B2236" s="90"/>
    </row>
    <row r="2237" spans="1:2" x14ac:dyDescent="0.25">
      <c r="A2237" s="89"/>
      <c r="B2237" s="90"/>
    </row>
    <row r="2238" spans="1:2" x14ac:dyDescent="0.25">
      <c r="A2238" s="89"/>
      <c r="B2238" s="90"/>
    </row>
    <row r="2239" spans="1:2" x14ac:dyDescent="0.25">
      <c r="A2239" s="89"/>
      <c r="B2239" s="90"/>
    </row>
    <row r="2240" spans="1:2" x14ac:dyDescent="0.25">
      <c r="A2240" s="89"/>
      <c r="B2240" s="90"/>
    </row>
    <row r="2241" spans="1:2" x14ac:dyDescent="0.25">
      <c r="A2241" s="89"/>
      <c r="B2241" s="90"/>
    </row>
    <row r="2242" spans="1:2" x14ac:dyDescent="0.25">
      <c r="A2242" s="89"/>
      <c r="B2242" s="90"/>
    </row>
    <row r="2243" spans="1:2" x14ac:dyDescent="0.25">
      <c r="A2243" s="89"/>
      <c r="B2243" s="90"/>
    </row>
    <row r="2244" spans="1:2" x14ac:dyDescent="0.25">
      <c r="A2244" s="89"/>
      <c r="B2244" s="90"/>
    </row>
    <row r="2245" spans="1:2" x14ac:dyDescent="0.25">
      <c r="A2245" s="89"/>
      <c r="B2245" s="90"/>
    </row>
    <row r="2246" spans="1:2" x14ac:dyDescent="0.25">
      <c r="A2246" s="89"/>
      <c r="B2246" s="90"/>
    </row>
    <row r="2247" spans="1:2" x14ac:dyDescent="0.25">
      <c r="A2247" s="89"/>
      <c r="B2247" s="90"/>
    </row>
    <row r="2248" spans="1:2" x14ac:dyDescent="0.25">
      <c r="A2248" s="89"/>
      <c r="B2248" s="90"/>
    </row>
    <row r="2249" spans="1:2" x14ac:dyDescent="0.25">
      <c r="A2249" s="89"/>
      <c r="B2249" s="90"/>
    </row>
    <row r="2250" spans="1:2" x14ac:dyDescent="0.25">
      <c r="A2250" s="89"/>
      <c r="B2250" s="90"/>
    </row>
    <row r="2251" spans="1:2" x14ac:dyDescent="0.25">
      <c r="A2251" s="89"/>
      <c r="B2251" s="90"/>
    </row>
    <row r="2252" spans="1:2" x14ac:dyDescent="0.25">
      <c r="A2252" s="89"/>
      <c r="B2252" s="90"/>
    </row>
    <row r="2253" spans="1:2" x14ac:dyDescent="0.25">
      <c r="A2253" s="89"/>
      <c r="B2253" s="90"/>
    </row>
    <row r="2254" spans="1:2" x14ac:dyDescent="0.25">
      <c r="A2254" s="89"/>
      <c r="B2254" s="90"/>
    </row>
    <row r="2255" spans="1:2" x14ac:dyDescent="0.25">
      <c r="A2255" s="89"/>
      <c r="B2255" s="90"/>
    </row>
    <row r="2256" spans="1:2" x14ac:dyDescent="0.25">
      <c r="A2256" s="89"/>
      <c r="B2256" s="90"/>
    </row>
    <row r="2257" spans="1:2" x14ac:dyDescent="0.25">
      <c r="A2257" s="89"/>
      <c r="B2257" s="90"/>
    </row>
    <row r="2258" spans="1:2" x14ac:dyDescent="0.25">
      <c r="A2258" s="89"/>
      <c r="B2258" s="90"/>
    </row>
    <row r="2259" spans="1:2" x14ac:dyDescent="0.25">
      <c r="A2259" s="89"/>
      <c r="B2259" s="90"/>
    </row>
    <row r="2260" spans="1:2" x14ac:dyDescent="0.25">
      <c r="A2260" s="89"/>
      <c r="B2260" s="90"/>
    </row>
    <row r="2261" spans="1:2" x14ac:dyDescent="0.25">
      <c r="A2261" s="89"/>
      <c r="B2261" s="90"/>
    </row>
    <row r="2262" spans="1:2" x14ac:dyDescent="0.25">
      <c r="A2262" s="89"/>
      <c r="B2262" s="90"/>
    </row>
    <row r="2263" spans="1:2" x14ac:dyDescent="0.25">
      <c r="A2263" s="89"/>
      <c r="B2263" s="90"/>
    </row>
    <row r="2264" spans="1:2" x14ac:dyDescent="0.25">
      <c r="A2264" s="89"/>
      <c r="B2264" s="90"/>
    </row>
    <row r="2265" spans="1:2" x14ac:dyDescent="0.25">
      <c r="A2265" s="89"/>
      <c r="B2265" s="90"/>
    </row>
    <row r="2266" spans="1:2" x14ac:dyDescent="0.25">
      <c r="A2266" s="89"/>
      <c r="B2266" s="90"/>
    </row>
    <row r="2267" spans="1:2" x14ac:dyDescent="0.25">
      <c r="A2267" s="89"/>
      <c r="B2267" s="90"/>
    </row>
    <row r="2268" spans="1:2" x14ac:dyDescent="0.25">
      <c r="A2268" s="89"/>
      <c r="B2268" s="90"/>
    </row>
    <row r="2269" spans="1:2" x14ac:dyDescent="0.25">
      <c r="A2269" s="89"/>
      <c r="B2269" s="90"/>
    </row>
    <row r="2270" spans="1:2" x14ac:dyDescent="0.25">
      <c r="A2270" s="89"/>
      <c r="B2270" s="90"/>
    </row>
    <row r="2271" spans="1:2" x14ac:dyDescent="0.25">
      <c r="A2271" s="89"/>
      <c r="B2271" s="90"/>
    </row>
    <row r="2272" spans="1:2" x14ac:dyDescent="0.25">
      <c r="A2272" s="89"/>
      <c r="B2272" s="90"/>
    </row>
    <row r="2273" spans="1:2" x14ac:dyDescent="0.25">
      <c r="A2273" s="89"/>
      <c r="B2273" s="90"/>
    </row>
    <row r="2274" spans="1:2" x14ac:dyDescent="0.25">
      <c r="A2274" s="89"/>
      <c r="B2274" s="90"/>
    </row>
    <row r="2275" spans="1:2" x14ac:dyDescent="0.25">
      <c r="A2275" s="89"/>
      <c r="B2275" s="90"/>
    </row>
    <row r="2276" spans="1:2" x14ac:dyDescent="0.25">
      <c r="A2276" s="89"/>
      <c r="B2276" s="90"/>
    </row>
    <row r="2277" spans="1:2" x14ac:dyDescent="0.25">
      <c r="A2277" s="89"/>
      <c r="B2277" s="90"/>
    </row>
    <row r="2278" spans="1:2" x14ac:dyDescent="0.25">
      <c r="A2278" s="89"/>
      <c r="B2278" s="90"/>
    </row>
    <row r="2279" spans="1:2" x14ac:dyDescent="0.25">
      <c r="A2279" s="89"/>
      <c r="B2279" s="90"/>
    </row>
    <row r="2280" spans="1:2" x14ac:dyDescent="0.25">
      <c r="A2280" s="89"/>
      <c r="B2280" s="90"/>
    </row>
    <row r="2281" spans="1:2" x14ac:dyDescent="0.25">
      <c r="A2281" s="89"/>
      <c r="B2281" s="90"/>
    </row>
    <row r="2282" spans="1:2" x14ac:dyDescent="0.25">
      <c r="A2282" s="89"/>
      <c r="B2282" s="90"/>
    </row>
    <row r="2283" spans="1:2" x14ac:dyDescent="0.25">
      <c r="A2283" s="89"/>
      <c r="B2283" s="90"/>
    </row>
    <row r="2284" spans="1:2" x14ac:dyDescent="0.25">
      <c r="A2284" s="89"/>
      <c r="B2284" s="90"/>
    </row>
    <row r="2285" spans="1:2" x14ac:dyDescent="0.25">
      <c r="A2285" s="89"/>
      <c r="B2285" s="90"/>
    </row>
    <row r="2286" spans="1:2" x14ac:dyDescent="0.25">
      <c r="A2286" s="89"/>
      <c r="B2286" s="90"/>
    </row>
    <row r="2287" spans="1:2" x14ac:dyDescent="0.25">
      <c r="A2287" s="89"/>
      <c r="B2287" s="90"/>
    </row>
    <row r="2288" spans="1:2" x14ac:dyDescent="0.25">
      <c r="A2288" s="89"/>
      <c r="B2288" s="90"/>
    </row>
    <row r="2289" spans="1:2" x14ac:dyDescent="0.25">
      <c r="A2289" s="89"/>
      <c r="B2289" s="90"/>
    </row>
    <row r="2290" spans="1:2" x14ac:dyDescent="0.25">
      <c r="A2290" s="89"/>
      <c r="B2290" s="90"/>
    </row>
    <row r="2291" spans="1:2" x14ac:dyDescent="0.25">
      <c r="A2291" s="89"/>
      <c r="B2291" s="90"/>
    </row>
    <row r="2292" spans="1:2" x14ac:dyDescent="0.25">
      <c r="A2292" s="89"/>
      <c r="B2292" s="90"/>
    </row>
    <row r="2293" spans="1:2" x14ac:dyDescent="0.25">
      <c r="A2293" s="89"/>
      <c r="B2293" s="90"/>
    </row>
    <row r="2294" spans="1:2" x14ac:dyDescent="0.25">
      <c r="A2294" s="89"/>
      <c r="B2294" s="90"/>
    </row>
    <row r="2295" spans="1:2" x14ac:dyDescent="0.25">
      <c r="A2295" s="89"/>
      <c r="B2295" s="90"/>
    </row>
    <row r="2296" spans="1:2" x14ac:dyDescent="0.25">
      <c r="A2296" s="89"/>
      <c r="B2296" s="90"/>
    </row>
    <row r="2297" spans="1:2" x14ac:dyDescent="0.25">
      <c r="A2297" s="89"/>
      <c r="B2297" s="90"/>
    </row>
    <row r="2298" spans="1:2" x14ac:dyDescent="0.25">
      <c r="A2298" s="89"/>
      <c r="B2298" s="90"/>
    </row>
    <row r="2299" spans="1:2" x14ac:dyDescent="0.25">
      <c r="A2299" s="89"/>
      <c r="B2299" s="90"/>
    </row>
    <row r="2300" spans="1:2" x14ac:dyDescent="0.25">
      <c r="A2300" s="89"/>
      <c r="B2300" s="90"/>
    </row>
    <row r="2301" spans="1:2" x14ac:dyDescent="0.25">
      <c r="A2301" s="89"/>
      <c r="B2301" s="90"/>
    </row>
    <row r="2302" spans="1:2" x14ac:dyDescent="0.25">
      <c r="A2302" s="89"/>
      <c r="B2302" s="90"/>
    </row>
    <row r="2303" spans="1:2" x14ac:dyDescent="0.25">
      <c r="A2303" s="89"/>
      <c r="B2303" s="90"/>
    </row>
    <row r="2304" spans="1:2" x14ac:dyDescent="0.25">
      <c r="A2304" s="89"/>
      <c r="B2304" s="90"/>
    </row>
    <row r="2305" spans="1:2" x14ac:dyDescent="0.25">
      <c r="A2305" s="89"/>
      <c r="B2305" s="90"/>
    </row>
    <row r="2306" spans="1:2" x14ac:dyDescent="0.25">
      <c r="A2306" s="89"/>
      <c r="B2306" s="90"/>
    </row>
    <row r="2307" spans="1:2" x14ac:dyDescent="0.25">
      <c r="A2307" s="89"/>
      <c r="B2307" s="90"/>
    </row>
    <row r="2308" spans="1:2" x14ac:dyDescent="0.25">
      <c r="A2308" s="89"/>
      <c r="B2308" s="90"/>
    </row>
    <row r="2309" spans="1:2" x14ac:dyDescent="0.25">
      <c r="A2309" s="89"/>
      <c r="B2309" s="90"/>
    </row>
    <row r="2310" spans="1:2" x14ac:dyDescent="0.25">
      <c r="A2310" s="89"/>
      <c r="B2310" s="90"/>
    </row>
    <row r="2311" spans="1:2" x14ac:dyDescent="0.25">
      <c r="A2311" s="89"/>
      <c r="B2311" s="90"/>
    </row>
    <row r="2312" spans="1:2" x14ac:dyDescent="0.25">
      <c r="A2312" s="89"/>
      <c r="B2312" s="90"/>
    </row>
    <row r="2313" spans="1:2" x14ac:dyDescent="0.25">
      <c r="A2313" s="89"/>
      <c r="B2313" s="90"/>
    </row>
    <row r="2314" spans="1:2" x14ac:dyDescent="0.25">
      <c r="A2314" s="89"/>
      <c r="B2314" s="90"/>
    </row>
    <row r="2315" spans="1:2" x14ac:dyDescent="0.25">
      <c r="A2315" s="89"/>
      <c r="B2315" s="90"/>
    </row>
    <row r="2316" spans="1:2" x14ac:dyDescent="0.25">
      <c r="A2316" s="89"/>
      <c r="B2316" s="90"/>
    </row>
    <row r="2317" spans="1:2" x14ac:dyDescent="0.25">
      <c r="A2317" s="89"/>
      <c r="B2317" s="90"/>
    </row>
    <row r="2318" spans="1:2" x14ac:dyDescent="0.25">
      <c r="A2318" s="89"/>
      <c r="B2318" s="90"/>
    </row>
    <row r="2319" spans="1:2" x14ac:dyDescent="0.25">
      <c r="A2319" s="89"/>
      <c r="B2319" s="90"/>
    </row>
    <row r="2320" spans="1:2" x14ac:dyDescent="0.25">
      <c r="A2320" s="89"/>
      <c r="B2320" s="90"/>
    </row>
    <row r="2321" spans="1:2" x14ac:dyDescent="0.25">
      <c r="A2321" s="89"/>
      <c r="B2321" s="90"/>
    </row>
    <row r="2322" spans="1:2" x14ac:dyDescent="0.25">
      <c r="A2322" s="89"/>
      <c r="B2322" s="90"/>
    </row>
    <row r="2323" spans="1:2" x14ac:dyDescent="0.25">
      <c r="A2323" s="89"/>
      <c r="B2323" s="90"/>
    </row>
    <row r="2324" spans="1:2" x14ac:dyDescent="0.25">
      <c r="A2324" s="89"/>
      <c r="B2324" s="90"/>
    </row>
    <row r="2325" spans="1:2" x14ac:dyDescent="0.25">
      <c r="A2325" s="89"/>
      <c r="B2325" s="90"/>
    </row>
    <row r="2326" spans="1:2" x14ac:dyDescent="0.25">
      <c r="A2326" s="89"/>
      <c r="B2326" s="90"/>
    </row>
    <row r="2327" spans="1:2" x14ac:dyDescent="0.25">
      <c r="A2327" s="89"/>
      <c r="B2327" s="90"/>
    </row>
    <row r="2328" spans="1:2" x14ac:dyDescent="0.25">
      <c r="A2328" s="89"/>
      <c r="B2328" s="90"/>
    </row>
    <row r="2329" spans="1:2" x14ac:dyDescent="0.25">
      <c r="A2329" s="89"/>
      <c r="B2329" s="90"/>
    </row>
    <row r="2330" spans="1:2" x14ac:dyDescent="0.25">
      <c r="A2330" s="89"/>
      <c r="B2330" s="90"/>
    </row>
    <row r="2331" spans="1:2" x14ac:dyDescent="0.25">
      <c r="A2331" s="89"/>
      <c r="B2331" s="90"/>
    </row>
    <row r="2332" spans="1:2" x14ac:dyDescent="0.25">
      <c r="A2332" s="89"/>
      <c r="B2332" s="90"/>
    </row>
    <row r="2333" spans="1:2" x14ac:dyDescent="0.25">
      <c r="A2333" s="89"/>
      <c r="B2333" s="90"/>
    </row>
    <row r="2334" spans="1:2" x14ac:dyDescent="0.25">
      <c r="A2334" s="89"/>
      <c r="B2334" s="90"/>
    </row>
    <row r="2335" spans="1:2" x14ac:dyDescent="0.25">
      <c r="A2335" s="89"/>
      <c r="B2335" s="90"/>
    </row>
    <row r="2336" spans="1:2" x14ac:dyDescent="0.25">
      <c r="A2336" s="89"/>
      <c r="B2336" s="90"/>
    </row>
    <row r="2337" spans="1:2" x14ac:dyDescent="0.25">
      <c r="A2337" s="89"/>
      <c r="B2337" s="90"/>
    </row>
    <row r="2338" spans="1:2" x14ac:dyDescent="0.25">
      <c r="A2338" s="89"/>
      <c r="B2338" s="90"/>
    </row>
    <row r="2339" spans="1:2" x14ac:dyDescent="0.25">
      <c r="A2339" s="89"/>
      <c r="B2339" s="90"/>
    </row>
    <row r="2340" spans="1:2" x14ac:dyDescent="0.25">
      <c r="A2340" s="89"/>
      <c r="B2340" s="90"/>
    </row>
    <row r="2341" spans="1:2" x14ac:dyDescent="0.25">
      <c r="A2341" s="89"/>
      <c r="B2341" s="90"/>
    </row>
    <row r="2342" spans="1:2" x14ac:dyDescent="0.25">
      <c r="A2342" s="89"/>
      <c r="B2342" s="90"/>
    </row>
    <row r="2343" spans="1:2" x14ac:dyDescent="0.25">
      <c r="A2343" s="89"/>
      <c r="B2343" s="90"/>
    </row>
    <row r="2344" spans="1:2" x14ac:dyDescent="0.25">
      <c r="A2344" s="89"/>
      <c r="B2344" s="90"/>
    </row>
    <row r="2345" spans="1:2" x14ac:dyDescent="0.25">
      <c r="A2345" s="89"/>
      <c r="B2345" s="90"/>
    </row>
    <row r="2346" spans="1:2" x14ac:dyDescent="0.25">
      <c r="A2346" s="89"/>
      <c r="B2346" s="90"/>
    </row>
    <row r="2347" spans="1:2" x14ac:dyDescent="0.25">
      <c r="A2347" s="89"/>
      <c r="B2347" s="90"/>
    </row>
    <row r="2348" spans="1:2" x14ac:dyDescent="0.25">
      <c r="A2348" s="89"/>
      <c r="B2348" s="90"/>
    </row>
    <row r="2349" spans="1:2" x14ac:dyDescent="0.25">
      <c r="A2349" s="89"/>
      <c r="B2349" s="90"/>
    </row>
    <row r="2350" spans="1:2" x14ac:dyDescent="0.25">
      <c r="A2350" s="89"/>
      <c r="B2350" s="90"/>
    </row>
    <row r="2351" spans="1:2" x14ac:dyDescent="0.25">
      <c r="A2351" s="89"/>
      <c r="B2351" s="90"/>
    </row>
    <row r="2352" spans="1:2" x14ac:dyDescent="0.25">
      <c r="A2352" s="89"/>
      <c r="B2352" s="90"/>
    </row>
    <row r="2353" spans="1:2" x14ac:dyDescent="0.25">
      <c r="A2353" s="89"/>
      <c r="B2353" s="90"/>
    </row>
    <row r="2354" spans="1:2" x14ac:dyDescent="0.25">
      <c r="A2354" s="89"/>
      <c r="B2354" s="90"/>
    </row>
    <row r="2355" spans="1:2" x14ac:dyDescent="0.25">
      <c r="A2355" s="89"/>
      <c r="B2355" s="90"/>
    </row>
    <row r="2356" spans="1:2" x14ac:dyDescent="0.25">
      <c r="A2356" s="89"/>
      <c r="B2356" s="90"/>
    </row>
    <row r="2357" spans="1:2" x14ac:dyDescent="0.25">
      <c r="A2357" s="89"/>
      <c r="B2357" s="90"/>
    </row>
    <row r="2358" spans="1:2" x14ac:dyDescent="0.25">
      <c r="A2358" s="89"/>
      <c r="B2358" s="90"/>
    </row>
    <row r="2359" spans="1:2" x14ac:dyDescent="0.25">
      <c r="A2359" s="89"/>
      <c r="B2359" s="90"/>
    </row>
    <row r="2360" spans="1:2" x14ac:dyDescent="0.25">
      <c r="A2360" s="89"/>
      <c r="B2360" s="90"/>
    </row>
    <row r="2361" spans="1:2" x14ac:dyDescent="0.25">
      <c r="A2361" s="89"/>
      <c r="B2361" s="90"/>
    </row>
    <row r="2362" spans="1:2" x14ac:dyDescent="0.25">
      <c r="A2362" s="89"/>
      <c r="B2362" s="90"/>
    </row>
    <row r="2363" spans="1:2" x14ac:dyDescent="0.25">
      <c r="A2363" s="89"/>
      <c r="B2363" s="90"/>
    </row>
    <row r="2364" spans="1:2" x14ac:dyDescent="0.25">
      <c r="A2364" s="89"/>
      <c r="B2364" s="90"/>
    </row>
    <row r="2365" spans="1:2" x14ac:dyDescent="0.25">
      <c r="A2365" s="89"/>
      <c r="B2365" s="90"/>
    </row>
    <row r="2366" spans="1:2" x14ac:dyDescent="0.25">
      <c r="A2366" s="89"/>
      <c r="B2366" s="90"/>
    </row>
    <row r="2367" spans="1:2" x14ac:dyDescent="0.25">
      <c r="A2367" s="89"/>
      <c r="B2367" s="90"/>
    </row>
    <row r="2368" spans="1:2" x14ac:dyDescent="0.25">
      <c r="A2368" s="89"/>
      <c r="B2368" s="90"/>
    </row>
    <row r="2369" spans="1:2" x14ac:dyDescent="0.25">
      <c r="A2369" s="89"/>
      <c r="B2369" s="90"/>
    </row>
    <row r="2370" spans="1:2" x14ac:dyDescent="0.25">
      <c r="A2370" s="89"/>
      <c r="B2370" s="90"/>
    </row>
    <row r="2371" spans="1:2" x14ac:dyDescent="0.25">
      <c r="A2371" s="89"/>
      <c r="B2371" s="90"/>
    </row>
    <row r="2372" spans="1:2" x14ac:dyDescent="0.25">
      <c r="A2372" s="89"/>
      <c r="B2372" s="90"/>
    </row>
    <row r="2373" spans="1:2" x14ac:dyDescent="0.25">
      <c r="A2373" s="89"/>
      <c r="B2373" s="90"/>
    </row>
    <row r="2374" spans="1:2" x14ac:dyDescent="0.25">
      <c r="A2374" s="89"/>
      <c r="B2374" s="90"/>
    </row>
    <row r="2375" spans="1:2" x14ac:dyDescent="0.25">
      <c r="A2375" s="89"/>
      <c r="B2375" s="90"/>
    </row>
    <row r="2376" spans="1:2" x14ac:dyDescent="0.25">
      <c r="A2376" s="89"/>
      <c r="B2376" s="90"/>
    </row>
    <row r="2377" spans="1:2" x14ac:dyDescent="0.25">
      <c r="A2377" s="89"/>
      <c r="B2377" s="90"/>
    </row>
    <row r="2378" spans="1:2" x14ac:dyDescent="0.25">
      <c r="A2378" s="89"/>
      <c r="B2378" s="90"/>
    </row>
    <row r="2379" spans="1:2" x14ac:dyDescent="0.25">
      <c r="A2379" s="89"/>
      <c r="B2379" s="90"/>
    </row>
    <row r="2380" spans="1:2" x14ac:dyDescent="0.25">
      <c r="A2380" s="89"/>
      <c r="B2380" s="90"/>
    </row>
    <row r="2381" spans="1:2" x14ac:dyDescent="0.25">
      <c r="A2381" s="89"/>
      <c r="B2381" s="90"/>
    </row>
    <row r="2382" spans="1:2" x14ac:dyDescent="0.25">
      <c r="A2382" s="89"/>
      <c r="B2382" s="90"/>
    </row>
    <row r="2383" spans="1:2" x14ac:dyDescent="0.25">
      <c r="A2383" s="89"/>
      <c r="B2383" s="90"/>
    </row>
    <row r="2384" spans="1:2" x14ac:dyDescent="0.25">
      <c r="A2384" s="89"/>
      <c r="B2384" s="90"/>
    </row>
    <row r="2385" spans="1:2" x14ac:dyDescent="0.25">
      <c r="A2385" s="89"/>
      <c r="B2385" s="90"/>
    </row>
    <row r="2386" spans="1:2" x14ac:dyDescent="0.25">
      <c r="A2386" s="89"/>
      <c r="B2386" s="90"/>
    </row>
    <row r="2387" spans="1:2" x14ac:dyDescent="0.25">
      <c r="A2387" s="89"/>
      <c r="B2387" s="90"/>
    </row>
    <row r="2388" spans="1:2" x14ac:dyDescent="0.25">
      <c r="A2388" s="89"/>
      <c r="B2388" s="90"/>
    </row>
    <row r="2389" spans="1:2" x14ac:dyDescent="0.25">
      <c r="A2389" s="89"/>
      <c r="B2389" s="90"/>
    </row>
    <row r="2390" spans="1:2" x14ac:dyDescent="0.25">
      <c r="A2390" s="89"/>
      <c r="B2390" s="90"/>
    </row>
    <row r="2391" spans="1:2" x14ac:dyDescent="0.25">
      <c r="A2391" s="89"/>
      <c r="B2391" s="90"/>
    </row>
    <row r="2392" spans="1:2" x14ac:dyDescent="0.25">
      <c r="A2392" s="89"/>
      <c r="B2392" s="90"/>
    </row>
    <row r="2393" spans="1:2" x14ac:dyDescent="0.25">
      <c r="A2393" s="89"/>
      <c r="B2393" s="90"/>
    </row>
    <row r="2394" spans="1:2" x14ac:dyDescent="0.25">
      <c r="A2394" s="89"/>
      <c r="B2394" s="90"/>
    </row>
    <row r="2395" spans="1:2" x14ac:dyDescent="0.25">
      <c r="A2395" s="89"/>
      <c r="B2395" s="90"/>
    </row>
    <row r="2396" spans="1:2" x14ac:dyDescent="0.25">
      <c r="A2396" s="89"/>
      <c r="B2396" s="90"/>
    </row>
    <row r="2397" spans="1:2" x14ac:dyDescent="0.25">
      <c r="A2397" s="89"/>
      <c r="B2397" s="90"/>
    </row>
    <row r="2398" spans="1:2" x14ac:dyDescent="0.25">
      <c r="A2398" s="89"/>
      <c r="B2398" s="90"/>
    </row>
    <row r="2399" spans="1:2" x14ac:dyDescent="0.25">
      <c r="A2399" s="89"/>
      <c r="B2399" s="90"/>
    </row>
    <row r="2400" spans="1:2" x14ac:dyDescent="0.25">
      <c r="A2400" s="89"/>
      <c r="B2400" s="90"/>
    </row>
    <row r="2401" spans="1:2" x14ac:dyDescent="0.25">
      <c r="A2401" s="89"/>
      <c r="B2401" s="90"/>
    </row>
    <row r="2402" spans="1:2" x14ac:dyDescent="0.25">
      <c r="A2402" s="89"/>
      <c r="B2402" s="90"/>
    </row>
    <row r="2403" spans="1:2" x14ac:dyDescent="0.25">
      <c r="A2403" s="89"/>
      <c r="B2403" s="90"/>
    </row>
    <row r="2404" spans="1:2" x14ac:dyDescent="0.25">
      <c r="A2404" s="89"/>
      <c r="B2404" s="90"/>
    </row>
    <row r="2405" spans="1:2" x14ac:dyDescent="0.25">
      <c r="A2405" s="89"/>
      <c r="B2405" s="90"/>
    </row>
    <row r="2406" spans="1:2" x14ac:dyDescent="0.25">
      <c r="A2406" s="89"/>
      <c r="B2406" s="90"/>
    </row>
    <row r="2407" spans="1:2" x14ac:dyDescent="0.25">
      <c r="A2407" s="89"/>
      <c r="B2407" s="90"/>
    </row>
    <row r="2408" spans="1:2" x14ac:dyDescent="0.25">
      <c r="A2408" s="89"/>
      <c r="B2408" s="90"/>
    </row>
    <row r="2409" spans="1:2" x14ac:dyDescent="0.25">
      <c r="A2409" s="89"/>
      <c r="B2409" s="90"/>
    </row>
    <row r="2410" spans="1:2" x14ac:dyDescent="0.25">
      <c r="A2410" s="89"/>
      <c r="B2410" s="90"/>
    </row>
    <row r="2411" spans="1:2" x14ac:dyDescent="0.25">
      <c r="A2411" s="89"/>
      <c r="B2411" s="90"/>
    </row>
    <row r="2412" spans="1:2" x14ac:dyDescent="0.25">
      <c r="A2412" s="89"/>
      <c r="B2412" s="90"/>
    </row>
    <row r="2413" spans="1:2" x14ac:dyDescent="0.25">
      <c r="A2413" s="89"/>
      <c r="B2413" s="90"/>
    </row>
    <row r="2414" spans="1:2" x14ac:dyDescent="0.25">
      <c r="A2414" s="89"/>
      <c r="B2414" s="90"/>
    </row>
    <row r="2415" spans="1:2" x14ac:dyDescent="0.25">
      <c r="A2415" s="89"/>
      <c r="B2415" s="90"/>
    </row>
    <row r="2416" spans="1:2" x14ac:dyDescent="0.25">
      <c r="A2416" s="89"/>
      <c r="B2416" s="90"/>
    </row>
    <row r="2417" spans="1:2" x14ac:dyDescent="0.25">
      <c r="A2417" s="89"/>
      <c r="B2417" s="90"/>
    </row>
    <row r="2418" spans="1:2" x14ac:dyDescent="0.25">
      <c r="A2418" s="89"/>
      <c r="B2418" s="90"/>
    </row>
    <row r="2419" spans="1:2" x14ac:dyDescent="0.25">
      <c r="A2419" s="89"/>
      <c r="B2419" s="90"/>
    </row>
    <row r="2420" spans="1:2" x14ac:dyDescent="0.25">
      <c r="A2420" s="89"/>
      <c r="B2420" s="90"/>
    </row>
    <row r="2421" spans="1:2" x14ac:dyDescent="0.25">
      <c r="A2421" s="89"/>
      <c r="B2421" s="90"/>
    </row>
    <row r="2422" spans="1:2" x14ac:dyDescent="0.25">
      <c r="A2422" s="89"/>
      <c r="B2422" s="90"/>
    </row>
    <row r="2423" spans="1:2" x14ac:dyDescent="0.25">
      <c r="A2423" s="89"/>
      <c r="B2423" s="90"/>
    </row>
    <row r="2424" spans="1:2" x14ac:dyDescent="0.25">
      <c r="A2424" s="89"/>
      <c r="B2424" s="90"/>
    </row>
    <row r="2425" spans="1:2" x14ac:dyDescent="0.25">
      <c r="A2425" s="89"/>
      <c r="B2425" s="90"/>
    </row>
    <row r="2426" spans="1:2" x14ac:dyDescent="0.25">
      <c r="A2426" s="89"/>
      <c r="B2426" s="90"/>
    </row>
    <row r="2427" spans="1:2" x14ac:dyDescent="0.25">
      <c r="A2427" s="89"/>
      <c r="B2427" s="90"/>
    </row>
    <row r="2428" spans="1:2" x14ac:dyDescent="0.25">
      <c r="A2428" s="89"/>
      <c r="B2428" s="90"/>
    </row>
    <row r="2429" spans="1:2" x14ac:dyDescent="0.25">
      <c r="A2429" s="89"/>
      <c r="B2429" s="90"/>
    </row>
    <row r="2430" spans="1:2" x14ac:dyDescent="0.25">
      <c r="A2430" s="89"/>
      <c r="B2430" s="90"/>
    </row>
    <row r="2431" spans="1:2" x14ac:dyDescent="0.25">
      <c r="A2431" s="89"/>
      <c r="B2431" s="90"/>
    </row>
    <row r="2432" spans="1:2" x14ac:dyDescent="0.25">
      <c r="A2432" s="89"/>
      <c r="B2432" s="90"/>
    </row>
    <row r="2433" spans="1:2" x14ac:dyDescent="0.25">
      <c r="A2433" s="89"/>
      <c r="B2433" s="90"/>
    </row>
    <row r="2434" spans="1:2" x14ac:dyDescent="0.25">
      <c r="A2434" s="89"/>
      <c r="B2434" s="90"/>
    </row>
    <row r="2435" spans="1:2" x14ac:dyDescent="0.25">
      <c r="A2435" s="89"/>
      <c r="B2435" s="90"/>
    </row>
    <row r="2436" spans="1:2" x14ac:dyDescent="0.25">
      <c r="A2436" s="89"/>
      <c r="B2436" s="90"/>
    </row>
    <row r="2437" spans="1:2" x14ac:dyDescent="0.25">
      <c r="A2437" s="89"/>
      <c r="B2437" s="90"/>
    </row>
    <row r="2438" spans="1:2" x14ac:dyDescent="0.25">
      <c r="A2438" s="89"/>
      <c r="B2438" s="90"/>
    </row>
    <row r="2439" spans="1:2" x14ac:dyDescent="0.25">
      <c r="A2439" s="89"/>
      <c r="B2439" s="90"/>
    </row>
    <row r="2440" spans="1:2" x14ac:dyDescent="0.25">
      <c r="A2440" s="89"/>
      <c r="B2440" s="90"/>
    </row>
    <row r="2441" spans="1:2" x14ac:dyDescent="0.25">
      <c r="A2441" s="89"/>
      <c r="B2441" s="90"/>
    </row>
    <row r="2442" spans="1:2" x14ac:dyDescent="0.25">
      <c r="A2442" s="89"/>
      <c r="B2442" s="90"/>
    </row>
    <row r="2443" spans="1:2" x14ac:dyDescent="0.25">
      <c r="A2443" s="89"/>
      <c r="B2443" s="90"/>
    </row>
    <row r="2444" spans="1:2" x14ac:dyDescent="0.25">
      <c r="A2444" s="89"/>
      <c r="B2444" s="90"/>
    </row>
    <row r="2445" spans="1:2" x14ac:dyDescent="0.25">
      <c r="A2445" s="89"/>
      <c r="B2445" s="90"/>
    </row>
    <row r="2446" spans="1:2" x14ac:dyDescent="0.25">
      <c r="A2446" s="89"/>
      <c r="B2446" s="90"/>
    </row>
    <row r="2447" spans="1:2" x14ac:dyDescent="0.25">
      <c r="A2447" s="89"/>
      <c r="B2447" s="90"/>
    </row>
    <row r="2448" spans="1:2" x14ac:dyDescent="0.25">
      <c r="A2448" s="89"/>
      <c r="B2448" s="90"/>
    </row>
    <row r="2449" spans="1:2" x14ac:dyDescent="0.25">
      <c r="A2449" s="89"/>
      <c r="B2449" s="90"/>
    </row>
    <row r="2450" spans="1:2" x14ac:dyDescent="0.25">
      <c r="A2450" s="89"/>
      <c r="B2450" s="90"/>
    </row>
    <row r="2451" spans="1:2" x14ac:dyDescent="0.25">
      <c r="A2451" s="89"/>
      <c r="B2451" s="90"/>
    </row>
    <row r="2452" spans="1:2" x14ac:dyDescent="0.25">
      <c r="A2452" s="89"/>
      <c r="B2452" s="90"/>
    </row>
    <row r="2453" spans="1:2" x14ac:dyDescent="0.25">
      <c r="A2453" s="89"/>
      <c r="B2453" s="90"/>
    </row>
    <row r="2454" spans="1:2" x14ac:dyDescent="0.25">
      <c r="A2454" s="89"/>
      <c r="B2454" s="90"/>
    </row>
    <row r="2455" spans="1:2" x14ac:dyDescent="0.25">
      <c r="A2455" s="89"/>
      <c r="B2455" s="90"/>
    </row>
    <row r="2456" spans="1:2" x14ac:dyDescent="0.25">
      <c r="A2456" s="89"/>
      <c r="B2456" s="90"/>
    </row>
    <row r="2457" spans="1:2" x14ac:dyDescent="0.25">
      <c r="A2457" s="89"/>
      <c r="B2457" s="90"/>
    </row>
    <row r="2458" spans="1:2" x14ac:dyDescent="0.25">
      <c r="A2458" s="89"/>
      <c r="B2458" s="90"/>
    </row>
    <row r="2459" spans="1:2" x14ac:dyDescent="0.25">
      <c r="A2459" s="89"/>
      <c r="B2459" s="90"/>
    </row>
    <row r="2460" spans="1:2" x14ac:dyDescent="0.25">
      <c r="A2460" s="89"/>
      <c r="B2460" s="90"/>
    </row>
    <row r="2461" spans="1:2" x14ac:dyDescent="0.25">
      <c r="A2461" s="89"/>
      <c r="B2461" s="90"/>
    </row>
    <row r="2462" spans="1:2" x14ac:dyDescent="0.25">
      <c r="A2462" s="89"/>
      <c r="B2462" s="90"/>
    </row>
    <row r="2463" spans="1:2" x14ac:dyDescent="0.25">
      <c r="A2463" s="89"/>
      <c r="B2463" s="90"/>
    </row>
    <row r="2464" spans="1:2" x14ac:dyDescent="0.25">
      <c r="A2464" s="89"/>
      <c r="B2464" s="90"/>
    </row>
    <row r="2465" spans="1:2" x14ac:dyDescent="0.25">
      <c r="A2465" s="89"/>
      <c r="B2465" s="90"/>
    </row>
    <row r="2466" spans="1:2" x14ac:dyDescent="0.25">
      <c r="A2466" s="89"/>
      <c r="B2466" s="90"/>
    </row>
    <row r="2467" spans="1:2" x14ac:dyDescent="0.25">
      <c r="A2467" s="89"/>
      <c r="B2467" s="90"/>
    </row>
    <row r="2468" spans="1:2" x14ac:dyDescent="0.25">
      <c r="A2468" s="89"/>
      <c r="B2468" s="90"/>
    </row>
    <row r="2469" spans="1:2" x14ac:dyDescent="0.25">
      <c r="A2469" s="89"/>
      <c r="B2469" s="90"/>
    </row>
    <row r="2470" spans="1:2" x14ac:dyDescent="0.25">
      <c r="A2470" s="89"/>
      <c r="B2470" s="90"/>
    </row>
    <row r="2471" spans="1:2" x14ac:dyDescent="0.25">
      <c r="A2471" s="89"/>
      <c r="B2471" s="90"/>
    </row>
    <row r="2472" spans="1:2" x14ac:dyDescent="0.25">
      <c r="A2472" s="89"/>
      <c r="B2472" s="90"/>
    </row>
    <row r="2473" spans="1:2" x14ac:dyDescent="0.25">
      <c r="A2473" s="89"/>
      <c r="B2473" s="90"/>
    </row>
    <row r="2474" spans="1:2" x14ac:dyDescent="0.25">
      <c r="A2474" s="89"/>
      <c r="B2474" s="90"/>
    </row>
    <row r="2475" spans="1:2" x14ac:dyDescent="0.25">
      <c r="A2475" s="89"/>
      <c r="B2475" s="90"/>
    </row>
    <row r="2476" spans="1:2" x14ac:dyDescent="0.25">
      <c r="A2476" s="89"/>
      <c r="B2476" s="90"/>
    </row>
    <row r="2477" spans="1:2" x14ac:dyDescent="0.25">
      <c r="A2477" s="89"/>
      <c r="B2477" s="90"/>
    </row>
    <row r="2478" spans="1:2" x14ac:dyDescent="0.25">
      <c r="A2478" s="89"/>
      <c r="B2478" s="90"/>
    </row>
    <row r="2479" spans="1:2" x14ac:dyDescent="0.25">
      <c r="A2479" s="89"/>
      <c r="B2479" s="90"/>
    </row>
    <row r="2480" spans="1:2" x14ac:dyDescent="0.25">
      <c r="A2480" s="89"/>
      <c r="B2480" s="90"/>
    </row>
    <row r="2481" spans="1:2" x14ac:dyDescent="0.25">
      <c r="A2481" s="89"/>
      <c r="B2481" s="90"/>
    </row>
    <row r="2482" spans="1:2" x14ac:dyDescent="0.25">
      <c r="A2482" s="89"/>
      <c r="B2482" s="90"/>
    </row>
    <row r="2483" spans="1:2" x14ac:dyDescent="0.25">
      <c r="A2483" s="89"/>
      <c r="B2483" s="90"/>
    </row>
    <row r="2484" spans="1:2" x14ac:dyDescent="0.25">
      <c r="A2484" s="89"/>
      <c r="B2484" s="90"/>
    </row>
    <row r="2485" spans="1:2" x14ac:dyDescent="0.25">
      <c r="A2485" s="89"/>
      <c r="B2485" s="90"/>
    </row>
    <row r="2486" spans="1:2" x14ac:dyDescent="0.25">
      <c r="A2486" s="89"/>
      <c r="B2486" s="90"/>
    </row>
    <row r="2487" spans="1:2" x14ac:dyDescent="0.25">
      <c r="A2487" s="89"/>
      <c r="B2487" s="90"/>
    </row>
    <row r="2488" spans="1:2" x14ac:dyDescent="0.25">
      <c r="A2488" s="89"/>
      <c r="B2488" s="90"/>
    </row>
    <row r="2489" spans="1:2" x14ac:dyDescent="0.25">
      <c r="A2489" s="89"/>
      <c r="B2489" s="90"/>
    </row>
    <row r="2490" spans="1:2" x14ac:dyDescent="0.25">
      <c r="A2490" s="89"/>
      <c r="B2490" s="90"/>
    </row>
    <row r="2491" spans="1:2" x14ac:dyDescent="0.25">
      <c r="A2491" s="89"/>
      <c r="B2491" s="90"/>
    </row>
    <row r="2492" spans="1:2" x14ac:dyDescent="0.25">
      <c r="A2492" s="89"/>
      <c r="B2492" s="90"/>
    </row>
    <row r="2493" spans="1:2" x14ac:dyDescent="0.25">
      <c r="A2493" s="89"/>
      <c r="B2493" s="90"/>
    </row>
    <row r="2494" spans="1:2" x14ac:dyDescent="0.25">
      <c r="A2494" s="89"/>
      <c r="B2494" s="90"/>
    </row>
    <row r="2495" spans="1:2" x14ac:dyDescent="0.25">
      <c r="A2495" s="89"/>
      <c r="B2495" s="90"/>
    </row>
    <row r="2496" spans="1:2" x14ac:dyDescent="0.25">
      <c r="A2496" s="89"/>
      <c r="B2496" s="90"/>
    </row>
    <row r="2497" spans="1:2" x14ac:dyDescent="0.25">
      <c r="A2497" s="89"/>
      <c r="B2497" s="90"/>
    </row>
    <row r="2498" spans="1:2" x14ac:dyDescent="0.25">
      <c r="A2498" s="89"/>
      <c r="B2498" s="90"/>
    </row>
    <row r="2499" spans="1:2" x14ac:dyDescent="0.25">
      <c r="A2499" s="89"/>
      <c r="B2499" s="90"/>
    </row>
    <row r="2500" spans="1:2" x14ac:dyDescent="0.25">
      <c r="A2500" s="89"/>
      <c r="B2500" s="90"/>
    </row>
    <row r="2501" spans="1:2" x14ac:dyDescent="0.25">
      <c r="A2501" s="89"/>
      <c r="B2501" s="90"/>
    </row>
    <row r="2502" spans="1:2" x14ac:dyDescent="0.25">
      <c r="A2502" s="89"/>
      <c r="B2502" s="90"/>
    </row>
    <row r="2503" spans="1:2" x14ac:dyDescent="0.25">
      <c r="A2503" s="89"/>
      <c r="B2503" s="90"/>
    </row>
    <row r="2504" spans="1:2" x14ac:dyDescent="0.25">
      <c r="A2504" s="89"/>
      <c r="B2504" s="90"/>
    </row>
    <row r="2505" spans="1:2" x14ac:dyDescent="0.25">
      <c r="A2505" s="89"/>
      <c r="B2505" s="90"/>
    </row>
    <row r="2506" spans="1:2" x14ac:dyDescent="0.25">
      <c r="A2506" s="89"/>
      <c r="B2506" s="90"/>
    </row>
    <row r="2507" spans="1:2" x14ac:dyDescent="0.25">
      <c r="A2507" s="89"/>
      <c r="B2507" s="90"/>
    </row>
    <row r="2508" spans="1:2" x14ac:dyDescent="0.25">
      <c r="A2508" s="89"/>
      <c r="B2508" s="90"/>
    </row>
    <row r="2509" spans="1:2" x14ac:dyDescent="0.25">
      <c r="A2509" s="89"/>
      <c r="B2509" s="90"/>
    </row>
    <row r="2510" spans="1:2" x14ac:dyDescent="0.25">
      <c r="A2510" s="89"/>
      <c r="B2510" s="90"/>
    </row>
    <row r="2511" spans="1:2" x14ac:dyDescent="0.25">
      <c r="A2511" s="89"/>
      <c r="B2511" s="90"/>
    </row>
    <row r="2512" spans="1:2" x14ac:dyDescent="0.25">
      <c r="A2512" s="89"/>
      <c r="B2512" s="90"/>
    </row>
    <row r="2513" spans="1:2" x14ac:dyDescent="0.25">
      <c r="A2513" s="89"/>
      <c r="B2513" s="90"/>
    </row>
    <row r="2514" spans="1:2" x14ac:dyDescent="0.25">
      <c r="A2514" s="89"/>
      <c r="B2514" s="90"/>
    </row>
    <row r="2515" spans="1:2" x14ac:dyDescent="0.25">
      <c r="A2515" s="89"/>
      <c r="B2515" s="90"/>
    </row>
    <row r="2516" spans="1:2" x14ac:dyDescent="0.25">
      <c r="A2516" s="89"/>
      <c r="B2516" s="90"/>
    </row>
    <row r="2517" spans="1:2" x14ac:dyDescent="0.25">
      <c r="A2517" s="89"/>
      <c r="B2517" s="90"/>
    </row>
    <row r="2518" spans="1:2" x14ac:dyDescent="0.25">
      <c r="A2518" s="89"/>
      <c r="B2518" s="90"/>
    </row>
    <row r="2519" spans="1:2" x14ac:dyDescent="0.25">
      <c r="A2519" s="89"/>
      <c r="B2519" s="90"/>
    </row>
    <row r="2520" spans="1:2" x14ac:dyDescent="0.25">
      <c r="A2520" s="89"/>
      <c r="B2520" s="90"/>
    </row>
    <row r="2521" spans="1:2" x14ac:dyDescent="0.25">
      <c r="A2521" s="89"/>
      <c r="B2521" s="90"/>
    </row>
    <row r="2522" spans="1:2" x14ac:dyDescent="0.25">
      <c r="A2522" s="89"/>
      <c r="B2522" s="90"/>
    </row>
    <row r="2523" spans="1:2" x14ac:dyDescent="0.25">
      <c r="A2523" s="89"/>
      <c r="B2523" s="90"/>
    </row>
    <row r="2524" spans="1:2" x14ac:dyDescent="0.25">
      <c r="A2524" s="89"/>
      <c r="B2524" s="90"/>
    </row>
    <row r="2525" spans="1:2" x14ac:dyDescent="0.25">
      <c r="A2525" s="89"/>
      <c r="B2525" s="90"/>
    </row>
    <row r="2526" spans="1:2" x14ac:dyDescent="0.25">
      <c r="A2526" s="89"/>
      <c r="B2526" s="90"/>
    </row>
    <row r="2527" spans="1:2" x14ac:dyDescent="0.25">
      <c r="A2527" s="89"/>
      <c r="B2527" s="90"/>
    </row>
    <row r="2528" spans="1:2" x14ac:dyDescent="0.25">
      <c r="A2528" s="89"/>
      <c r="B2528" s="90"/>
    </row>
    <row r="2529" spans="1:2" x14ac:dyDescent="0.25">
      <c r="A2529" s="89"/>
      <c r="B2529" s="90"/>
    </row>
    <row r="2530" spans="1:2" x14ac:dyDescent="0.25">
      <c r="A2530" s="89"/>
      <c r="B2530" s="90"/>
    </row>
    <row r="2531" spans="1:2" x14ac:dyDescent="0.25">
      <c r="A2531" s="89"/>
      <c r="B2531" s="90"/>
    </row>
    <row r="2532" spans="1:2" x14ac:dyDescent="0.25">
      <c r="A2532" s="89"/>
      <c r="B2532" s="90"/>
    </row>
    <row r="2533" spans="1:2" x14ac:dyDescent="0.25">
      <c r="A2533" s="89"/>
      <c r="B2533" s="90"/>
    </row>
    <row r="2534" spans="1:2" x14ac:dyDescent="0.25">
      <c r="A2534" s="89"/>
      <c r="B2534" s="90"/>
    </row>
    <row r="2535" spans="1:2" x14ac:dyDescent="0.25">
      <c r="A2535" s="89"/>
      <c r="B2535" s="90"/>
    </row>
    <row r="2536" spans="1:2" x14ac:dyDescent="0.25">
      <c r="A2536" s="89"/>
      <c r="B2536" s="90"/>
    </row>
    <row r="2537" spans="1:2" x14ac:dyDescent="0.25">
      <c r="A2537" s="89"/>
      <c r="B2537" s="90"/>
    </row>
    <row r="2538" spans="1:2" x14ac:dyDescent="0.25">
      <c r="A2538" s="89"/>
      <c r="B2538" s="90"/>
    </row>
    <row r="2539" spans="1:2" x14ac:dyDescent="0.25">
      <c r="A2539" s="89"/>
      <c r="B2539" s="90"/>
    </row>
    <row r="2540" spans="1:2" x14ac:dyDescent="0.25">
      <c r="A2540" s="89"/>
      <c r="B2540" s="90"/>
    </row>
    <row r="2541" spans="1:2" x14ac:dyDescent="0.25">
      <c r="A2541" s="89"/>
      <c r="B2541" s="90"/>
    </row>
    <row r="2542" spans="1:2" x14ac:dyDescent="0.25">
      <c r="A2542" s="89"/>
      <c r="B2542" s="90"/>
    </row>
    <row r="2543" spans="1:2" x14ac:dyDescent="0.25">
      <c r="A2543" s="89"/>
      <c r="B2543" s="90"/>
    </row>
    <row r="2544" spans="1:2" x14ac:dyDescent="0.25">
      <c r="A2544" s="89"/>
      <c r="B2544" s="90"/>
    </row>
    <row r="2545" spans="1:2" x14ac:dyDescent="0.25">
      <c r="A2545" s="89"/>
      <c r="B2545" s="90"/>
    </row>
    <row r="2546" spans="1:2" x14ac:dyDescent="0.25">
      <c r="A2546" s="89"/>
      <c r="B2546" s="90"/>
    </row>
    <row r="2547" spans="1:2" x14ac:dyDescent="0.25">
      <c r="A2547" s="89"/>
      <c r="B2547" s="90"/>
    </row>
    <row r="2548" spans="1:2" x14ac:dyDescent="0.25">
      <c r="A2548" s="89"/>
      <c r="B2548" s="90"/>
    </row>
    <row r="2549" spans="1:2" x14ac:dyDescent="0.25">
      <c r="A2549" s="89"/>
      <c r="B2549" s="90"/>
    </row>
    <row r="2550" spans="1:2" x14ac:dyDescent="0.25">
      <c r="A2550" s="89"/>
      <c r="B2550" s="90"/>
    </row>
    <row r="2551" spans="1:2" x14ac:dyDescent="0.25">
      <c r="A2551" s="89"/>
      <c r="B2551" s="90"/>
    </row>
    <row r="2552" spans="1:2" x14ac:dyDescent="0.25">
      <c r="A2552" s="89"/>
      <c r="B2552" s="90"/>
    </row>
    <row r="2553" spans="1:2" x14ac:dyDescent="0.25">
      <c r="A2553" s="89"/>
      <c r="B2553" s="90"/>
    </row>
    <row r="2554" spans="1:2" x14ac:dyDescent="0.25">
      <c r="A2554" s="89"/>
      <c r="B2554" s="90"/>
    </row>
    <row r="2555" spans="1:2" x14ac:dyDescent="0.25">
      <c r="A2555" s="89"/>
      <c r="B2555" s="90"/>
    </row>
    <row r="2556" spans="1:2" x14ac:dyDescent="0.25">
      <c r="A2556" s="89"/>
      <c r="B2556" s="90"/>
    </row>
    <row r="2557" spans="1:2" x14ac:dyDescent="0.25">
      <c r="A2557" s="89"/>
      <c r="B2557" s="90"/>
    </row>
    <row r="2558" spans="1:2" x14ac:dyDescent="0.25">
      <c r="A2558" s="89"/>
      <c r="B2558" s="90"/>
    </row>
    <row r="2559" spans="1:2" x14ac:dyDescent="0.25">
      <c r="A2559" s="89"/>
      <c r="B2559" s="90"/>
    </row>
    <row r="2560" spans="1:2" x14ac:dyDescent="0.25">
      <c r="A2560" s="89"/>
      <c r="B2560" s="90"/>
    </row>
    <row r="2561" spans="1:2" x14ac:dyDescent="0.25">
      <c r="A2561" s="89"/>
      <c r="B2561" s="90"/>
    </row>
    <row r="2562" spans="1:2" x14ac:dyDescent="0.25">
      <c r="A2562" s="89"/>
      <c r="B2562" s="90"/>
    </row>
    <row r="2563" spans="1:2" x14ac:dyDescent="0.25">
      <c r="A2563" s="89"/>
      <c r="B2563" s="90"/>
    </row>
    <row r="2564" spans="1:2" x14ac:dyDescent="0.25">
      <c r="A2564" s="89"/>
      <c r="B2564" s="90"/>
    </row>
    <row r="2565" spans="1:2" x14ac:dyDescent="0.25">
      <c r="A2565" s="89"/>
      <c r="B2565" s="90"/>
    </row>
    <row r="2566" spans="1:2" x14ac:dyDescent="0.25">
      <c r="A2566" s="89"/>
      <c r="B2566" s="90"/>
    </row>
    <row r="2567" spans="1:2" x14ac:dyDescent="0.25">
      <c r="A2567" s="89"/>
      <c r="B2567" s="90"/>
    </row>
    <row r="2568" spans="1:2" x14ac:dyDescent="0.25">
      <c r="A2568" s="89"/>
      <c r="B2568" s="90"/>
    </row>
    <row r="2569" spans="1:2" x14ac:dyDescent="0.25">
      <c r="A2569" s="89"/>
      <c r="B2569" s="90"/>
    </row>
    <row r="2570" spans="1:2" x14ac:dyDescent="0.25">
      <c r="A2570" s="89"/>
      <c r="B2570" s="90"/>
    </row>
    <row r="2571" spans="1:2" x14ac:dyDescent="0.25">
      <c r="A2571" s="89"/>
      <c r="B2571" s="90"/>
    </row>
    <row r="2572" spans="1:2" x14ac:dyDescent="0.25">
      <c r="A2572" s="89"/>
      <c r="B2572" s="90"/>
    </row>
    <row r="2573" spans="1:2" x14ac:dyDescent="0.25">
      <c r="A2573" s="89"/>
      <c r="B2573" s="90"/>
    </row>
    <row r="2574" spans="1:2" x14ac:dyDescent="0.25">
      <c r="A2574" s="89"/>
      <c r="B2574" s="90"/>
    </row>
    <row r="2575" spans="1:2" x14ac:dyDescent="0.25">
      <c r="A2575" s="89"/>
      <c r="B2575" s="90"/>
    </row>
    <row r="2576" spans="1:2" x14ac:dyDescent="0.25">
      <c r="A2576" s="89"/>
      <c r="B2576" s="90"/>
    </row>
    <row r="2577" spans="1:2" x14ac:dyDescent="0.25">
      <c r="A2577" s="89"/>
      <c r="B2577" s="90"/>
    </row>
    <row r="2578" spans="1:2" x14ac:dyDescent="0.25">
      <c r="A2578" s="89"/>
      <c r="B2578" s="90"/>
    </row>
    <row r="2579" spans="1:2" x14ac:dyDescent="0.25">
      <c r="A2579" s="89"/>
      <c r="B2579" s="90"/>
    </row>
    <row r="2580" spans="1:2" x14ac:dyDescent="0.25">
      <c r="A2580" s="89"/>
      <c r="B2580" s="90"/>
    </row>
    <row r="2581" spans="1:2" x14ac:dyDescent="0.25">
      <c r="A2581" s="89"/>
      <c r="B2581" s="90"/>
    </row>
    <row r="2582" spans="1:2" x14ac:dyDescent="0.25">
      <c r="A2582" s="89"/>
      <c r="B2582" s="90"/>
    </row>
    <row r="2583" spans="1:2" x14ac:dyDescent="0.25">
      <c r="A2583" s="89"/>
      <c r="B2583" s="90"/>
    </row>
    <row r="2584" spans="1:2" x14ac:dyDescent="0.25">
      <c r="A2584" s="89"/>
      <c r="B2584" s="90"/>
    </row>
    <row r="2585" spans="1:2" x14ac:dyDescent="0.25">
      <c r="A2585" s="89"/>
      <c r="B2585" s="90"/>
    </row>
    <row r="2586" spans="1:2" x14ac:dyDescent="0.25">
      <c r="A2586" s="89"/>
      <c r="B2586" s="90"/>
    </row>
    <row r="2587" spans="1:2" x14ac:dyDescent="0.25">
      <c r="A2587" s="89"/>
      <c r="B2587" s="90"/>
    </row>
    <row r="2588" spans="1:2" x14ac:dyDescent="0.25">
      <c r="A2588" s="89"/>
      <c r="B2588" s="90"/>
    </row>
    <row r="2589" spans="1:2" x14ac:dyDescent="0.25">
      <c r="A2589" s="89"/>
      <c r="B2589" s="90"/>
    </row>
    <row r="2590" spans="1:2" x14ac:dyDescent="0.25">
      <c r="A2590" s="89"/>
      <c r="B2590" s="90"/>
    </row>
    <row r="2591" spans="1:2" x14ac:dyDescent="0.25">
      <c r="A2591" s="89"/>
      <c r="B2591" s="90"/>
    </row>
    <row r="2592" spans="1:2" x14ac:dyDescent="0.25">
      <c r="A2592" s="89"/>
      <c r="B2592" s="90"/>
    </row>
    <row r="2593" spans="1:2" x14ac:dyDescent="0.25">
      <c r="A2593" s="89"/>
      <c r="B2593" s="90"/>
    </row>
    <row r="2594" spans="1:2" x14ac:dyDescent="0.25">
      <c r="A2594" s="89"/>
      <c r="B2594" s="90"/>
    </row>
    <row r="2595" spans="1:2" x14ac:dyDescent="0.25">
      <c r="A2595" s="89"/>
      <c r="B2595" s="90"/>
    </row>
    <row r="2596" spans="1:2" x14ac:dyDescent="0.25">
      <c r="A2596" s="89"/>
      <c r="B2596" s="90"/>
    </row>
    <row r="2597" spans="1:2" x14ac:dyDescent="0.25">
      <c r="A2597" s="89"/>
      <c r="B2597" s="90"/>
    </row>
    <row r="2598" spans="1:2" x14ac:dyDescent="0.25">
      <c r="A2598" s="89"/>
      <c r="B2598" s="90"/>
    </row>
    <row r="2599" spans="1:2" x14ac:dyDescent="0.25">
      <c r="A2599" s="89"/>
      <c r="B2599" s="90"/>
    </row>
    <row r="2600" spans="1:2" x14ac:dyDescent="0.25">
      <c r="A2600" s="89"/>
      <c r="B2600" s="90"/>
    </row>
    <row r="2601" spans="1:2" x14ac:dyDescent="0.25">
      <c r="A2601" s="89"/>
      <c r="B2601" s="90"/>
    </row>
    <row r="2602" spans="1:2" x14ac:dyDescent="0.25">
      <c r="A2602" s="89"/>
      <c r="B2602" s="90"/>
    </row>
    <row r="2603" spans="1:2" x14ac:dyDescent="0.25">
      <c r="A2603" s="89"/>
      <c r="B2603" s="90"/>
    </row>
    <row r="2604" spans="1:2" x14ac:dyDescent="0.25">
      <c r="A2604" s="89"/>
      <c r="B2604" s="90"/>
    </row>
    <row r="2605" spans="1:2" x14ac:dyDescent="0.25">
      <c r="A2605" s="89"/>
      <c r="B2605" s="90"/>
    </row>
    <row r="2606" spans="1:2" x14ac:dyDescent="0.25">
      <c r="A2606" s="89"/>
      <c r="B2606" s="90"/>
    </row>
    <row r="2607" spans="1:2" x14ac:dyDescent="0.25">
      <c r="A2607" s="89"/>
      <c r="B2607" s="90"/>
    </row>
    <row r="2608" spans="1:2" x14ac:dyDescent="0.25">
      <c r="A2608" s="89"/>
      <c r="B2608" s="90"/>
    </row>
    <row r="2609" spans="1:2" x14ac:dyDescent="0.25">
      <c r="A2609" s="89"/>
      <c r="B2609" s="90"/>
    </row>
    <row r="2610" spans="1:2" x14ac:dyDescent="0.25">
      <c r="A2610" s="89"/>
      <c r="B2610" s="90"/>
    </row>
    <row r="2611" spans="1:2" x14ac:dyDescent="0.25">
      <c r="A2611" s="89"/>
      <c r="B2611" s="90"/>
    </row>
    <row r="2612" spans="1:2" x14ac:dyDescent="0.25">
      <c r="A2612" s="89"/>
      <c r="B2612" s="90"/>
    </row>
    <row r="2613" spans="1:2" x14ac:dyDescent="0.25">
      <c r="A2613" s="89"/>
      <c r="B2613" s="90"/>
    </row>
    <row r="2614" spans="1:2" x14ac:dyDescent="0.25">
      <c r="A2614" s="89"/>
      <c r="B2614" s="90"/>
    </row>
    <row r="2615" spans="1:2" x14ac:dyDescent="0.25">
      <c r="A2615" s="89"/>
      <c r="B2615" s="90"/>
    </row>
    <row r="2616" spans="1:2" x14ac:dyDescent="0.25">
      <c r="A2616" s="89"/>
      <c r="B2616" s="90"/>
    </row>
    <row r="2617" spans="1:2" x14ac:dyDescent="0.25">
      <c r="A2617" s="89"/>
      <c r="B2617" s="90"/>
    </row>
    <row r="2618" spans="1:2" x14ac:dyDescent="0.25">
      <c r="A2618" s="89"/>
      <c r="B2618" s="90"/>
    </row>
    <row r="2619" spans="1:2" x14ac:dyDescent="0.25">
      <c r="A2619" s="89"/>
      <c r="B2619" s="90"/>
    </row>
    <row r="2620" spans="1:2" x14ac:dyDescent="0.25">
      <c r="A2620" s="89"/>
      <c r="B2620" s="90"/>
    </row>
    <row r="2621" spans="1:2" x14ac:dyDescent="0.25">
      <c r="A2621" s="89"/>
      <c r="B2621" s="90"/>
    </row>
    <row r="2622" spans="1:2" x14ac:dyDescent="0.25">
      <c r="A2622" s="89"/>
      <c r="B2622" s="90"/>
    </row>
    <row r="2623" spans="1:2" x14ac:dyDescent="0.25">
      <c r="A2623" s="89"/>
      <c r="B2623" s="90"/>
    </row>
    <row r="2624" spans="1:2" x14ac:dyDescent="0.25">
      <c r="A2624" s="89"/>
      <c r="B2624" s="90"/>
    </row>
    <row r="2625" spans="1:2" x14ac:dyDescent="0.25">
      <c r="A2625" s="89"/>
      <c r="B2625" s="90"/>
    </row>
    <row r="2626" spans="1:2" x14ac:dyDescent="0.25">
      <c r="A2626" s="89"/>
      <c r="B2626" s="90"/>
    </row>
    <row r="2627" spans="1:2" x14ac:dyDescent="0.25">
      <c r="A2627" s="89"/>
      <c r="B2627" s="90"/>
    </row>
    <row r="2628" spans="1:2" x14ac:dyDescent="0.25">
      <c r="A2628" s="89"/>
      <c r="B2628" s="90"/>
    </row>
    <row r="2629" spans="1:2" x14ac:dyDescent="0.25">
      <c r="A2629" s="89"/>
      <c r="B2629" s="90"/>
    </row>
    <row r="2630" spans="1:2" x14ac:dyDescent="0.25">
      <c r="A2630" s="89"/>
      <c r="B2630" s="90"/>
    </row>
    <row r="2631" spans="1:2" x14ac:dyDescent="0.25">
      <c r="A2631" s="89"/>
      <c r="B2631" s="90"/>
    </row>
    <row r="2632" spans="1:2" x14ac:dyDescent="0.25">
      <c r="A2632" s="89"/>
      <c r="B2632" s="90"/>
    </row>
    <row r="2633" spans="1:2" x14ac:dyDescent="0.25">
      <c r="A2633" s="89"/>
      <c r="B2633" s="90"/>
    </row>
    <row r="2634" spans="1:2" x14ac:dyDescent="0.25">
      <c r="A2634" s="89"/>
      <c r="B2634" s="90"/>
    </row>
    <row r="2635" spans="1:2" x14ac:dyDescent="0.25">
      <c r="A2635" s="89"/>
      <c r="B2635" s="90"/>
    </row>
    <row r="2636" spans="1:2" x14ac:dyDescent="0.25">
      <c r="A2636" s="89"/>
      <c r="B2636" s="90"/>
    </row>
    <row r="2637" spans="1:2" x14ac:dyDescent="0.25">
      <c r="A2637" s="89"/>
      <c r="B2637" s="90"/>
    </row>
    <row r="2638" spans="1:2" x14ac:dyDescent="0.25">
      <c r="A2638" s="89"/>
      <c r="B2638" s="90"/>
    </row>
    <row r="2639" spans="1:2" x14ac:dyDescent="0.25">
      <c r="A2639" s="89"/>
      <c r="B2639" s="90"/>
    </row>
    <row r="2640" spans="1:2" x14ac:dyDescent="0.25">
      <c r="A2640" s="89"/>
      <c r="B2640" s="90"/>
    </row>
    <row r="2641" spans="1:2" x14ac:dyDescent="0.25">
      <c r="A2641" s="89"/>
      <c r="B2641" s="90"/>
    </row>
    <row r="2642" spans="1:2" x14ac:dyDescent="0.25">
      <c r="A2642" s="89"/>
      <c r="B2642" s="90"/>
    </row>
    <row r="2643" spans="1:2" x14ac:dyDescent="0.25">
      <c r="A2643" s="89"/>
      <c r="B2643" s="90"/>
    </row>
    <row r="2644" spans="1:2" x14ac:dyDescent="0.25">
      <c r="A2644" s="89"/>
      <c r="B2644" s="90"/>
    </row>
    <row r="2645" spans="1:2" x14ac:dyDescent="0.25">
      <c r="A2645" s="89"/>
      <c r="B2645" s="90"/>
    </row>
    <row r="2646" spans="1:2" x14ac:dyDescent="0.25">
      <c r="A2646" s="89"/>
      <c r="B2646" s="90"/>
    </row>
    <row r="2647" spans="1:2" x14ac:dyDescent="0.25">
      <c r="A2647" s="89"/>
      <c r="B2647" s="90"/>
    </row>
    <row r="2648" spans="1:2" x14ac:dyDescent="0.25">
      <c r="A2648" s="89"/>
      <c r="B2648" s="90"/>
    </row>
    <row r="2649" spans="1:2" x14ac:dyDescent="0.25">
      <c r="A2649" s="89"/>
      <c r="B2649" s="90"/>
    </row>
    <row r="2650" spans="1:2" x14ac:dyDescent="0.25">
      <c r="A2650" s="89"/>
      <c r="B2650" s="90"/>
    </row>
    <row r="2651" spans="1:2" x14ac:dyDescent="0.25">
      <c r="A2651" s="89"/>
      <c r="B2651" s="90"/>
    </row>
    <row r="2652" spans="1:2" x14ac:dyDescent="0.25">
      <c r="A2652" s="89"/>
      <c r="B2652" s="90"/>
    </row>
    <row r="2653" spans="1:2" x14ac:dyDescent="0.25">
      <c r="A2653" s="89"/>
      <c r="B2653" s="90"/>
    </row>
    <row r="2654" spans="1:2" x14ac:dyDescent="0.25">
      <c r="A2654" s="89"/>
      <c r="B2654" s="90"/>
    </row>
    <row r="2655" spans="1:2" x14ac:dyDescent="0.25">
      <c r="A2655" s="89"/>
      <c r="B2655" s="90"/>
    </row>
    <row r="2656" spans="1:2" x14ac:dyDescent="0.25">
      <c r="A2656" s="89"/>
      <c r="B2656" s="90"/>
    </row>
    <row r="2657" spans="1:2" x14ac:dyDescent="0.25">
      <c r="A2657" s="89"/>
      <c r="B2657" s="90"/>
    </row>
    <row r="2658" spans="1:2" x14ac:dyDescent="0.25">
      <c r="A2658" s="89"/>
      <c r="B2658" s="90"/>
    </row>
    <row r="2659" spans="1:2" x14ac:dyDescent="0.25">
      <c r="A2659" s="89"/>
      <c r="B2659" s="90"/>
    </row>
    <row r="2660" spans="1:2" x14ac:dyDescent="0.25">
      <c r="A2660" s="89"/>
      <c r="B2660" s="90"/>
    </row>
    <row r="2661" spans="1:2" x14ac:dyDescent="0.25">
      <c r="A2661" s="89"/>
      <c r="B2661" s="90"/>
    </row>
    <row r="2662" spans="1:2" x14ac:dyDescent="0.25">
      <c r="A2662" s="89"/>
      <c r="B2662" s="90"/>
    </row>
    <row r="2663" spans="1:2" x14ac:dyDescent="0.25">
      <c r="A2663" s="89"/>
      <c r="B2663" s="90"/>
    </row>
    <row r="2664" spans="1:2" x14ac:dyDescent="0.25">
      <c r="A2664" s="89"/>
      <c r="B2664" s="90"/>
    </row>
    <row r="2665" spans="1:2" x14ac:dyDescent="0.25">
      <c r="A2665" s="89"/>
      <c r="B2665" s="90"/>
    </row>
    <row r="2666" spans="1:2" x14ac:dyDescent="0.25">
      <c r="A2666" s="89"/>
      <c r="B2666" s="90"/>
    </row>
    <row r="2667" spans="1:2" x14ac:dyDescent="0.25">
      <c r="A2667" s="89"/>
      <c r="B2667" s="90"/>
    </row>
    <row r="2668" spans="1:2" x14ac:dyDescent="0.25">
      <c r="A2668" s="89"/>
      <c r="B2668" s="90"/>
    </row>
    <row r="2669" spans="1:2" x14ac:dyDescent="0.25">
      <c r="A2669" s="89"/>
      <c r="B2669" s="90"/>
    </row>
    <row r="2670" spans="1:2" x14ac:dyDescent="0.25">
      <c r="A2670" s="89"/>
      <c r="B2670" s="90"/>
    </row>
    <row r="2671" spans="1:2" x14ac:dyDescent="0.25">
      <c r="A2671" s="89"/>
      <c r="B2671" s="90"/>
    </row>
    <row r="2672" spans="1:2" x14ac:dyDescent="0.25">
      <c r="A2672" s="89"/>
      <c r="B2672" s="90"/>
    </row>
    <row r="2673" spans="1:2" x14ac:dyDescent="0.25">
      <c r="A2673" s="89"/>
      <c r="B2673" s="90"/>
    </row>
    <row r="2674" spans="1:2" x14ac:dyDescent="0.25">
      <c r="A2674" s="89"/>
      <c r="B2674" s="90"/>
    </row>
    <row r="2675" spans="1:2" x14ac:dyDescent="0.25">
      <c r="A2675" s="89"/>
      <c r="B2675" s="90"/>
    </row>
    <row r="2676" spans="1:2" x14ac:dyDescent="0.25">
      <c r="A2676" s="89"/>
      <c r="B2676" s="90"/>
    </row>
    <row r="2677" spans="1:2" x14ac:dyDescent="0.25">
      <c r="A2677" s="89"/>
      <c r="B2677" s="90"/>
    </row>
    <row r="2678" spans="1:2" x14ac:dyDescent="0.25">
      <c r="A2678" s="89"/>
      <c r="B2678" s="90"/>
    </row>
    <row r="2679" spans="1:2" x14ac:dyDescent="0.25">
      <c r="A2679" s="89"/>
      <c r="B2679" s="90"/>
    </row>
    <row r="2680" spans="1:2" x14ac:dyDescent="0.25">
      <c r="A2680" s="89"/>
      <c r="B2680" s="90"/>
    </row>
    <row r="2681" spans="1:2" x14ac:dyDescent="0.25">
      <c r="A2681" s="89"/>
      <c r="B2681" s="90"/>
    </row>
    <row r="2682" spans="1:2" x14ac:dyDescent="0.25">
      <c r="A2682" s="89"/>
      <c r="B2682" s="90"/>
    </row>
    <row r="2683" spans="1:2" x14ac:dyDescent="0.25">
      <c r="A2683" s="89"/>
      <c r="B2683" s="90"/>
    </row>
    <row r="2684" spans="1:2" x14ac:dyDescent="0.25">
      <c r="A2684" s="89"/>
      <c r="B2684" s="90"/>
    </row>
    <row r="2685" spans="1:2" x14ac:dyDescent="0.25">
      <c r="A2685" s="89"/>
      <c r="B2685" s="90"/>
    </row>
    <row r="2686" spans="1:2" x14ac:dyDescent="0.25">
      <c r="A2686" s="89"/>
      <c r="B2686" s="90"/>
    </row>
    <row r="2687" spans="1:2" x14ac:dyDescent="0.25">
      <c r="A2687" s="89"/>
      <c r="B2687" s="90"/>
    </row>
    <row r="2688" spans="1:2" x14ac:dyDescent="0.25">
      <c r="A2688" s="89"/>
      <c r="B2688" s="90"/>
    </row>
    <row r="2689" spans="1:2" x14ac:dyDescent="0.25">
      <c r="A2689" s="89"/>
      <c r="B2689" s="90"/>
    </row>
    <row r="2690" spans="1:2" x14ac:dyDescent="0.25">
      <c r="A2690" s="89"/>
      <c r="B2690" s="90"/>
    </row>
    <row r="2691" spans="1:2" x14ac:dyDescent="0.25">
      <c r="A2691" s="89"/>
      <c r="B2691" s="90"/>
    </row>
    <row r="2692" spans="1:2" x14ac:dyDescent="0.25">
      <c r="A2692" s="89"/>
      <c r="B2692" s="90"/>
    </row>
    <row r="2693" spans="1:2" x14ac:dyDescent="0.25">
      <c r="A2693" s="89"/>
      <c r="B2693" s="90"/>
    </row>
    <row r="2694" spans="1:2" x14ac:dyDescent="0.25">
      <c r="A2694" s="89"/>
      <c r="B2694" s="90"/>
    </row>
    <row r="2695" spans="1:2" x14ac:dyDescent="0.25">
      <c r="A2695" s="89"/>
      <c r="B2695" s="90"/>
    </row>
    <row r="2696" spans="1:2" x14ac:dyDescent="0.25">
      <c r="A2696" s="89"/>
      <c r="B2696" s="90"/>
    </row>
    <row r="2697" spans="1:2" x14ac:dyDescent="0.25">
      <c r="A2697" s="89"/>
      <c r="B2697" s="90"/>
    </row>
    <row r="2698" spans="1:2" x14ac:dyDescent="0.25">
      <c r="A2698" s="89"/>
      <c r="B2698" s="90"/>
    </row>
    <row r="2699" spans="1:2" x14ac:dyDescent="0.25">
      <c r="A2699" s="89"/>
      <c r="B2699" s="90"/>
    </row>
    <row r="2700" spans="1:2" x14ac:dyDescent="0.25">
      <c r="A2700" s="89"/>
      <c r="B2700" s="90"/>
    </row>
    <row r="2701" spans="1:2" x14ac:dyDescent="0.25">
      <c r="A2701" s="89"/>
      <c r="B2701" s="90"/>
    </row>
    <row r="2702" spans="1:2" x14ac:dyDescent="0.25">
      <c r="A2702" s="89"/>
      <c r="B2702" s="90"/>
    </row>
    <row r="2703" spans="1:2" x14ac:dyDescent="0.25">
      <c r="A2703" s="89"/>
      <c r="B2703" s="90"/>
    </row>
    <row r="2704" spans="1:2" x14ac:dyDescent="0.25">
      <c r="A2704" s="89"/>
      <c r="B2704" s="90"/>
    </row>
    <row r="2705" spans="1:2" x14ac:dyDescent="0.25">
      <c r="A2705" s="89"/>
      <c r="B2705" s="90"/>
    </row>
    <row r="2706" spans="1:2" x14ac:dyDescent="0.25">
      <c r="A2706" s="89"/>
      <c r="B2706" s="90"/>
    </row>
    <row r="2707" spans="1:2" x14ac:dyDescent="0.25">
      <c r="A2707" s="89"/>
      <c r="B2707" s="90"/>
    </row>
    <row r="2708" spans="1:2" x14ac:dyDescent="0.25">
      <c r="A2708" s="89"/>
      <c r="B2708" s="90"/>
    </row>
    <row r="2709" spans="1:2" x14ac:dyDescent="0.25">
      <c r="A2709" s="89"/>
      <c r="B2709" s="90"/>
    </row>
    <row r="2710" spans="1:2" x14ac:dyDescent="0.25">
      <c r="A2710" s="89"/>
      <c r="B2710" s="90"/>
    </row>
    <row r="2711" spans="1:2" x14ac:dyDescent="0.25">
      <c r="A2711" s="89"/>
      <c r="B2711" s="90"/>
    </row>
    <row r="2712" spans="1:2" x14ac:dyDescent="0.25">
      <c r="A2712" s="89"/>
      <c r="B2712" s="90"/>
    </row>
    <row r="2713" spans="1:2" x14ac:dyDescent="0.25">
      <c r="A2713" s="89"/>
      <c r="B2713" s="90"/>
    </row>
    <row r="2714" spans="1:2" x14ac:dyDescent="0.25">
      <c r="A2714" s="89"/>
      <c r="B2714" s="90"/>
    </row>
    <row r="2715" spans="1:2" x14ac:dyDescent="0.25">
      <c r="A2715" s="89"/>
      <c r="B2715" s="90"/>
    </row>
    <row r="2716" spans="1:2" x14ac:dyDescent="0.25">
      <c r="A2716" s="89"/>
      <c r="B2716" s="90"/>
    </row>
    <row r="2717" spans="1:2" x14ac:dyDescent="0.25">
      <c r="A2717" s="89"/>
      <c r="B2717" s="90"/>
    </row>
    <row r="2718" spans="1:2" x14ac:dyDescent="0.25">
      <c r="A2718" s="89"/>
      <c r="B2718" s="90"/>
    </row>
    <row r="2719" spans="1:2" x14ac:dyDescent="0.25">
      <c r="A2719" s="89"/>
      <c r="B2719" s="90"/>
    </row>
    <row r="2720" spans="1:2" x14ac:dyDescent="0.25">
      <c r="A2720" s="89"/>
      <c r="B2720" s="90"/>
    </row>
    <row r="2721" spans="1:2" x14ac:dyDescent="0.25">
      <c r="A2721" s="89"/>
      <c r="B2721" s="90"/>
    </row>
    <row r="2722" spans="1:2" x14ac:dyDescent="0.25">
      <c r="A2722" s="89"/>
      <c r="B2722" s="90"/>
    </row>
    <row r="2723" spans="1:2" x14ac:dyDescent="0.25">
      <c r="A2723" s="89"/>
      <c r="B2723" s="90"/>
    </row>
    <row r="2724" spans="1:2" x14ac:dyDescent="0.25">
      <c r="A2724" s="89"/>
      <c r="B2724" s="90"/>
    </row>
    <row r="2725" spans="1:2" x14ac:dyDescent="0.25">
      <c r="A2725" s="89"/>
      <c r="B2725" s="90"/>
    </row>
    <row r="2726" spans="1:2" x14ac:dyDescent="0.25">
      <c r="A2726" s="89"/>
      <c r="B2726" s="90"/>
    </row>
    <row r="2727" spans="1:2" x14ac:dyDescent="0.25">
      <c r="A2727" s="89"/>
      <c r="B2727" s="90"/>
    </row>
    <row r="2728" spans="1:2" x14ac:dyDescent="0.25">
      <c r="A2728" s="89"/>
      <c r="B2728" s="90"/>
    </row>
    <row r="2729" spans="1:2" x14ac:dyDescent="0.25">
      <c r="A2729" s="89"/>
      <c r="B2729" s="90"/>
    </row>
    <row r="2730" spans="1:2" x14ac:dyDescent="0.25">
      <c r="A2730" s="89"/>
      <c r="B2730" s="90"/>
    </row>
    <row r="2731" spans="1:2" x14ac:dyDescent="0.25">
      <c r="A2731" s="89"/>
      <c r="B2731" s="90"/>
    </row>
    <row r="2732" spans="1:2" x14ac:dyDescent="0.25">
      <c r="A2732" s="89"/>
      <c r="B2732" s="90"/>
    </row>
    <row r="2733" spans="1:2" x14ac:dyDescent="0.25">
      <c r="A2733" s="89"/>
      <c r="B2733" s="90"/>
    </row>
    <row r="2734" spans="1:2" x14ac:dyDescent="0.25">
      <c r="A2734" s="89"/>
      <c r="B2734" s="90"/>
    </row>
    <row r="2735" spans="1:2" x14ac:dyDescent="0.25">
      <c r="A2735" s="89"/>
      <c r="B2735" s="90"/>
    </row>
    <row r="2736" spans="1:2" x14ac:dyDescent="0.25">
      <c r="A2736" s="89"/>
      <c r="B2736" s="90"/>
    </row>
    <row r="2737" spans="1:2" x14ac:dyDescent="0.25">
      <c r="A2737" s="89"/>
      <c r="B2737" s="90"/>
    </row>
    <row r="2738" spans="1:2" x14ac:dyDescent="0.25">
      <c r="A2738" s="89"/>
      <c r="B2738" s="90"/>
    </row>
    <row r="2739" spans="1:2" x14ac:dyDescent="0.25">
      <c r="A2739" s="89"/>
      <c r="B2739" s="90"/>
    </row>
    <row r="2740" spans="1:2" x14ac:dyDescent="0.25">
      <c r="A2740" s="89"/>
      <c r="B2740" s="90"/>
    </row>
    <row r="2741" spans="1:2" x14ac:dyDescent="0.25">
      <c r="A2741" s="89"/>
      <c r="B2741" s="90"/>
    </row>
    <row r="2742" spans="1:2" x14ac:dyDescent="0.25">
      <c r="A2742" s="89"/>
      <c r="B2742" s="90"/>
    </row>
    <row r="2743" spans="1:2" x14ac:dyDescent="0.25">
      <c r="A2743" s="89"/>
      <c r="B2743" s="90"/>
    </row>
    <row r="2744" spans="1:2" x14ac:dyDescent="0.25">
      <c r="A2744" s="89"/>
      <c r="B2744" s="90"/>
    </row>
    <row r="2745" spans="1:2" x14ac:dyDescent="0.25">
      <c r="A2745" s="89"/>
      <c r="B2745" s="90"/>
    </row>
    <row r="2746" spans="1:2" x14ac:dyDescent="0.25">
      <c r="A2746" s="89"/>
      <c r="B2746" s="90"/>
    </row>
    <row r="2747" spans="1:2" x14ac:dyDescent="0.25">
      <c r="A2747" s="89"/>
      <c r="B2747" s="90"/>
    </row>
    <row r="2748" spans="1:2" x14ac:dyDescent="0.25">
      <c r="A2748" s="89"/>
      <c r="B2748" s="90"/>
    </row>
    <row r="2749" spans="1:2" x14ac:dyDescent="0.25">
      <c r="A2749" s="89"/>
      <c r="B2749" s="90"/>
    </row>
    <row r="2750" spans="1:2" x14ac:dyDescent="0.25">
      <c r="A2750" s="89"/>
      <c r="B2750" s="90"/>
    </row>
    <row r="2751" spans="1:2" x14ac:dyDescent="0.25">
      <c r="A2751" s="89"/>
      <c r="B2751" s="90"/>
    </row>
    <row r="2752" spans="1:2" x14ac:dyDescent="0.25">
      <c r="A2752" s="89"/>
      <c r="B2752" s="90"/>
    </row>
    <row r="2753" spans="1:2" x14ac:dyDescent="0.25">
      <c r="A2753" s="89"/>
      <c r="B2753" s="90"/>
    </row>
    <row r="2754" spans="1:2" x14ac:dyDescent="0.25">
      <c r="A2754" s="89"/>
      <c r="B2754" s="90"/>
    </row>
    <row r="2755" spans="1:2" x14ac:dyDescent="0.25">
      <c r="A2755" s="89"/>
      <c r="B2755" s="90"/>
    </row>
    <row r="2756" spans="1:2" x14ac:dyDescent="0.25">
      <c r="A2756" s="89"/>
      <c r="B2756" s="90"/>
    </row>
    <row r="2757" spans="1:2" x14ac:dyDescent="0.25">
      <c r="A2757" s="89"/>
      <c r="B2757" s="90"/>
    </row>
    <row r="2758" spans="1:2" x14ac:dyDescent="0.25">
      <c r="A2758" s="89"/>
      <c r="B2758" s="90"/>
    </row>
    <row r="2759" spans="1:2" x14ac:dyDescent="0.25">
      <c r="A2759" s="89"/>
      <c r="B2759" s="90"/>
    </row>
    <row r="2760" spans="1:2" x14ac:dyDescent="0.25">
      <c r="A2760" s="89"/>
      <c r="B2760" s="90"/>
    </row>
    <row r="2761" spans="1:2" x14ac:dyDescent="0.25">
      <c r="A2761" s="89"/>
      <c r="B2761" s="90"/>
    </row>
    <row r="2762" spans="1:2" x14ac:dyDescent="0.25">
      <c r="A2762" s="89"/>
      <c r="B2762" s="90"/>
    </row>
    <row r="2763" spans="1:2" x14ac:dyDescent="0.25">
      <c r="A2763" s="89"/>
      <c r="B2763" s="90"/>
    </row>
    <row r="2764" spans="1:2" x14ac:dyDescent="0.25">
      <c r="A2764" s="89"/>
      <c r="B2764" s="90"/>
    </row>
    <row r="2765" spans="1:2" x14ac:dyDescent="0.25">
      <c r="A2765" s="89"/>
      <c r="B2765" s="90"/>
    </row>
    <row r="2766" spans="1:2" x14ac:dyDescent="0.25">
      <c r="A2766" s="89"/>
      <c r="B2766" s="90"/>
    </row>
    <row r="2767" spans="1:2" x14ac:dyDescent="0.25">
      <c r="A2767" s="89"/>
      <c r="B2767" s="90"/>
    </row>
    <row r="2768" spans="1:2" x14ac:dyDescent="0.25">
      <c r="A2768" s="89"/>
      <c r="B2768" s="90"/>
    </row>
    <row r="2769" spans="1:2" x14ac:dyDescent="0.25">
      <c r="A2769" s="89"/>
      <c r="B2769" s="90"/>
    </row>
    <row r="2770" spans="1:2" x14ac:dyDescent="0.25">
      <c r="A2770" s="89"/>
      <c r="B2770" s="90"/>
    </row>
    <row r="2771" spans="1:2" x14ac:dyDescent="0.25">
      <c r="A2771" s="89"/>
      <c r="B2771" s="90"/>
    </row>
    <row r="2772" spans="1:2" x14ac:dyDescent="0.25">
      <c r="A2772" s="89"/>
      <c r="B2772" s="90"/>
    </row>
    <row r="2773" spans="1:2" x14ac:dyDescent="0.25">
      <c r="A2773" s="89"/>
      <c r="B2773" s="90"/>
    </row>
    <row r="2774" spans="1:2" x14ac:dyDescent="0.25">
      <c r="A2774" s="89"/>
      <c r="B2774" s="90"/>
    </row>
    <row r="2775" spans="1:2" x14ac:dyDescent="0.25">
      <c r="A2775" s="89"/>
      <c r="B2775" s="90"/>
    </row>
    <row r="2776" spans="1:2" x14ac:dyDescent="0.25">
      <c r="A2776" s="89"/>
      <c r="B2776" s="90"/>
    </row>
    <row r="2777" spans="1:2" x14ac:dyDescent="0.25">
      <c r="A2777" s="89"/>
      <c r="B2777" s="90"/>
    </row>
    <row r="2778" spans="1:2" x14ac:dyDescent="0.25">
      <c r="A2778" s="89"/>
      <c r="B2778" s="90"/>
    </row>
    <row r="2779" spans="1:2" x14ac:dyDescent="0.25">
      <c r="A2779" s="89"/>
      <c r="B2779" s="90"/>
    </row>
    <row r="2780" spans="1:2" x14ac:dyDescent="0.25">
      <c r="A2780" s="89"/>
      <c r="B2780" s="90"/>
    </row>
    <row r="2781" spans="1:2" x14ac:dyDescent="0.25">
      <c r="A2781" s="89"/>
      <c r="B2781" s="90"/>
    </row>
    <row r="2782" spans="1:2" x14ac:dyDescent="0.25">
      <c r="A2782" s="89"/>
      <c r="B2782" s="90"/>
    </row>
    <row r="2783" spans="1:2" x14ac:dyDescent="0.25">
      <c r="A2783" s="89"/>
      <c r="B2783" s="90"/>
    </row>
    <row r="2784" spans="1:2" x14ac:dyDescent="0.25">
      <c r="A2784" s="89"/>
      <c r="B2784" s="90"/>
    </row>
    <row r="2785" spans="1:2" x14ac:dyDescent="0.25">
      <c r="A2785" s="89"/>
      <c r="B2785" s="90"/>
    </row>
    <row r="2786" spans="1:2" x14ac:dyDescent="0.25">
      <c r="A2786" s="89"/>
      <c r="B2786" s="90"/>
    </row>
    <row r="2787" spans="1:2" x14ac:dyDescent="0.25">
      <c r="A2787" s="89"/>
      <c r="B2787" s="90"/>
    </row>
    <row r="2788" spans="1:2" x14ac:dyDescent="0.25">
      <c r="A2788" s="89"/>
      <c r="B2788" s="90"/>
    </row>
    <row r="2789" spans="1:2" x14ac:dyDescent="0.25">
      <c r="A2789" s="89"/>
      <c r="B2789" s="90"/>
    </row>
    <row r="2790" spans="1:2" x14ac:dyDescent="0.25">
      <c r="A2790" s="89"/>
      <c r="B2790" s="90"/>
    </row>
    <row r="2791" spans="1:2" x14ac:dyDescent="0.25">
      <c r="A2791" s="89"/>
      <c r="B2791" s="90"/>
    </row>
    <row r="2792" spans="1:2" x14ac:dyDescent="0.25">
      <c r="A2792" s="89"/>
      <c r="B2792" s="90"/>
    </row>
    <row r="2793" spans="1:2" x14ac:dyDescent="0.25">
      <c r="A2793" s="89"/>
      <c r="B2793" s="90"/>
    </row>
    <row r="2794" spans="1:2" x14ac:dyDescent="0.25">
      <c r="A2794" s="89"/>
      <c r="B2794" s="90"/>
    </row>
    <row r="2795" spans="1:2" x14ac:dyDescent="0.25">
      <c r="A2795" s="89"/>
      <c r="B2795" s="90"/>
    </row>
    <row r="2796" spans="1:2" x14ac:dyDescent="0.25">
      <c r="A2796" s="89"/>
      <c r="B2796" s="90"/>
    </row>
    <row r="2797" spans="1:2" x14ac:dyDescent="0.25">
      <c r="A2797" s="89"/>
      <c r="B2797" s="90"/>
    </row>
    <row r="2798" spans="1:2" x14ac:dyDescent="0.25">
      <c r="A2798" s="89"/>
      <c r="B2798" s="90"/>
    </row>
    <row r="2799" spans="1:2" x14ac:dyDescent="0.25">
      <c r="A2799" s="89"/>
      <c r="B2799" s="90"/>
    </row>
    <row r="2800" spans="1:2" x14ac:dyDescent="0.25">
      <c r="A2800" s="89"/>
      <c r="B2800" s="90"/>
    </row>
    <row r="2801" spans="1:2" x14ac:dyDescent="0.25">
      <c r="A2801" s="89"/>
      <c r="B2801" s="90"/>
    </row>
    <row r="2802" spans="1:2" x14ac:dyDescent="0.25">
      <c r="A2802" s="89"/>
      <c r="B2802" s="90"/>
    </row>
    <row r="2803" spans="1:2" x14ac:dyDescent="0.25">
      <c r="A2803" s="89"/>
      <c r="B2803" s="90"/>
    </row>
    <row r="2804" spans="1:2" x14ac:dyDescent="0.25">
      <c r="A2804" s="89"/>
      <c r="B2804" s="90"/>
    </row>
    <row r="2805" spans="1:2" x14ac:dyDescent="0.25">
      <c r="A2805" s="89"/>
      <c r="B2805" s="90"/>
    </row>
    <row r="2806" spans="1:2" x14ac:dyDescent="0.25">
      <c r="A2806" s="89"/>
      <c r="B2806" s="90"/>
    </row>
    <row r="2807" spans="1:2" x14ac:dyDescent="0.25">
      <c r="A2807" s="89"/>
      <c r="B2807" s="90"/>
    </row>
    <row r="2808" spans="1:2" x14ac:dyDescent="0.25">
      <c r="A2808" s="89"/>
      <c r="B2808" s="90"/>
    </row>
    <row r="2809" spans="1:2" x14ac:dyDescent="0.25">
      <c r="A2809" s="89"/>
      <c r="B2809" s="90"/>
    </row>
    <row r="2810" spans="1:2" x14ac:dyDescent="0.25">
      <c r="A2810" s="89"/>
      <c r="B2810" s="90"/>
    </row>
    <row r="2811" spans="1:2" x14ac:dyDescent="0.25">
      <c r="A2811" s="89"/>
      <c r="B2811" s="90"/>
    </row>
    <row r="2812" spans="1:2" x14ac:dyDescent="0.25">
      <c r="A2812" s="89"/>
      <c r="B2812" s="90"/>
    </row>
    <row r="2813" spans="1:2" x14ac:dyDescent="0.25">
      <c r="A2813" s="89"/>
      <c r="B2813" s="90"/>
    </row>
    <row r="2814" spans="1:2" x14ac:dyDescent="0.25">
      <c r="A2814" s="89"/>
      <c r="B2814" s="90"/>
    </row>
    <row r="2815" spans="1:2" x14ac:dyDescent="0.25">
      <c r="A2815" s="89"/>
      <c r="B2815" s="90"/>
    </row>
    <row r="2816" spans="1:2" x14ac:dyDescent="0.25">
      <c r="A2816" s="89"/>
      <c r="B2816" s="90"/>
    </row>
    <row r="2817" spans="1:2" x14ac:dyDescent="0.25">
      <c r="A2817" s="89"/>
      <c r="B2817" s="90"/>
    </row>
    <row r="2818" spans="1:2" x14ac:dyDescent="0.25">
      <c r="A2818" s="89"/>
      <c r="B2818" s="90"/>
    </row>
    <row r="2819" spans="1:2" x14ac:dyDescent="0.25">
      <c r="A2819" s="89"/>
      <c r="B2819" s="90"/>
    </row>
    <row r="2820" spans="1:2" x14ac:dyDescent="0.25">
      <c r="A2820" s="89"/>
      <c r="B2820" s="90"/>
    </row>
    <row r="2821" spans="1:2" x14ac:dyDescent="0.25">
      <c r="A2821" s="89"/>
      <c r="B2821" s="90"/>
    </row>
    <row r="2822" spans="1:2" x14ac:dyDescent="0.25">
      <c r="A2822" s="89"/>
      <c r="B2822" s="90"/>
    </row>
    <row r="2823" spans="1:2" x14ac:dyDescent="0.25">
      <c r="A2823" s="89"/>
      <c r="B2823" s="90"/>
    </row>
    <row r="2824" spans="1:2" x14ac:dyDescent="0.25">
      <c r="A2824" s="89"/>
      <c r="B2824" s="90"/>
    </row>
    <row r="2825" spans="1:2" x14ac:dyDescent="0.25">
      <c r="A2825" s="89"/>
      <c r="B2825" s="90"/>
    </row>
    <row r="2826" spans="1:2" x14ac:dyDescent="0.25">
      <c r="A2826" s="89"/>
      <c r="B2826" s="90"/>
    </row>
    <row r="2827" spans="1:2" x14ac:dyDescent="0.25">
      <c r="A2827" s="89"/>
      <c r="B2827" s="90"/>
    </row>
    <row r="2828" spans="1:2" x14ac:dyDescent="0.25">
      <c r="A2828" s="89"/>
      <c r="B2828" s="90"/>
    </row>
    <row r="2829" spans="1:2" x14ac:dyDescent="0.25">
      <c r="A2829" s="89"/>
      <c r="B2829" s="90"/>
    </row>
    <row r="2830" spans="1:2" x14ac:dyDescent="0.25">
      <c r="A2830" s="89"/>
      <c r="B2830" s="90"/>
    </row>
    <row r="2831" spans="1:2" x14ac:dyDescent="0.25">
      <c r="A2831" s="89"/>
      <c r="B2831" s="90"/>
    </row>
    <row r="2832" spans="1:2" x14ac:dyDescent="0.25">
      <c r="A2832" s="89"/>
      <c r="B2832" s="90"/>
    </row>
    <row r="2833" spans="1:2" x14ac:dyDescent="0.25">
      <c r="A2833" s="89"/>
      <c r="B2833" s="90"/>
    </row>
    <row r="2834" spans="1:2" x14ac:dyDescent="0.25">
      <c r="A2834" s="89"/>
      <c r="B2834" s="90"/>
    </row>
    <row r="2835" spans="1:2" x14ac:dyDescent="0.25">
      <c r="A2835" s="89"/>
      <c r="B2835" s="90"/>
    </row>
    <row r="2836" spans="1:2" x14ac:dyDescent="0.25">
      <c r="A2836" s="89"/>
      <c r="B2836" s="90"/>
    </row>
    <row r="2837" spans="1:2" x14ac:dyDescent="0.25">
      <c r="A2837" s="89"/>
      <c r="B2837" s="90"/>
    </row>
    <row r="2838" spans="1:2" x14ac:dyDescent="0.25">
      <c r="A2838" s="89"/>
      <c r="B2838" s="90"/>
    </row>
    <row r="2839" spans="1:2" x14ac:dyDescent="0.25">
      <c r="A2839" s="89"/>
      <c r="B2839" s="90"/>
    </row>
    <row r="2840" spans="1:2" x14ac:dyDescent="0.25">
      <c r="A2840" s="89"/>
      <c r="B2840" s="90"/>
    </row>
    <row r="2841" spans="1:2" x14ac:dyDescent="0.25">
      <c r="A2841" s="89"/>
      <c r="B2841" s="90"/>
    </row>
    <row r="2842" spans="1:2" x14ac:dyDescent="0.25">
      <c r="A2842" s="89"/>
      <c r="B2842" s="90"/>
    </row>
    <row r="2843" spans="1:2" x14ac:dyDescent="0.25">
      <c r="A2843" s="89"/>
      <c r="B2843" s="90"/>
    </row>
    <row r="2844" spans="1:2" x14ac:dyDescent="0.25">
      <c r="A2844" s="89"/>
      <c r="B2844" s="90"/>
    </row>
    <row r="2845" spans="1:2" x14ac:dyDescent="0.25">
      <c r="A2845" s="89"/>
      <c r="B2845" s="90"/>
    </row>
    <row r="2846" spans="1:2" x14ac:dyDescent="0.25">
      <c r="A2846" s="89"/>
      <c r="B2846" s="90"/>
    </row>
    <row r="2847" spans="1:2" x14ac:dyDescent="0.25">
      <c r="A2847" s="89"/>
      <c r="B2847" s="90"/>
    </row>
    <row r="2848" spans="1:2" x14ac:dyDescent="0.25">
      <c r="A2848" s="89"/>
      <c r="B2848" s="90"/>
    </row>
    <row r="2849" spans="1:2" x14ac:dyDescent="0.25">
      <c r="A2849" s="89"/>
      <c r="B2849" s="90"/>
    </row>
    <row r="2850" spans="1:2" x14ac:dyDescent="0.25">
      <c r="A2850" s="89"/>
      <c r="B2850" s="90"/>
    </row>
    <row r="2851" spans="1:2" x14ac:dyDescent="0.25">
      <c r="A2851" s="89"/>
      <c r="B2851" s="90"/>
    </row>
    <row r="2852" spans="1:2" x14ac:dyDescent="0.25">
      <c r="A2852" s="89"/>
      <c r="B2852" s="90"/>
    </row>
    <row r="2853" spans="1:2" x14ac:dyDescent="0.25">
      <c r="A2853" s="89"/>
      <c r="B2853" s="90"/>
    </row>
    <row r="2854" spans="1:2" x14ac:dyDescent="0.25">
      <c r="A2854" s="89"/>
      <c r="B2854" s="90"/>
    </row>
    <row r="2855" spans="1:2" x14ac:dyDescent="0.25">
      <c r="A2855" s="89"/>
      <c r="B2855" s="90"/>
    </row>
    <row r="2856" spans="1:2" x14ac:dyDescent="0.25">
      <c r="A2856" s="89"/>
      <c r="B2856" s="90"/>
    </row>
    <row r="2857" spans="1:2" x14ac:dyDescent="0.25">
      <c r="A2857" s="89"/>
      <c r="B2857" s="90"/>
    </row>
    <row r="2858" spans="1:2" x14ac:dyDescent="0.25">
      <c r="A2858" s="89"/>
      <c r="B2858" s="90"/>
    </row>
    <row r="2859" spans="1:2" x14ac:dyDescent="0.25">
      <c r="A2859" s="89"/>
      <c r="B2859" s="90"/>
    </row>
    <row r="2860" spans="1:2" x14ac:dyDescent="0.25">
      <c r="A2860" s="89"/>
      <c r="B2860" s="90"/>
    </row>
    <row r="2861" spans="1:2" x14ac:dyDescent="0.25">
      <c r="A2861" s="89"/>
      <c r="B2861" s="90"/>
    </row>
    <row r="2862" spans="1:2" x14ac:dyDescent="0.25">
      <c r="A2862" s="89"/>
      <c r="B2862" s="90"/>
    </row>
    <row r="2863" spans="1:2" x14ac:dyDescent="0.25">
      <c r="A2863" s="89"/>
      <c r="B2863" s="90"/>
    </row>
    <row r="2864" spans="1:2" x14ac:dyDescent="0.25">
      <c r="A2864" s="89"/>
      <c r="B2864" s="90"/>
    </row>
    <row r="2865" spans="1:2" x14ac:dyDescent="0.25">
      <c r="A2865" s="89"/>
      <c r="B2865" s="90"/>
    </row>
    <row r="2866" spans="1:2" x14ac:dyDescent="0.25">
      <c r="A2866" s="89"/>
      <c r="B2866" s="90"/>
    </row>
    <row r="2867" spans="1:2" x14ac:dyDescent="0.25">
      <c r="A2867" s="89"/>
      <c r="B2867" s="90"/>
    </row>
    <row r="2868" spans="1:2" x14ac:dyDescent="0.25">
      <c r="A2868" s="89"/>
      <c r="B2868" s="90"/>
    </row>
    <row r="2869" spans="1:2" x14ac:dyDescent="0.25">
      <c r="A2869" s="89"/>
      <c r="B2869" s="90"/>
    </row>
    <row r="2870" spans="1:2" x14ac:dyDescent="0.25">
      <c r="A2870" s="89"/>
      <c r="B2870" s="90"/>
    </row>
    <row r="2871" spans="1:2" x14ac:dyDescent="0.25">
      <c r="A2871" s="89"/>
      <c r="B2871" s="90"/>
    </row>
    <row r="2872" spans="1:2" x14ac:dyDescent="0.25">
      <c r="A2872" s="89"/>
      <c r="B2872" s="90"/>
    </row>
    <row r="2873" spans="1:2" x14ac:dyDescent="0.25">
      <c r="A2873" s="89"/>
      <c r="B2873" s="90"/>
    </row>
    <row r="2874" spans="1:2" x14ac:dyDescent="0.25">
      <c r="A2874" s="89"/>
      <c r="B2874" s="90"/>
    </row>
    <row r="2875" spans="1:2" x14ac:dyDescent="0.25">
      <c r="A2875" s="89"/>
      <c r="B2875" s="90"/>
    </row>
    <row r="2876" spans="1:2" x14ac:dyDescent="0.25">
      <c r="A2876" s="89"/>
      <c r="B2876" s="90"/>
    </row>
    <row r="2877" spans="1:2" x14ac:dyDescent="0.25">
      <c r="A2877" s="89"/>
      <c r="B2877" s="90"/>
    </row>
    <row r="2878" spans="1:2" x14ac:dyDescent="0.25">
      <c r="A2878" s="89"/>
      <c r="B2878" s="90"/>
    </row>
    <row r="2879" spans="1:2" x14ac:dyDescent="0.25">
      <c r="A2879" s="89"/>
      <c r="B2879" s="90"/>
    </row>
    <row r="2880" spans="1:2" x14ac:dyDescent="0.25">
      <c r="A2880" s="89"/>
      <c r="B2880" s="90"/>
    </row>
    <row r="2881" spans="1:2" x14ac:dyDescent="0.25">
      <c r="A2881" s="89"/>
      <c r="B2881" s="90"/>
    </row>
    <row r="2882" spans="1:2" x14ac:dyDescent="0.25">
      <c r="A2882" s="89"/>
      <c r="B2882" s="90"/>
    </row>
    <row r="2883" spans="1:2" x14ac:dyDescent="0.25">
      <c r="A2883" s="89"/>
      <c r="B2883" s="90"/>
    </row>
    <row r="2884" spans="1:2" x14ac:dyDescent="0.25">
      <c r="A2884" s="89"/>
      <c r="B2884" s="90"/>
    </row>
    <row r="2885" spans="1:2" x14ac:dyDescent="0.25">
      <c r="A2885" s="89"/>
      <c r="B2885" s="90"/>
    </row>
    <row r="2886" spans="1:2" x14ac:dyDescent="0.25">
      <c r="A2886" s="89"/>
      <c r="B2886" s="90"/>
    </row>
    <row r="2887" spans="1:2" x14ac:dyDescent="0.25">
      <c r="A2887" s="89"/>
      <c r="B2887" s="90"/>
    </row>
    <row r="2888" spans="1:2" x14ac:dyDescent="0.25">
      <c r="A2888" s="89"/>
      <c r="B2888" s="90"/>
    </row>
    <row r="2889" spans="1:2" x14ac:dyDescent="0.25">
      <c r="A2889" s="89"/>
      <c r="B2889" s="90"/>
    </row>
    <row r="2890" spans="1:2" x14ac:dyDescent="0.25">
      <c r="A2890" s="89"/>
      <c r="B2890" s="90"/>
    </row>
    <row r="2891" spans="1:2" x14ac:dyDescent="0.25">
      <c r="A2891" s="89"/>
      <c r="B2891" s="90"/>
    </row>
    <row r="2892" spans="1:2" x14ac:dyDescent="0.25">
      <c r="A2892" s="89"/>
      <c r="B2892" s="90"/>
    </row>
    <row r="2893" spans="1:2" x14ac:dyDescent="0.25">
      <c r="A2893" s="89"/>
      <c r="B2893" s="90"/>
    </row>
    <row r="2894" spans="1:2" x14ac:dyDescent="0.25">
      <c r="A2894" s="89"/>
      <c r="B2894" s="90"/>
    </row>
    <row r="2895" spans="1:2" x14ac:dyDescent="0.25">
      <c r="A2895" s="89"/>
      <c r="B2895" s="90"/>
    </row>
    <row r="2896" spans="1:2" x14ac:dyDescent="0.25">
      <c r="A2896" s="89"/>
      <c r="B2896" s="90"/>
    </row>
    <row r="2897" spans="1:2" x14ac:dyDescent="0.25">
      <c r="A2897" s="89"/>
      <c r="B2897" s="90"/>
    </row>
    <row r="2898" spans="1:2" x14ac:dyDescent="0.25">
      <c r="A2898" s="89"/>
      <c r="B2898" s="90"/>
    </row>
    <row r="2899" spans="1:2" x14ac:dyDescent="0.25">
      <c r="A2899" s="89"/>
      <c r="B2899" s="90"/>
    </row>
    <row r="2900" spans="1:2" x14ac:dyDescent="0.25">
      <c r="A2900" s="89"/>
      <c r="B2900" s="90"/>
    </row>
    <row r="2901" spans="1:2" x14ac:dyDescent="0.25">
      <c r="A2901" s="89"/>
      <c r="B2901" s="90"/>
    </row>
    <row r="2902" spans="1:2" x14ac:dyDescent="0.25">
      <c r="A2902" s="89"/>
      <c r="B2902" s="90"/>
    </row>
    <row r="2903" spans="1:2" x14ac:dyDescent="0.25">
      <c r="A2903" s="89"/>
      <c r="B2903" s="90"/>
    </row>
    <row r="2904" spans="1:2" x14ac:dyDescent="0.25">
      <c r="A2904" s="89"/>
      <c r="B2904" s="90"/>
    </row>
    <row r="2905" spans="1:2" x14ac:dyDescent="0.25">
      <c r="A2905" s="89"/>
      <c r="B2905" s="90"/>
    </row>
    <row r="2906" spans="1:2" x14ac:dyDescent="0.25">
      <c r="A2906" s="89"/>
      <c r="B2906" s="90"/>
    </row>
    <row r="2907" spans="1:2" x14ac:dyDescent="0.25">
      <c r="A2907" s="89"/>
      <c r="B2907" s="90"/>
    </row>
    <row r="2908" spans="1:2" x14ac:dyDescent="0.25">
      <c r="A2908" s="89"/>
      <c r="B2908" s="90"/>
    </row>
    <row r="2909" spans="1:2" x14ac:dyDescent="0.25">
      <c r="A2909" s="89"/>
      <c r="B2909" s="90"/>
    </row>
    <row r="2910" spans="1:2" x14ac:dyDescent="0.25">
      <c r="A2910" s="89"/>
      <c r="B2910" s="90"/>
    </row>
    <row r="2911" spans="1:2" x14ac:dyDescent="0.25">
      <c r="A2911" s="89"/>
      <c r="B2911" s="90"/>
    </row>
    <row r="2912" spans="1:2" x14ac:dyDescent="0.25">
      <c r="A2912" s="89"/>
      <c r="B2912" s="90"/>
    </row>
    <row r="2913" spans="1:2" x14ac:dyDescent="0.25">
      <c r="A2913" s="89"/>
      <c r="B2913" s="90"/>
    </row>
    <row r="2914" spans="1:2" x14ac:dyDescent="0.25">
      <c r="A2914" s="89"/>
      <c r="B2914" s="90"/>
    </row>
    <row r="2915" spans="1:2" x14ac:dyDescent="0.25">
      <c r="A2915" s="89"/>
      <c r="B2915" s="90"/>
    </row>
    <row r="2916" spans="1:2" x14ac:dyDescent="0.25">
      <c r="A2916" s="89"/>
      <c r="B2916" s="90"/>
    </row>
    <row r="2917" spans="1:2" x14ac:dyDescent="0.25">
      <c r="A2917" s="89"/>
      <c r="B2917" s="90"/>
    </row>
    <row r="2918" spans="1:2" x14ac:dyDescent="0.25">
      <c r="A2918" s="89"/>
      <c r="B2918" s="90"/>
    </row>
    <row r="2919" spans="1:2" x14ac:dyDescent="0.25">
      <c r="A2919" s="89"/>
      <c r="B2919" s="90"/>
    </row>
    <row r="2920" spans="1:2" x14ac:dyDescent="0.25">
      <c r="A2920" s="89"/>
      <c r="B2920" s="90"/>
    </row>
    <row r="2921" spans="1:2" x14ac:dyDescent="0.25">
      <c r="A2921" s="89"/>
      <c r="B2921" s="90"/>
    </row>
    <row r="2922" spans="1:2" x14ac:dyDescent="0.25">
      <c r="A2922" s="89"/>
      <c r="B2922" s="90"/>
    </row>
    <row r="2923" spans="1:2" x14ac:dyDescent="0.25">
      <c r="A2923" s="89"/>
      <c r="B2923" s="90"/>
    </row>
    <row r="2924" spans="1:2" x14ac:dyDescent="0.25">
      <c r="A2924" s="89"/>
      <c r="B2924" s="90"/>
    </row>
    <row r="2925" spans="1:2" x14ac:dyDescent="0.25">
      <c r="A2925" s="89"/>
      <c r="B2925" s="90"/>
    </row>
    <row r="2926" spans="1:2" x14ac:dyDescent="0.25">
      <c r="A2926" s="89"/>
      <c r="B2926" s="90"/>
    </row>
    <row r="2927" spans="1:2" x14ac:dyDescent="0.25">
      <c r="A2927" s="89"/>
      <c r="B2927" s="90"/>
    </row>
    <row r="2928" spans="1:2" x14ac:dyDescent="0.25">
      <c r="A2928" s="89"/>
      <c r="B2928" s="90"/>
    </row>
    <row r="2929" spans="1:2" x14ac:dyDescent="0.25">
      <c r="A2929" s="89"/>
      <c r="B2929" s="90"/>
    </row>
    <row r="2930" spans="1:2" x14ac:dyDescent="0.25">
      <c r="A2930" s="89"/>
      <c r="B2930" s="90"/>
    </row>
    <row r="2931" spans="1:2" x14ac:dyDescent="0.25">
      <c r="A2931" s="89"/>
      <c r="B2931" s="90"/>
    </row>
    <row r="2932" spans="1:2" x14ac:dyDescent="0.25">
      <c r="A2932" s="89"/>
      <c r="B2932" s="90"/>
    </row>
    <row r="2933" spans="1:2" x14ac:dyDescent="0.25">
      <c r="A2933" s="89"/>
      <c r="B2933" s="90"/>
    </row>
    <row r="2934" spans="1:2" x14ac:dyDescent="0.25">
      <c r="A2934" s="89"/>
      <c r="B2934" s="90"/>
    </row>
    <row r="2935" spans="1:2" x14ac:dyDescent="0.25">
      <c r="A2935" s="89"/>
      <c r="B2935" s="90"/>
    </row>
    <row r="2936" spans="1:2" x14ac:dyDescent="0.25">
      <c r="A2936" s="89"/>
      <c r="B2936" s="90"/>
    </row>
    <row r="2937" spans="1:2" x14ac:dyDescent="0.25">
      <c r="A2937" s="89"/>
      <c r="B2937" s="90"/>
    </row>
    <row r="2938" spans="1:2" x14ac:dyDescent="0.25">
      <c r="A2938" s="89"/>
      <c r="B2938" s="90"/>
    </row>
    <row r="2939" spans="1:2" x14ac:dyDescent="0.25">
      <c r="A2939" s="89"/>
      <c r="B2939" s="90"/>
    </row>
    <row r="2940" spans="1:2" x14ac:dyDescent="0.25">
      <c r="A2940" s="89"/>
      <c r="B2940" s="90"/>
    </row>
    <row r="2941" spans="1:2" x14ac:dyDescent="0.25">
      <c r="A2941" s="89"/>
      <c r="B2941" s="90"/>
    </row>
    <row r="2942" spans="1:2" x14ac:dyDescent="0.25">
      <c r="A2942" s="89"/>
      <c r="B2942" s="90"/>
    </row>
    <row r="2943" spans="1:2" x14ac:dyDescent="0.25">
      <c r="A2943" s="89"/>
      <c r="B2943" s="90"/>
    </row>
    <row r="2944" spans="1:2" x14ac:dyDescent="0.25">
      <c r="A2944" s="89"/>
      <c r="B2944" s="90"/>
    </row>
    <row r="2945" spans="1:2" x14ac:dyDescent="0.25">
      <c r="A2945" s="89"/>
      <c r="B2945" s="90"/>
    </row>
    <row r="2946" spans="1:2" x14ac:dyDescent="0.25">
      <c r="A2946" s="89"/>
      <c r="B2946" s="90"/>
    </row>
    <row r="2947" spans="1:2" x14ac:dyDescent="0.25">
      <c r="A2947" s="89"/>
      <c r="B2947" s="90"/>
    </row>
    <row r="2948" spans="1:2" x14ac:dyDescent="0.25">
      <c r="A2948" s="89"/>
      <c r="B2948" s="90"/>
    </row>
    <row r="2949" spans="1:2" x14ac:dyDescent="0.25">
      <c r="A2949" s="89"/>
      <c r="B2949" s="90"/>
    </row>
    <row r="2950" spans="1:2" x14ac:dyDescent="0.25">
      <c r="A2950" s="89"/>
      <c r="B2950" s="90"/>
    </row>
    <row r="2951" spans="1:2" x14ac:dyDescent="0.25">
      <c r="A2951" s="89"/>
      <c r="B2951" s="90"/>
    </row>
    <row r="2952" spans="1:2" x14ac:dyDescent="0.25">
      <c r="A2952" s="89"/>
      <c r="B2952" s="90"/>
    </row>
    <row r="2953" spans="1:2" x14ac:dyDescent="0.25">
      <c r="A2953" s="89"/>
      <c r="B2953" s="90"/>
    </row>
    <row r="2954" spans="1:2" x14ac:dyDescent="0.25">
      <c r="A2954" s="89"/>
      <c r="B2954" s="90"/>
    </row>
    <row r="2955" spans="1:2" x14ac:dyDescent="0.25">
      <c r="A2955" s="89"/>
      <c r="B2955" s="90"/>
    </row>
    <row r="2956" spans="1:2" x14ac:dyDescent="0.25">
      <c r="A2956" s="89"/>
      <c r="B2956" s="90"/>
    </row>
    <row r="2957" spans="1:2" x14ac:dyDescent="0.25">
      <c r="A2957" s="89"/>
      <c r="B2957" s="90"/>
    </row>
    <row r="2958" spans="1:2" x14ac:dyDescent="0.25">
      <c r="A2958" s="89"/>
      <c r="B2958" s="90"/>
    </row>
    <row r="2959" spans="1:2" x14ac:dyDescent="0.25">
      <c r="A2959" s="89"/>
      <c r="B2959" s="90"/>
    </row>
    <row r="2960" spans="1:2" x14ac:dyDescent="0.25">
      <c r="A2960" s="89"/>
      <c r="B2960" s="90"/>
    </row>
    <row r="2961" spans="1:2" x14ac:dyDescent="0.25">
      <c r="A2961" s="89"/>
      <c r="B2961" s="90"/>
    </row>
    <row r="2962" spans="1:2" x14ac:dyDescent="0.25">
      <c r="A2962" s="89"/>
      <c r="B2962" s="90"/>
    </row>
    <row r="2963" spans="1:2" x14ac:dyDescent="0.25">
      <c r="A2963" s="89"/>
      <c r="B2963" s="90"/>
    </row>
    <row r="2964" spans="1:2" x14ac:dyDescent="0.25">
      <c r="A2964" s="89"/>
      <c r="B2964" s="90"/>
    </row>
    <row r="2965" spans="1:2" x14ac:dyDescent="0.25">
      <c r="A2965" s="89"/>
      <c r="B2965" s="90"/>
    </row>
    <row r="2966" spans="1:2" x14ac:dyDescent="0.25">
      <c r="A2966" s="89"/>
      <c r="B2966" s="90"/>
    </row>
    <row r="2967" spans="1:2" x14ac:dyDescent="0.25">
      <c r="A2967" s="89"/>
      <c r="B2967" s="90"/>
    </row>
    <row r="2968" spans="1:2" x14ac:dyDescent="0.25">
      <c r="A2968" s="89"/>
      <c r="B2968" s="90"/>
    </row>
    <row r="2969" spans="1:2" x14ac:dyDescent="0.25">
      <c r="A2969" s="89"/>
      <c r="B2969" s="90"/>
    </row>
    <row r="2970" spans="1:2" x14ac:dyDescent="0.25">
      <c r="A2970" s="89"/>
      <c r="B2970" s="90"/>
    </row>
    <row r="2971" spans="1:2" x14ac:dyDescent="0.25">
      <c r="A2971" s="89"/>
      <c r="B2971" s="90"/>
    </row>
    <row r="2972" spans="1:2" x14ac:dyDescent="0.25">
      <c r="A2972" s="89"/>
      <c r="B2972" s="90"/>
    </row>
    <row r="2973" spans="1:2" x14ac:dyDescent="0.25">
      <c r="A2973" s="89"/>
      <c r="B2973" s="90"/>
    </row>
    <row r="2974" spans="1:2" x14ac:dyDescent="0.25">
      <c r="A2974" s="89"/>
      <c r="B2974" s="90"/>
    </row>
    <row r="2975" spans="1:2" x14ac:dyDescent="0.25">
      <c r="A2975" s="89"/>
      <c r="B2975" s="90"/>
    </row>
    <row r="2976" spans="1:2" x14ac:dyDescent="0.25">
      <c r="A2976" s="89"/>
      <c r="B2976" s="90"/>
    </row>
    <row r="2977" spans="1:2" x14ac:dyDescent="0.25">
      <c r="A2977" s="89"/>
      <c r="B2977" s="90"/>
    </row>
    <row r="2978" spans="1:2" x14ac:dyDescent="0.25">
      <c r="A2978" s="89"/>
      <c r="B2978" s="90"/>
    </row>
    <row r="2979" spans="1:2" x14ac:dyDescent="0.25">
      <c r="A2979" s="89"/>
      <c r="B2979" s="90"/>
    </row>
    <row r="2980" spans="1:2" x14ac:dyDescent="0.25">
      <c r="A2980" s="89"/>
      <c r="B2980" s="90"/>
    </row>
    <row r="2981" spans="1:2" x14ac:dyDescent="0.25">
      <c r="A2981" s="89"/>
      <c r="B2981" s="90"/>
    </row>
    <row r="2982" spans="1:2" x14ac:dyDescent="0.25">
      <c r="A2982" s="89"/>
      <c r="B2982" s="90"/>
    </row>
    <row r="2983" spans="1:2" x14ac:dyDescent="0.25">
      <c r="A2983" s="89"/>
      <c r="B2983" s="90"/>
    </row>
    <row r="2984" spans="1:2" x14ac:dyDescent="0.25">
      <c r="A2984" s="89"/>
      <c r="B2984" s="90"/>
    </row>
    <row r="2985" spans="1:2" x14ac:dyDescent="0.25">
      <c r="A2985" s="89"/>
      <c r="B2985" s="90"/>
    </row>
    <row r="2986" spans="1:2" x14ac:dyDescent="0.25">
      <c r="A2986" s="89"/>
      <c r="B2986" s="90"/>
    </row>
    <row r="2987" spans="1:2" x14ac:dyDescent="0.25">
      <c r="A2987" s="89"/>
      <c r="B2987" s="90"/>
    </row>
    <row r="2988" spans="1:2" x14ac:dyDescent="0.25">
      <c r="A2988" s="89"/>
      <c r="B2988" s="90"/>
    </row>
    <row r="2989" spans="1:2" x14ac:dyDescent="0.25">
      <c r="A2989" s="89"/>
      <c r="B2989" s="90"/>
    </row>
    <row r="2990" spans="1:2" x14ac:dyDescent="0.25">
      <c r="A2990" s="89"/>
      <c r="B2990" s="90"/>
    </row>
    <row r="2991" spans="1:2" x14ac:dyDescent="0.25">
      <c r="A2991" s="89"/>
      <c r="B2991" s="90"/>
    </row>
    <row r="2992" spans="1:2" x14ac:dyDescent="0.25">
      <c r="A2992" s="89"/>
      <c r="B2992" s="90"/>
    </row>
    <row r="2993" spans="1:2" x14ac:dyDescent="0.25">
      <c r="A2993" s="89"/>
      <c r="B2993" s="90"/>
    </row>
    <row r="2994" spans="1:2" x14ac:dyDescent="0.25">
      <c r="A2994" s="89"/>
      <c r="B2994" s="90"/>
    </row>
    <row r="2995" spans="1:2" x14ac:dyDescent="0.25">
      <c r="A2995" s="89"/>
      <c r="B2995" s="90"/>
    </row>
    <row r="2996" spans="1:2" x14ac:dyDescent="0.25">
      <c r="A2996" s="89"/>
      <c r="B2996" s="90"/>
    </row>
    <row r="2997" spans="1:2" x14ac:dyDescent="0.25">
      <c r="A2997" s="89"/>
      <c r="B2997" s="90"/>
    </row>
    <row r="2998" spans="1:2" x14ac:dyDescent="0.25">
      <c r="A2998" s="89"/>
      <c r="B2998" s="90"/>
    </row>
    <row r="2999" spans="1:2" x14ac:dyDescent="0.25">
      <c r="A2999" s="89"/>
      <c r="B2999" s="90"/>
    </row>
    <row r="3000" spans="1:2" x14ac:dyDescent="0.25">
      <c r="A3000" s="89"/>
      <c r="B3000" s="90"/>
    </row>
    <row r="3001" spans="1:2" x14ac:dyDescent="0.25">
      <c r="A3001" s="89"/>
      <c r="B3001" s="90"/>
    </row>
    <row r="3002" spans="1:2" x14ac:dyDescent="0.25">
      <c r="A3002" s="89"/>
      <c r="B3002" s="90"/>
    </row>
    <row r="3003" spans="1:2" x14ac:dyDescent="0.25">
      <c r="A3003" s="89"/>
      <c r="B3003" s="90"/>
    </row>
    <row r="3004" spans="1:2" x14ac:dyDescent="0.25">
      <c r="A3004" s="89"/>
      <c r="B3004" s="90"/>
    </row>
    <row r="3005" spans="1:2" x14ac:dyDescent="0.25">
      <c r="A3005" s="89"/>
      <c r="B3005" s="90"/>
    </row>
    <row r="3006" spans="1:2" x14ac:dyDescent="0.25">
      <c r="A3006" s="89"/>
      <c r="B3006" s="90"/>
    </row>
    <row r="3007" spans="1:2" x14ac:dyDescent="0.25">
      <c r="A3007" s="89"/>
      <c r="B3007" s="90"/>
    </row>
    <row r="3008" spans="1:2" x14ac:dyDescent="0.25">
      <c r="A3008" s="89"/>
      <c r="B3008" s="90"/>
    </row>
    <row r="3009" spans="1:2" x14ac:dyDescent="0.25">
      <c r="A3009" s="89"/>
      <c r="B3009" s="90"/>
    </row>
    <row r="3010" spans="1:2" x14ac:dyDescent="0.25">
      <c r="A3010" s="89"/>
      <c r="B3010" s="90"/>
    </row>
    <row r="3011" spans="1:2" x14ac:dyDescent="0.25">
      <c r="A3011" s="89"/>
      <c r="B3011" s="90"/>
    </row>
    <row r="3012" spans="1:2" x14ac:dyDescent="0.25">
      <c r="A3012" s="89"/>
      <c r="B3012" s="90"/>
    </row>
    <row r="3013" spans="1:2" x14ac:dyDescent="0.25">
      <c r="A3013" s="89"/>
      <c r="B3013" s="90"/>
    </row>
    <row r="3014" spans="1:2" x14ac:dyDescent="0.25">
      <c r="A3014" s="89"/>
      <c r="B3014" s="90"/>
    </row>
    <row r="3015" spans="1:2" x14ac:dyDescent="0.25">
      <c r="A3015" s="89"/>
      <c r="B3015" s="90"/>
    </row>
    <row r="3016" spans="1:2" x14ac:dyDescent="0.25">
      <c r="A3016" s="89"/>
      <c r="B3016" s="90"/>
    </row>
    <row r="3017" spans="1:2" x14ac:dyDescent="0.25">
      <c r="A3017" s="89"/>
      <c r="B3017" s="90"/>
    </row>
    <row r="3018" spans="1:2" x14ac:dyDescent="0.25">
      <c r="A3018" s="89"/>
      <c r="B3018" s="90"/>
    </row>
    <row r="3019" spans="1:2" x14ac:dyDescent="0.25">
      <c r="A3019" s="89"/>
      <c r="B3019" s="90"/>
    </row>
    <row r="3020" spans="1:2" x14ac:dyDescent="0.25">
      <c r="A3020" s="89"/>
      <c r="B3020" s="90"/>
    </row>
    <row r="3021" spans="1:2" x14ac:dyDescent="0.25">
      <c r="A3021" s="89"/>
      <c r="B3021" s="90"/>
    </row>
    <row r="3022" spans="1:2" x14ac:dyDescent="0.25">
      <c r="A3022" s="89"/>
      <c r="B3022" s="90"/>
    </row>
    <row r="3023" spans="1:2" x14ac:dyDescent="0.25">
      <c r="A3023" s="89"/>
      <c r="B3023" s="90"/>
    </row>
    <row r="3024" spans="1:2" x14ac:dyDescent="0.25">
      <c r="A3024" s="89"/>
      <c r="B3024" s="90"/>
    </row>
    <row r="3025" spans="1:2" x14ac:dyDescent="0.25">
      <c r="A3025" s="89"/>
      <c r="B3025" s="90"/>
    </row>
    <row r="3026" spans="1:2" x14ac:dyDescent="0.25">
      <c r="A3026" s="89"/>
      <c r="B3026" s="90"/>
    </row>
    <row r="3027" spans="1:2" x14ac:dyDescent="0.25">
      <c r="A3027" s="89"/>
      <c r="B3027" s="90"/>
    </row>
    <row r="3028" spans="1:2" x14ac:dyDescent="0.25">
      <c r="A3028" s="89"/>
      <c r="B3028" s="90"/>
    </row>
    <row r="3029" spans="1:2" x14ac:dyDescent="0.25">
      <c r="A3029" s="89"/>
      <c r="B3029" s="90"/>
    </row>
    <row r="3030" spans="1:2" x14ac:dyDescent="0.25">
      <c r="A3030" s="89"/>
      <c r="B3030" s="90"/>
    </row>
    <row r="3031" spans="1:2" x14ac:dyDescent="0.25">
      <c r="A3031" s="89"/>
      <c r="B3031" s="90"/>
    </row>
    <row r="3032" spans="1:2" x14ac:dyDescent="0.25">
      <c r="A3032" s="89"/>
      <c r="B3032" s="90"/>
    </row>
    <row r="3033" spans="1:2" x14ac:dyDescent="0.25">
      <c r="A3033" s="89"/>
      <c r="B3033" s="90"/>
    </row>
    <row r="3034" spans="1:2" x14ac:dyDescent="0.25">
      <c r="A3034" s="89"/>
      <c r="B3034" s="90"/>
    </row>
    <row r="3035" spans="1:2" x14ac:dyDescent="0.25">
      <c r="A3035" s="89"/>
      <c r="B3035" s="90"/>
    </row>
    <row r="3036" spans="1:2" x14ac:dyDescent="0.25">
      <c r="A3036" s="89"/>
      <c r="B3036" s="90"/>
    </row>
    <row r="3037" spans="1:2" x14ac:dyDescent="0.25">
      <c r="A3037" s="89"/>
      <c r="B3037" s="90"/>
    </row>
    <row r="3038" spans="1:2" x14ac:dyDescent="0.25">
      <c r="A3038" s="89"/>
      <c r="B3038" s="90"/>
    </row>
    <row r="3039" spans="1:2" x14ac:dyDescent="0.25">
      <c r="A3039" s="89"/>
      <c r="B3039" s="90"/>
    </row>
    <row r="3040" spans="1:2" x14ac:dyDescent="0.25">
      <c r="A3040" s="89"/>
      <c r="B3040" s="90"/>
    </row>
    <row r="3041" spans="1:2" x14ac:dyDescent="0.25">
      <c r="A3041" s="89"/>
      <c r="B3041" s="90"/>
    </row>
    <row r="3042" spans="1:2" x14ac:dyDescent="0.25">
      <c r="A3042" s="89"/>
      <c r="B3042" s="90"/>
    </row>
    <row r="3043" spans="1:2" x14ac:dyDescent="0.25">
      <c r="A3043" s="89"/>
      <c r="B3043" s="90"/>
    </row>
    <row r="3044" spans="1:2" x14ac:dyDescent="0.25">
      <c r="A3044" s="89"/>
      <c r="B3044" s="90"/>
    </row>
    <row r="3045" spans="1:2" x14ac:dyDescent="0.25">
      <c r="A3045" s="89"/>
      <c r="B3045" s="90"/>
    </row>
    <row r="3046" spans="1:2" x14ac:dyDescent="0.25">
      <c r="A3046" s="89"/>
      <c r="B3046" s="90"/>
    </row>
    <row r="3047" spans="1:2" x14ac:dyDescent="0.25">
      <c r="A3047" s="89"/>
      <c r="B3047" s="90"/>
    </row>
    <row r="3048" spans="1:2" x14ac:dyDescent="0.25">
      <c r="A3048" s="89"/>
      <c r="B3048" s="90"/>
    </row>
    <row r="3049" spans="1:2" x14ac:dyDescent="0.25">
      <c r="A3049" s="89"/>
      <c r="B3049" s="90"/>
    </row>
    <row r="3050" spans="1:2" x14ac:dyDescent="0.25">
      <c r="A3050" s="89"/>
      <c r="B3050" s="90"/>
    </row>
    <row r="3051" spans="1:2" x14ac:dyDescent="0.25">
      <c r="A3051" s="89"/>
      <c r="B3051" s="90"/>
    </row>
    <row r="3052" spans="1:2" x14ac:dyDescent="0.25">
      <c r="A3052" s="89"/>
      <c r="B3052" s="90"/>
    </row>
    <row r="3053" spans="1:2" x14ac:dyDescent="0.25">
      <c r="A3053" s="89"/>
      <c r="B3053" s="90"/>
    </row>
    <row r="3054" spans="1:2" x14ac:dyDescent="0.25">
      <c r="A3054" s="89"/>
      <c r="B3054" s="90"/>
    </row>
    <row r="3055" spans="1:2" x14ac:dyDescent="0.25">
      <c r="A3055" s="89"/>
      <c r="B3055" s="90"/>
    </row>
    <row r="3056" spans="1:2" x14ac:dyDescent="0.25">
      <c r="A3056" s="89"/>
      <c r="B3056" s="90"/>
    </row>
    <row r="3057" spans="1:2" x14ac:dyDescent="0.25">
      <c r="A3057" s="89"/>
      <c r="B3057" s="90"/>
    </row>
    <row r="3058" spans="1:2" x14ac:dyDescent="0.25">
      <c r="A3058" s="89"/>
      <c r="B3058" s="90"/>
    </row>
    <row r="3059" spans="1:2" x14ac:dyDescent="0.25">
      <c r="A3059" s="89"/>
      <c r="B3059" s="90"/>
    </row>
    <row r="3060" spans="1:2" x14ac:dyDescent="0.25">
      <c r="A3060" s="89"/>
      <c r="B3060" s="90"/>
    </row>
    <row r="3061" spans="1:2" x14ac:dyDescent="0.25">
      <c r="A3061" s="89"/>
      <c r="B3061" s="90"/>
    </row>
    <row r="3062" spans="1:2" x14ac:dyDescent="0.25">
      <c r="A3062" s="89"/>
      <c r="B3062" s="90"/>
    </row>
    <row r="3063" spans="1:2" x14ac:dyDescent="0.25">
      <c r="A3063" s="89"/>
      <c r="B3063" s="90"/>
    </row>
    <row r="3064" spans="1:2" x14ac:dyDescent="0.25">
      <c r="A3064" s="89"/>
      <c r="B3064" s="90"/>
    </row>
    <row r="3065" spans="1:2" x14ac:dyDescent="0.25">
      <c r="A3065" s="89"/>
      <c r="B3065" s="90"/>
    </row>
    <row r="3066" spans="1:2" x14ac:dyDescent="0.25">
      <c r="A3066" s="89"/>
      <c r="B3066" s="90"/>
    </row>
    <row r="3067" spans="1:2" x14ac:dyDescent="0.25">
      <c r="A3067" s="89"/>
      <c r="B3067" s="90"/>
    </row>
    <row r="3068" spans="1:2" x14ac:dyDescent="0.25">
      <c r="A3068" s="89"/>
      <c r="B3068" s="90"/>
    </row>
    <row r="3069" spans="1:2" x14ac:dyDescent="0.25">
      <c r="A3069" s="89"/>
      <c r="B3069" s="90"/>
    </row>
    <row r="3070" spans="1:2" x14ac:dyDescent="0.25">
      <c r="A3070" s="89"/>
      <c r="B3070" s="90"/>
    </row>
    <row r="3071" spans="1:2" x14ac:dyDescent="0.25">
      <c r="A3071" s="89"/>
      <c r="B3071" s="90"/>
    </row>
    <row r="3072" spans="1:2" x14ac:dyDescent="0.25">
      <c r="A3072" s="89"/>
      <c r="B3072" s="90"/>
    </row>
    <row r="3073" spans="1:2" x14ac:dyDescent="0.25">
      <c r="A3073" s="89"/>
      <c r="B3073" s="90"/>
    </row>
    <row r="3074" spans="1:2" x14ac:dyDescent="0.25">
      <c r="A3074" s="89"/>
      <c r="B3074" s="90"/>
    </row>
    <row r="3075" spans="1:2" x14ac:dyDescent="0.25">
      <c r="A3075" s="89"/>
      <c r="B3075" s="90"/>
    </row>
    <row r="3076" spans="1:2" x14ac:dyDescent="0.25">
      <c r="A3076" s="89"/>
      <c r="B3076" s="90"/>
    </row>
    <row r="3077" spans="1:2" x14ac:dyDescent="0.25">
      <c r="A3077" s="89"/>
      <c r="B3077" s="90"/>
    </row>
    <row r="3078" spans="1:2" x14ac:dyDescent="0.25">
      <c r="A3078" s="89"/>
      <c r="B3078" s="90"/>
    </row>
    <row r="3079" spans="1:2" x14ac:dyDescent="0.25">
      <c r="A3079" s="89"/>
      <c r="B3079" s="90"/>
    </row>
    <row r="3080" spans="1:2" x14ac:dyDescent="0.25">
      <c r="A3080" s="89"/>
      <c r="B3080" s="90"/>
    </row>
    <row r="3081" spans="1:2" x14ac:dyDescent="0.25">
      <c r="A3081" s="89"/>
      <c r="B3081" s="90"/>
    </row>
    <row r="3082" spans="1:2" x14ac:dyDescent="0.25">
      <c r="A3082" s="89"/>
      <c r="B3082" s="90"/>
    </row>
    <row r="3083" spans="1:2" x14ac:dyDescent="0.25">
      <c r="A3083" s="89"/>
      <c r="B3083" s="90"/>
    </row>
    <row r="3084" spans="1:2" x14ac:dyDescent="0.25">
      <c r="A3084" s="89"/>
      <c r="B3084" s="90"/>
    </row>
    <row r="3085" spans="1:2" x14ac:dyDescent="0.25">
      <c r="A3085" s="89"/>
      <c r="B3085" s="90"/>
    </row>
    <row r="3086" spans="1:2" x14ac:dyDescent="0.25">
      <c r="A3086" s="89"/>
      <c r="B3086" s="90"/>
    </row>
    <row r="3087" spans="1:2" x14ac:dyDescent="0.25">
      <c r="A3087" s="89"/>
      <c r="B3087" s="90"/>
    </row>
    <row r="3088" spans="1:2" x14ac:dyDescent="0.25">
      <c r="A3088" s="89"/>
      <c r="B3088" s="90"/>
    </row>
    <row r="3089" spans="1:2" x14ac:dyDescent="0.25">
      <c r="A3089" s="89"/>
      <c r="B3089" s="90"/>
    </row>
    <row r="3090" spans="1:2" x14ac:dyDescent="0.25">
      <c r="A3090" s="89"/>
      <c r="B3090" s="90"/>
    </row>
    <row r="3091" spans="1:2" x14ac:dyDescent="0.25">
      <c r="A3091" s="89"/>
      <c r="B3091" s="90"/>
    </row>
    <row r="3092" spans="1:2" x14ac:dyDescent="0.25">
      <c r="A3092" s="89"/>
      <c r="B3092" s="90"/>
    </row>
    <row r="3093" spans="1:2" x14ac:dyDescent="0.25">
      <c r="A3093" s="89"/>
      <c r="B3093" s="90"/>
    </row>
    <row r="3094" spans="1:2" x14ac:dyDescent="0.25">
      <c r="A3094" s="89"/>
      <c r="B3094" s="90"/>
    </row>
    <row r="3095" spans="1:2" x14ac:dyDescent="0.25">
      <c r="A3095" s="89"/>
      <c r="B3095" s="90"/>
    </row>
    <row r="3096" spans="1:2" x14ac:dyDescent="0.25">
      <c r="A3096" s="89"/>
      <c r="B3096" s="90"/>
    </row>
    <row r="3097" spans="1:2" x14ac:dyDescent="0.25">
      <c r="A3097" s="89"/>
      <c r="B3097" s="90"/>
    </row>
    <row r="3098" spans="1:2" x14ac:dyDescent="0.25">
      <c r="A3098" s="89"/>
      <c r="B3098" s="90"/>
    </row>
    <row r="3099" spans="1:2" x14ac:dyDescent="0.25">
      <c r="A3099" s="89"/>
      <c r="B3099" s="90"/>
    </row>
    <row r="3100" spans="1:2" x14ac:dyDescent="0.25">
      <c r="A3100" s="89"/>
      <c r="B3100" s="90"/>
    </row>
    <row r="3101" spans="1:2" x14ac:dyDescent="0.25">
      <c r="A3101" s="89"/>
      <c r="B3101" s="90"/>
    </row>
    <row r="3102" spans="1:2" x14ac:dyDescent="0.25">
      <c r="A3102" s="89"/>
      <c r="B3102" s="90"/>
    </row>
    <row r="3103" spans="1:2" x14ac:dyDescent="0.25">
      <c r="A3103" s="89"/>
      <c r="B3103" s="90"/>
    </row>
    <row r="3104" spans="1:2" x14ac:dyDescent="0.25">
      <c r="A3104" s="89"/>
      <c r="B3104" s="90"/>
    </row>
    <row r="3105" spans="1:2" x14ac:dyDescent="0.25">
      <c r="A3105" s="89"/>
      <c r="B3105" s="90"/>
    </row>
    <row r="3106" spans="1:2" x14ac:dyDescent="0.25">
      <c r="A3106" s="89"/>
      <c r="B3106" s="90"/>
    </row>
    <row r="3107" spans="1:2" x14ac:dyDescent="0.25">
      <c r="A3107" s="89"/>
      <c r="B3107" s="90"/>
    </row>
    <row r="3108" spans="1:2" x14ac:dyDescent="0.25">
      <c r="A3108" s="89"/>
      <c r="B3108" s="90"/>
    </row>
    <row r="3109" spans="1:2" x14ac:dyDescent="0.25">
      <c r="A3109" s="89"/>
      <c r="B3109" s="90"/>
    </row>
    <row r="3110" spans="1:2" x14ac:dyDescent="0.25">
      <c r="A3110" s="89"/>
      <c r="B3110" s="90"/>
    </row>
    <row r="3111" spans="1:2" x14ac:dyDescent="0.25">
      <c r="A3111" s="89"/>
      <c r="B3111" s="90"/>
    </row>
    <row r="3112" spans="1:2" x14ac:dyDescent="0.25">
      <c r="A3112" s="89"/>
      <c r="B3112" s="90"/>
    </row>
    <row r="3113" spans="1:2" x14ac:dyDescent="0.25">
      <c r="A3113" s="89"/>
      <c r="B3113" s="90"/>
    </row>
    <row r="3114" spans="1:2" x14ac:dyDescent="0.25">
      <c r="A3114" s="89"/>
      <c r="B3114" s="90"/>
    </row>
    <row r="3115" spans="1:2" x14ac:dyDescent="0.25">
      <c r="A3115" s="89"/>
      <c r="B3115" s="90"/>
    </row>
    <row r="3116" spans="1:2" x14ac:dyDescent="0.25">
      <c r="A3116" s="89"/>
      <c r="B3116" s="90"/>
    </row>
    <row r="3117" spans="1:2" x14ac:dyDescent="0.25">
      <c r="A3117" s="89"/>
      <c r="B3117" s="90"/>
    </row>
    <row r="3118" spans="1:2" x14ac:dyDescent="0.25">
      <c r="A3118" s="89"/>
      <c r="B3118" s="90"/>
    </row>
    <row r="3119" spans="1:2" x14ac:dyDescent="0.25">
      <c r="A3119" s="89"/>
      <c r="B3119" s="90"/>
    </row>
    <row r="3120" spans="1:2" x14ac:dyDescent="0.25">
      <c r="A3120" s="89"/>
      <c r="B3120" s="90"/>
    </row>
    <row r="3121" spans="1:2" x14ac:dyDescent="0.25">
      <c r="A3121" s="89"/>
      <c r="B3121" s="90"/>
    </row>
    <row r="3122" spans="1:2" x14ac:dyDescent="0.25">
      <c r="A3122" s="89"/>
      <c r="B3122" s="90"/>
    </row>
    <row r="3123" spans="1:2" x14ac:dyDescent="0.25">
      <c r="A3123" s="89"/>
      <c r="B3123" s="90"/>
    </row>
    <row r="3124" spans="1:2" x14ac:dyDescent="0.25">
      <c r="A3124" s="89"/>
      <c r="B3124" s="90"/>
    </row>
    <row r="3125" spans="1:2" x14ac:dyDescent="0.25">
      <c r="A3125" s="89"/>
      <c r="B3125" s="90"/>
    </row>
    <row r="3126" spans="1:2" x14ac:dyDescent="0.25">
      <c r="A3126" s="89"/>
      <c r="B3126" s="90"/>
    </row>
    <row r="3127" spans="1:2" x14ac:dyDescent="0.25">
      <c r="A3127" s="89"/>
      <c r="B3127" s="90"/>
    </row>
    <row r="3128" spans="1:2" x14ac:dyDescent="0.25">
      <c r="A3128" s="89"/>
      <c r="B3128" s="90"/>
    </row>
    <row r="3129" spans="1:2" x14ac:dyDescent="0.25">
      <c r="A3129" s="89"/>
      <c r="B3129" s="90"/>
    </row>
    <row r="3130" spans="1:2" x14ac:dyDescent="0.25">
      <c r="A3130" s="89"/>
      <c r="B3130" s="90"/>
    </row>
    <row r="3131" spans="1:2" x14ac:dyDescent="0.25">
      <c r="A3131" s="89"/>
      <c r="B3131" s="90"/>
    </row>
    <row r="3132" spans="1:2" x14ac:dyDescent="0.25">
      <c r="A3132" s="89"/>
      <c r="B3132" s="90"/>
    </row>
    <row r="3133" spans="1:2" x14ac:dyDescent="0.25">
      <c r="A3133" s="89"/>
      <c r="B3133" s="90"/>
    </row>
    <row r="3134" spans="1:2" x14ac:dyDescent="0.25">
      <c r="A3134" s="89"/>
      <c r="B3134" s="90"/>
    </row>
    <row r="3135" spans="1:2" x14ac:dyDescent="0.25">
      <c r="A3135" s="89"/>
      <c r="B3135" s="90"/>
    </row>
    <row r="3136" spans="1:2" x14ac:dyDescent="0.25">
      <c r="A3136" s="89"/>
      <c r="B3136" s="90"/>
    </row>
    <row r="3137" spans="1:2" x14ac:dyDescent="0.25">
      <c r="A3137" s="89"/>
      <c r="B3137" s="90"/>
    </row>
    <row r="3138" spans="1:2" x14ac:dyDescent="0.25">
      <c r="A3138" s="89"/>
      <c r="B3138" s="90"/>
    </row>
    <row r="3139" spans="1:2" x14ac:dyDescent="0.25">
      <c r="A3139" s="89"/>
      <c r="B3139" s="90"/>
    </row>
    <row r="3140" spans="1:2" x14ac:dyDescent="0.25">
      <c r="A3140" s="89"/>
      <c r="B3140" s="90"/>
    </row>
    <row r="3141" spans="1:2" x14ac:dyDescent="0.25">
      <c r="A3141" s="89"/>
      <c r="B3141" s="90"/>
    </row>
    <row r="3142" spans="1:2" x14ac:dyDescent="0.25">
      <c r="A3142" s="89"/>
      <c r="B3142" s="90"/>
    </row>
    <row r="3143" spans="1:2" x14ac:dyDescent="0.25">
      <c r="A3143" s="89"/>
      <c r="B3143" s="90"/>
    </row>
    <row r="3144" spans="1:2" x14ac:dyDescent="0.25">
      <c r="A3144" s="89"/>
      <c r="B3144" s="90"/>
    </row>
    <row r="3145" spans="1:2" x14ac:dyDescent="0.25">
      <c r="A3145" s="89"/>
      <c r="B3145" s="90"/>
    </row>
    <row r="3146" spans="1:2" x14ac:dyDescent="0.25">
      <c r="A3146" s="89"/>
      <c r="B3146" s="90"/>
    </row>
    <row r="3147" spans="1:2" x14ac:dyDescent="0.25">
      <c r="A3147" s="89"/>
      <c r="B3147" s="90"/>
    </row>
    <row r="3148" spans="1:2" x14ac:dyDescent="0.25">
      <c r="A3148" s="89"/>
      <c r="B3148" s="90"/>
    </row>
    <row r="3149" spans="1:2" x14ac:dyDescent="0.25">
      <c r="A3149" s="89"/>
      <c r="B3149" s="90"/>
    </row>
    <row r="3150" spans="1:2" x14ac:dyDescent="0.25">
      <c r="A3150" s="89"/>
      <c r="B3150" s="90"/>
    </row>
    <row r="3151" spans="1:2" x14ac:dyDescent="0.25">
      <c r="A3151" s="89"/>
      <c r="B3151" s="90"/>
    </row>
    <row r="3152" spans="1:2" x14ac:dyDescent="0.25">
      <c r="A3152" s="89"/>
      <c r="B3152" s="90"/>
    </row>
    <row r="3153" spans="1:2" x14ac:dyDescent="0.25">
      <c r="A3153" s="89"/>
      <c r="B3153" s="90"/>
    </row>
    <row r="3154" spans="1:2" x14ac:dyDescent="0.25">
      <c r="A3154" s="89"/>
      <c r="B3154" s="90"/>
    </row>
    <row r="3155" spans="1:2" x14ac:dyDescent="0.25">
      <c r="A3155" s="89"/>
      <c r="B3155" s="90"/>
    </row>
    <row r="3156" spans="1:2" x14ac:dyDescent="0.25">
      <c r="A3156" s="89"/>
      <c r="B3156" s="90"/>
    </row>
    <row r="3157" spans="1:2" x14ac:dyDescent="0.25">
      <c r="A3157" s="89"/>
      <c r="B3157" s="90"/>
    </row>
    <row r="3158" spans="1:2" x14ac:dyDescent="0.25">
      <c r="A3158" s="89"/>
      <c r="B3158" s="90"/>
    </row>
    <row r="3159" spans="1:2" x14ac:dyDescent="0.25">
      <c r="A3159" s="89"/>
      <c r="B3159" s="90"/>
    </row>
    <row r="3160" spans="1:2" x14ac:dyDescent="0.25">
      <c r="A3160" s="89"/>
      <c r="B3160" s="90"/>
    </row>
    <row r="3161" spans="1:2" x14ac:dyDescent="0.25">
      <c r="A3161" s="89"/>
      <c r="B3161" s="90"/>
    </row>
    <row r="3162" spans="1:2" x14ac:dyDescent="0.25">
      <c r="A3162" s="89"/>
      <c r="B3162" s="90"/>
    </row>
    <row r="3163" spans="1:2" x14ac:dyDescent="0.25">
      <c r="A3163" s="89"/>
      <c r="B3163" s="90"/>
    </row>
    <row r="3164" spans="1:2" x14ac:dyDescent="0.25">
      <c r="A3164" s="89"/>
      <c r="B3164" s="90"/>
    </row>
    <row r="3165" spans="1:2" x14ac:dyDescent="0.25">
      <c r="A3165" s="89"/>
      <c r="B3165" s="90"/>
    </row>
    <row r="3166" spans="1:2" x14ac:dyDescent="0.25">
      <c r="A3166" s="89"/>
      <c r="B3166" s="90"/>
    </row>
    <row r="3167" spans="1:2" x14ac:dyDescent="0.25">
      <c r="A3167" s="89"/>
      <c r="B3167" s="90"/>
    </row>
    <row r="3168" spans="1:2" x14ac:dyDescent="0.25">
      <c r="A3168" s="89"/>
      <c r="B3168" s="90"/>
    </row>
    <row r="3169" spans="1:2" x14ac:dyDescent="0.25">
      <c r="A3169" s="89"/>
      <c r="B3169" s="90"/>
    </row>
    <row r="3170" spans="1:2" x14ac:dyDescent="0.25">
      <c r="A3170" s="89"/>
      <c r="B3170" s="90"/>
    </row>
    <row r="3171" spans="1:2" x14ac:dyDescent="0.25">
      <c r="A3171" s="89"/>
      <c r="B3171" s="90"/>
    </row>
    <row r="3172" spans="1:2" x14ac:dyDescent="0.25">
      <c r="A3172" s="89"/>
      <c r="B3172" s="90"/>
    </row>
    <row r="3173" spans="1:2" x14ac:dyDescent="0.25">
      <c r="A3173" s="89"/>
      <c r="B3173" s="90"/>
    </row>
    <row r="3174" spans="1:2" x14ac:dyDescent="0.25">
      <c r="A3174" s="89"/>
      <c r="B3174" s="90"/>
    </row>
    <row r="3175" spans="1:2" x14ac:dyDescent="0.25">
      <c r="A3175" s="89"/>
      <c r="B3175" s="90"/>
    </row>
    <row r="3176" spans="1:2" x14ac:dyDescent="0.25">
      <c r="A3176" s="89"/>
      <c r="B3176" s="90"/>
    </row>
    <row r="3177" spans="1:2" x14ac:dyDescent="0.25">
      <c r="A3177" s="89"/>
      <c r="B3177" s="90"/>
    </row>
    <row r="3178" spans="1:2" x14ac:dyDescent="0.25">
      <c r="A3178" s="89"/>
      <c r="B3178" s="90"/>
    </row>
    <row r="3179" spans="1:2" x14ac:dyDescent="0.25">
      <c r="A3179" s="89"/>
      <c r="B3179" s="90"/>
    </row>
    <row r="3180" spans="1:2" x14ac:dyDescent="0.25">
      <c r="A3180" s="89"/>
      <c r="B3180" s="90"/>
    </row>
    <row r="3181" spans="1:2" x14ac:dyDescent="0.25">
      <c r="A3181" s="89"/>
      <c r="B3181" s="90"/>
    </row>
    <row r="3182" spans="1:2" x14ac:dyDescent="0.25">
      <c r="A3182" s="89"/>
      <c r="B3182" s="90"/>
    </row>
    <row r="3183" spans="1:2" x14ac:dyDescent="0.25">
      <c r="A3183" s="89"/>
      <c r="B3183" s="90"/>
    </row>
    <row r="3184" spans="1:2" x14ac:dyDescent="0.25">
      <c r="A3184" s="89"/>
      <c r="B3184" s="90"/>
    </row>
    <row r="3185" spans="1:2" x14ac:dyDescent="0.25">
      <c r="A3185" s="89"/>
      <c r="B3185" s="90"/>
    </row>
    <row r="3186" spans="1:2" x14ac:dyDescent="0.25">
      <c r="A3186" s="89"/>
      <c r="B3186" s="90"/>
    </row>
    <row r="3187" spans="1:2" x14ac:dyDescent="0.25">
      <c r="A3187" s="89"/>
      <c r="B3187" s="90"/>
    </row>
    <row r="3188" spans="1:2" x14ac:dyDescent="0.25">
      <c r="A3188" s="89"/>
      <c r="B3188" s="90"/>
    </row>
    <row r="3189" spans="1:2" x14ac:dyDescent="0.25">
      <c r="A3189" s="89"/>
      <c r="B3189" s="90"/>
    </row>
    <row r="3190" spans="1:2" x14ac:dyDescent="0.25">
      <c r="A3190" s="89"/>
      <c r="B3190" s="90"/>
    </row>
    <row r="3191" spans="1:2" x14ac:dyDescent="0.25">
      <c r="A3191" s="89"/>
      <c r="B3191" s="90"/>
    </row>
    <row r="3192" spans="1:2" x14ac:dyDescent="0.25">
      <c r="A3192" s="89"/>
      <c r="B3192" s="90"/>
    </row>
    <row r="3193" spans="1:2" x14ac:dyDescent="0.25">
      <c r="A3193" s="89"/>
      <c r="B3193" s="90"/>
    </row>
    <row r="3194" spans="1:2" x14ac:dyDescent="0.25">
      <c r="A3194" s="89"/>
      <c r="B3194" s="90"/>
    </row>
    <row r="3195" spans="1:2" x14ac:dyDescent="0.25">
      <c r="A3195" s="89"/>
      <c r="B3195" s="90"/>
    </row>
    <row r="3196" spans="1:2" x14ac:dyDescent="0.25">
      <c r="A3196" s="89"/>
      <c r="B3196" s="90"/>
    </row>
    <row r="3197" spans="1:2" x14ac:dyDescent="0.25">
      <c r="A3197" s="89"/>
      <c r="B3197" s="90"/>
    </row>
    <row r="3198" spans="1:2" x14ac:dyDescent="0.25">
      <c r="A3198" s="89"/>
      <c r="B3198" s="90"/>
    </row>
    <row r="3199" spans="1:2" x14ac:dyDescent="0.25">
      <c r="A3199" s="89"/>
      <c r="B3199" s="90"/>
    </row>
    <row r="3200" spans="1:2" x14ac:dyDescent="0.25">
      <c r="A3200" s="89"/>
      <c r="B3200" s="90"/>
    </row>
    <row r="3201" spans="1:2" x14ac:dyDescent="0.25">
      <c r="A3201" s="89"/>
      <c r="B3201" s="90"/>
    </row>
    <row r="3202" spans="1:2" x14ac:dyDescent="0.25">
      <c r="A3202" s="89"/>
      <c r="B3202" s="90"/>
    </row>
    <row r="3203" spans="1:2" x14ac:dyDescent="0.25">
      <c r="A3203" s="89"/>
      <c r="B3203" s="90"/>
    </row>
    <row r="3204" spans="1:2" x14ac:dyDescent="0.25">
      <c r="A3204" s="89"/>
      <c r="B3204" s="90"/>
    </row>
    <row r="3205" spans="1:2" x14ac:dyDescent="0.25">
      <c r="A3205" s="89"/>
      <c r="B3205" s="90"/>
    </row>
    <row r="3206" spans="1:2" x14ac:dyDescent="0.25">
      <c r="A3206" s="89"/>
      <c r="B3206" s="90"/>
    </row>
    <row r="3207" spans="1:2" x14ac:dyDescent="0.25">
      <c r="A3207" s="89"/>
      <c r="B3207" s="90"/>
    </row>
    <row r="3208" spans="1:2" x14ac:dyDescent="0.25">
      <c r="A3208" s="89"/>
      <c r="B3208" s="90"/>
    </row>
    <row r="3209" spans="1:2" x14ac:dyDescent="0.25">
      <c r="A3209" s="89"/>
      <c r="B3209" s="90"/>
    </row>
    <row r="3210" spans="1:2" x14ac:dyDescent="0.25">
      <c r="A3210" s="89"/>
      <c r="B3210" s="90"/>
    </row>
    <row r="3211" spans="1:2" x14ac:dyDescent="0.25">
      <c r="A3211" s="89"/>
      <c r="B3211" s="90"/>
    </row>
    <row r="3212" spans="1:2" x14ac:dyDescent="0.25">
      <c r="A3212" s="89"/>
      <c r="B3212" s="90"/>
    </row>
    <row r="3213" spans="1:2" x14ac:dyDescent="0.25">
      <c r="A3213" s="89"/>
      <c r="B3213" s="90"/>
    </row>
    <row r="3214" spans="1:2" x14ac:dyDescent="0.25">
      <c r="A3214" s="89"/>
      <c r="B3214" s="90"/>
    </row>
    <row r="3215" spans="1:2" x14ac:dyDescent="0.25">
      <c r="A3215" s="89"/>
      <c r="B3215" s="90"/>
    </row>
    <row r="3216" spans="1:2" x14ac:dyDescent="0.25">
      <c r="A3216" s="89"/>
      <c r="B3216" s="90"/>
    </row>
    <row r="3217" spans="1:2" x14ac:dyDescent="0.25">
      <c r="A3217" s="89"/>
      <c r="B3217" s="90"/>
    </row>
    <row r="3218" spans="1:2" x14ac:dyDescent="0.25">
      <c r="A3218" s="89"/>
      <c r="B3218" s="90"/>
    </row>
    <row r="3219" spans="1:2" x14ac:dyDescent="0.25">
      <c r="A3219" s="89"/>
      <c r="B3219" s="90"/>
    </row>
    <row r="3220" spans="1:2" x14ac:dyDescent="0.25">
      <c r="A3220" s="89"/>
      <c r="B3220" s="90"/>
    </row>
    <row r="3221" spans="1:2" x14ac:dyDescent="0.25">
      <c r="A3221" s="89"/>
      <c r="B3221" s="90"/>
    </row>
    <row r="3222" spans="1:2" x14ac:dyDescent="0.25">
      <c r="A3222" s="89"/>
      <c r="B3222" s="90"/>
    </row>
    <row r="3223" spans="1:2" x14ac:dyDescent="0.25">
      <c r="A3223" s="89"/>
      <c r="B3223" s="90"/>
    </row>
    <row r="3224" spans="1:2" x14ac:dyDescent="0.25">
      <c r="A3224" s="89"/>
      <c r="B3224" s="90"/>
    </row>
    <row r="3225" spans="1:2" x14ac:dyDescent="0.25">
      <c r="A3225" s="89"/>
      <c r="B3225" s="90"/>
    </row>
    <row r="3226" spans="1:2" x14ac:dyDescent="0.25">
      <c r="A3226" s="89"/>
      <c r="B3226" s="90"/>
    </row>
    <row r="3227" spans="1:2" x14ac:dyDescent="0.25">
      <c r="A3227" s="89"/>
      <c r="B3227" s="90"/>
    </row>
    <row r="3228" spans="1:2" x14ac:dyDescent="0.25">
      <c r="A3228" s="89"/>
      <c r="B3228" s="90"/>
    </row>
    <row r="3229" spans="1:2" x14ac:dyDescent="0.25">
      <c r="A3229" s="89"/>
      <c r="B3229" s="90"/>
    </row>
    <row r="3230" spans="1:2" x14ac:dyDescent="0.25">
      <c r="A3230" s="89"/>
      <c r="B3230" s="90"/>
    </row>
    <row r="3231" spans="1:2" x14ac:dyDescent="0.25">
      <c r="A3231" s="89"/>
      <c r="B3231" s="90"/>
    </row>
    <row r="3232" spans="1:2" x14ac:dyDescent="0.25">
      <c r="A3232" s="89"/>
      <c r="B3232" s="90"/>
    </row>
    <row r="3233" spans="1:2" x14ac:dyDescent="0.25">
      <c r="A3233" s="89"/>
      <c r="B3233" s="90"/>
    </row>
    <row r="3234" spans="1:2" x14ac:dyDescent="0.25">
      <c r="A3234" s="89"/>
      <c r="B3234" s="90"/>
    </row>
    <row r="3235" spans="1:2" x14ac:dyDescent="0.25">
      <c r="A3235" s="89"/>
      <c r="B3235" s="90"/>
    </row>
    <row r="3236" spans="1:2" x14ac:dyDescent="0.25">
      <c r="A3236" s="89"/>
      <c r="B3236" s="90"/>
    </row>
    <row r="3237" spans="1:2" x14ac:dyDescent="0.25">
      <c r="A3237" s="89"/>
      <c r="B3237" s="90"/>
    </row>
    <row r="3238" spans="1:2" x14ac:dyDescent="0.25">
      <c r="A3238" s="89"/>
      <c r="B3238" s="90"/>
    </row>
    <row r="3239" spans="1:2" x14ac:dyDescent="0.25">
      <c r="A3239" s="89"/>
      <c r="B3239" s="90"/>
    </row>
    <row r="3240" spans="1:2" x14ac:dyDescent="0.25">
      <c r="A3240" s="89"/>
      <c r="B3240" s="90"/>
    </row>
    <row r="3241" spans="1:2" x14ac:dyDescent="0.25">
      <c r="A3241" s="89"/>
      <c r="B3241" s="90"/>
    </row>
    <row r="3242" spans="1:2" x14ac:dyDescent="0.25">
      <c r="A3242" s="89"/>
      <c r="B3242" s="90"/>
    </row>
    <row r="3243" spans="1:2" x14ac:dyDescent="0.25">
      <c r="A3243" s="89"/>
      <c r="B3243" s="90"/>
    </row>
    <row r="3244" spans="1:2" x14ac:dyDescent="0.25">
      <c r="A3244" s="89"/>
      <c r="B3244" s="90"/>
    </row>
    <row r="3245" spans="1:2" x14ac:dyDescent="0.25">
      <c r="A3245" s="89"/>
      <c r="B3245" s="90"/>
    </row>
    <row r="3246" spans="1:2" x14ac:dyDescent="0.25">
      <c r="A3246" s="89"/>
      <c r="B3246" s="90"/>
    </row>
    <row r="3247" spans="1:2" x14ac:dyDescent="0.25">
      <c r="A3247" s="89"/>
      <c r="B3247" s="90"/>
    </row>
    <row r="3248" spans="1:2" x14ac:dyDescent="0.25">
      <c r="A3248" s="89"/>
      <c r="B3248" s="90"/>
    </row>
    <row r="3249" spans="1:2" x14ac:dyDescent="0.25">
      <c r="A3249" s="89"/>
      <c r="B3249" s="90"/>
    </row>
    <row r="3250" spans="1:2" x14ac:dyDescent="0.25">
      <c r="A3250" s="89"/>
      <c r="B3250" s="90"/>
    </row>
    <row r="3251" spans="1:2" x14ac:dyDescent="0.25">
      <c r="A3251" s="89"/>
      <c r="B3251" s="90"/>
    </row>
    <row r="3252" spans="1:2" x14ac:dyDescent="0.25">
      <c r="A3252" s="89"/>
      <c r="B3252" s="90"/>
    </row>
    <row r="3253" spans="1:2" x14ac:dyDescent="0.25">
      <c r="A3253" s="89"/>
      <c r="B3253" s="90"/>
    </row>
    <row r="3254" spans="1:2" x14ac:dyDescent="0.25">
      <c r="A3254" s="89"/>
      <c r="B3254" s="90"/>
    </row>
    <row r="3255" spans="1:2" x14ac:dyDescent="0.25">
      <c r="A3255" s="89"/>
      <c r="B3255" s="90"/>
    </row>
    <row r="3256" spans="1:2" x14ac:dyDescent="0.25">
      <c r="A3256" s="89"/>
      <c r="B3256" s="90"/>
    </row>
    <row r="3257" spans="1:2" x14ac:dyDescent="0.25">
      <c r="A3257" s="89"/>
      <c r="B3257" s="90"/>
    </row>
    <row r="3258" spans="1:2" x14ac:dyDescent="0.25">
      <c r="A3258" s="89"/>
      <c r="B3258" s="90"/>
    </row>
    <row r="3259" spans="1:2" x14ac:dyDescent="0.25">
      <c r="A3259" s="89"/>
      <c r="B3259" s="90"/>
    </row>
    <row r="3260" spans="1:2" x14ac:dyDescent="0.25">
      <c r="A3260" s="89"/>
      <c r="B3260" s="90"/>
    </row>
    <row r="3261" spans="1:2" x14ac:dyDescent="0.25">
      <c r="A3261" s="89"/>
      <c r="B3261" s="90"/>
    </row>
    <row r="3262" spans="1:2" x14ac:dyDescent="0.25">
      <c r="A3262" s="89"/>
      <c r="B3262" s="90"/>
    </row>
    <row r="3263" spans="1:2" x14ac:dyDescent="0.25">
      <c r="A3263" s="89"/>
      <c r="B3263" s="90"/>
    </row>
    <row r="3264" spans="1:2" x14ac:dyDescent="0.25">
      <c r="A3264" s="89"/>
      <c r="B3264" s="90"/>
    </row>
    <row r="3265" spans="1:2" x14ac:dyDescent="0.25">
      <c r="A3265" s="89"/>
      <c r="B3265" s="90"/>
    </row>
    <row r="3266" spans="1:2" x14ac:dyDescent="0.25">
      <c r="A3266" s="89"/>
      <c r="B3266" s="90"/>
    </row>
    <row r="3267" spans="1:2" x14ac:dyDescent="0.25">
      <c r="A3267" s="89"/>
      <c r="B3267" s="90"/>
    </row>
    <row r="3268" spans="1:2" x14ac:dyDescent="0.25">
      <c r="A3268" s="89"/>
      <c r="B3268" s="90"/>
    </row>
    <row r="3269" spans="1:2" x14ac:dyDescent="0.25">
      <c r="A3269" s="89"/>
      <c r="B3269" s="90"/>
    </row>
    <row r="3270" spans="1:2" x14ac:dyDescent="0.25">
      <c r="A3270" s="89"/>
      <c r="B3270" s="90"/>
    </row>
    <row r="3271" spans="1:2" x14ac:dyDescent="0.25">
      <c r="A3271" s="89"/>
      <c r="B3271" s="90"/>
    </row>
    <row r="3272" spans="1:2" x14ac:dyDescent="0.25">
      <c r="A3272" s="89"/>
      <c r="B3272" s="90"/>
    </row>
    <row r="3273" spans="1:2" x14ac:dyDescent="0.25">
      <c r="A3273" s="89"/>
      <c r="B3273" s="90"/>
    </row>
    <row r="3274" spans="1:2" x14ac:dyDescent="0.25">
      <c r="A3274" s="89"/>
      <c r="B3274" s="90"/>
    </row>
    <row r="3275" spans="1:2" x14ac:dyDescent="0.25">
      <c r="A3275" s="89"/>
      <c r="B3275" s="90"/>
    </row>
    <row r="3276" spans="1:2" x14ac:dyDescent="0.25">
      <c r="A3276" s="89"/>
      <c r="B3276" s="90"/>
    </row>
    <row r="3277" spans="1:2" x14ac:dyDescent="0.25">
      <c r="A3277" s="89"/>
      <c r="B3277" s="90"/>
    </row>
    <row r="3278" spans="1:2" x14ac:dyDescent="0.25">
      <c r="A3278" s="89"/>
      <c r="B3278" s="90"/>
    </row>
    <row r="3279" spans="1:2" x14ac:dyDescent="0.25">
      <c r="A3279" s="89"/>
      <c r="B3279" s="90"/>
    </row>
    <row r="3280" spans="1:2" x14ac:dyDescent="0.25">
      <c r="A3280" s="89"/>
      <c r="B3280" s="90"/>
    </row>
    <row r="3281" spans="1:2" x14ac:dyDescent="0.25">
      <c r="A3281" s="89"/>
      <c r="B3281" s="90"/>
    </row>
    <row r="3282" spans="1:2" x14ac:dyDescent="0.25">
      <c r="A3282" s="89"/>
      <c r="B3282" s="90"/>
    </row>
    <row r="3283" spans="1:2" x14ac:dyDescent="0.25">
      <c r="A3283" s="89"/>
      <c r="B3283" s="90"/>
    </row>
    <row r="3284" spans="1:2" x14ac:dyDescent="0.25">
      <c r="A3284" s="89"/>
      <c r="B3284" s="90"/>
    </row>
    <row r="3285" spans="1:2" x14ac:dyDescent="0.25">
      <c r="A3285" s="89"/>
      <c r="B3285" s="90"/>
    </row>
    <row r="3286" spans="1:2" x14ac:dyDescent="0.25">
      <c r="A3286" s="89"/>
      <c r="B3286" s="90"/>
    </row>
    <row r="3287" spans="1:2" x14ac:dyDescent="0.25">
      <c r="A3287" s="89"/>
      <c r="B3287" s="90"/>
    </row>
    <row r="3288" spans="1:2" x14ac:dyDescent="0.25">
      <c r="A3288" s="89"/>
      <c r="B3288" s="90"/>
    </row>
    <row r="3289" spans="1:2" x14ac:dyDescent="0.25">
      <c r="A3289" s="89"/>
      <c r="B3289" s="90"/>
    </row>
    <row r="3290" spans="1:2" x14ac:dyDescent="0.25">
      <c r="A3290" s="89"/>
      <c r="B3290" s="90"/>
    </row>
    <row r="3291" spans="1:2" x14ac:dyDescent="0.25">
      <c r="A3291" s="89"/>
      <c r="B3291" s="90"/>
    </row>
    <row r="3292" spans="1:2" x14ac:dyDescent="0.25">
      <c r="A3292" s="89"/>
      <c r="B3292" s="90"/>
    </row>
    <row r="3293" spans="1:2" x14ac:dyDescent="0.25">
      <c r="A3293" s="89"/>
      <c r="B3293" s="90"/>
    </row>
    <row r="3294" spans="1:2" x14ac:dyDescent="0.25">
      <c r="A3294" s="89"/>
      <c r="B3294" s="90"/>
    </row>
    <row r="3295" spans="1:2" x14ac:dyDescent="0.25">
      <c r="A3295" s="89"/>
      <c r="B3295" s="90"/>
    </row>
    <row r="3296" spans="1:2" x14ac:dyDescent="0.25">
      <c r="A3296" s="89"/>
      <c r="B3296" s="90"/>
    </row>
    <row r="3297" spans="1:2" x14ac:dyDescent="0.25">
      <c r="A3297" s="89"/>
      <c r="B3297" s="90"/>
    </row>
    <row r="3298" spans="1:2" x14ac:dyDescent="0.25">
      <c r="A3298" s="89"/>
      <c r="B3298" s="90"/>
    </row>
    <row r="3299" spans="1:2" x14ac:dyDescent="0.25">
      <c r="A3299" s="89"/>
      <c r="B3299" s="90"/>
    </row>
    <row r="3300" spans="1:2" x14ac:dyDescent="0.25">
      <c r="A3300" s="89"/>
      <c r="B3300" s="90"/>
    </row>
    <row r="3301" spans="1:2" x14ac:dyDescent="0.25">
      <c r="A3301" s="89"/>
      <c r="B3301" s="90"/>
    </row>
    <row r="3302" spans="1:2" x14ac:dyDescent="0.25">
      <c r="A3302" s="89"/>
      <c r="B3302" s="90"/>
    </row>
    <row r="3303" spans="1:2" x14ac:dyDescent="0.25">
      <c r="A3303" s="89"/>
      <c r="B3303" s="90"/>
    </row>
    <row r="3304" spans="1:2" x14ac:dyDescent="0.25">
      <c r="A3304" s="89"/>
      <c r="B3304" s="90"/>
    </row>
    <row r="3305" spans="1:2" x14ac:dyDescent="0.25">
      <c r="A3305" s="89"/>
      <c r="B3305" s="90"/>
    </row>
    <row r="3306" spans="1:2" x14ac:dyDescent="0.25">
      <c r="A3306" s="89"/>
      <c r="B3306" s="90"/>
    </row>
    <row r="3307" spans="1:2" x14ac:dyDescent="0.25">
      <c r="A3307" s="89"/>
      <c r="B3307" s="90"/>
    </row>
    <row r="3308" spans="1:2" x14ac:dyDescent="0.25">
      <c r="A3308" s="89"/>
      <c r="B3308" s="90"/>
    </row>
    <row r="3309" spans="1:2" x14ac:dyDescent="0.25">
      <c r="A3309" s="89"/>
      <c r="B3309" s="90"/>
    </row>
    <row r="3310" spans="1:2" x14ac:dyDescent="0.25">
      <c r="A3310" s="89"/>
      <c r="B3310" s="90"/>
    </row>
    <row r="3311" spans="1:2" x14ac:dyDescent="0.25">
      <c r="A3311" s="89"/>
      <c r="B3311" s="90"/>
    </row>
    <row r="3312" spans="1:2" x14ac:dyDescent="0.25">
      <c r="A3312" s="89"/>
      <c r="B3312" s="90"/>
    </row>
    <row r="3313" spans="1:2" x14ac:dyDescent="0.25">
      <c r="A3313" s="89"/>
      <c r="B3313" s="90"/>
    </row>
    <row r="3314" spans="1:2" x14ac:dyDescent="0.25">
      <c r="A3314" s="89"/>
      <c r="B3314" s="90"/>
    </row>
    <row r="3315" spans="1:2" x14ac:dyDescent="0.25">
      <c r="A3315" s="89"/>
      <c r="B3315" s="90"/>
    </row>
    <row r="3316" spans="1:2" x14ac:dyDescent="0.25">
      <c r="A3316" s="89"/>
      <c r="B3316" s="90"/>
    </row>
    <row r="3317" spans="1:2" x14ac:dyDescent="0.25">
      <c r="A3317" s="89"/>
      <c r="B3317" s="90"/>
    </row>
    <row r="3318" spans="1:2" x14ac:dyDescent="0.25">
      <c r="A3318" s="89"/>
      <c r="B3318" s="90"/>
    </row>
    <row r="3319" spans="1:2" x14ac:dyDescent="0.25">
      <c r="A3319" s="89"/>
      <c r="B3319" s="90"/>
    </row>
    <row r="3320" spans="1:2" x14ac:dyDescent="0.25">
      <c r="A3320" s="89"/>
      <c r="B3320" s="90"/>
    </row>
    <row r="3321" spans="1:2" x14ac:dyDescent="0.25">
      <c r="A3321" s="89"/>
      <c r="B3321" s="90"/>
    </row>
    <row r="3322" spans="1:2" x14ac:dyDescent="0.25">
      <c r="A3322" s="89"/>
      <c r="B3322" s="90"/>
    </row>
    <row r="3323" spans="1:2" x14ac:dyDescent="0.25">
      <c r="A3323" s="89"/>
      <c r="B3323" s="90"/>
    </row>
    <row r="3324" spans="1:2" x14ac:dyDescent="0.25">
      <c r="A3324" s="89"/>
      <c r="B3324" s="90"/>
    </row>
    <row r="3325" spans="1:2" x14ac:dyDescent="0.25">
      <c r="A3325" s="89"/>
      <c r="B3325" s="90"/>
    </row>
    <row r="3326" spans="1:2" x14ac:dyDescent="0.25">
      <c r="A3326" s="89"/>
      <c r="B3326" s="90"/>
    </row>
    <row r="3327" spans="1:2" x14ac:dyDescent="0.25">
      <c r="A3327" s="89"/>
      <c r="B3327" s="90"/>
    </row>
    <row r="3328" spans="1:2" x14ac:dyDescent="0.25">
      <c r="A3328" s="89"/>
      <c r="B3328" s="90"/>
    </row>
    <row r="3329" spans="1:2" x14ac:dyDescent="0.25">
      <c r="A3329" s="89"/>
      <c r="B3329" s="90"/>
    </row>
    <row r="3330" spans="1:2" x14ac:dyDescent="0.25">
      <c r="A3330" s="89"/>
      <c r="B3330" s="90"/>
    </row>
    <row r="3331" spans="1:2" x14ac:dyDescent="0.25">
      <c r="A3331" s="89"/>
      <c r="B3331" s="90"/>
    </row>
    <row r="3332" spans="1:2" x14ac:dyDescent="0.25">
      <c r="A3332" s="89"/>
      <c r="B3332" s="90"/>
    </row>
    <row r="3333" spans="1:2" x14ac:dyDescent="0.25">
      <c r="A3333" s="89"/>
      <c r="B3333" s="90"/>
    </row>
    <row r="3334" spans="1:2" x14ac:dyDescent="0.25">
      <c r="A3334" s="89"/>
      <c r="B3334" s="90"/>
    </row>
    <row r="3335" spans="1:2" x14ac:dyDescent="0.25">
      <c r="A3335" s="89"/>
      <c r="B3335" s="90"/>
    </row>
    <row r="3336" spans="1:2" x14ac:dyDescent="0.25">
      <c r="A3336" s="89"/>
      <c r="B3336" s="90"/>
    </row>
    <row r="3337" spans="1:2" x14ac:dyDescent="0.25">
      <c r="A3337" s="89"/>
      <c r="B3337" s="90"/>
    </row>
    <row r="3338" spans="1:2" x14ac:dyDescent="0.25">
      <c r="A3338" s="89"/>
      <c r="B3338" s="90"/>
    </row>
    <row r="3339" spans="1:2" x14ac:dyDescent="0.25">
      <c r="A3339" s="89"/>
      <c r="B3339" s="90"/>
    </row>
    <row r="3340" spans="1:2" x14ac:dyDescent="0.25">
      <c r="A3340" s="89"/>
      <c r="B3340" s="90"/>
    </row>
    <row r="3341" spans="1:2" x14ac:dyDescent="0.25">
      <c r="A3341" s="89"/>
      <c r="B3341" s="90"/>
    </row>
    <row r="3342" spans="1:2" x14ac:dyDescent="0.25">
      <c r="A3342" s="89"/>
      <c r="B3342" s="90"/>
    </row>
    <row r="3343" spans="1:2" x14ac:dyDescent="0.25">
      <c r="A3343" s="89"/>
      <c r="B3343" s="90"/>
    </row>
    <row r="3344" spans="1:2" x14ac:dyDescent="0.25">
      <c r="A3344" s="89"/>
      <c r="B3344" s="90"/>
    </row>
    <row r="3345" spans="1:2" x14ac:dyDescent="0.25">
      <c r="A3345" s="89"/>
      <c r="B3345" s="90"/>
    </row>
    <row r="3346" spans="1:2" x14ac:dyDescent="0.25">
      <c r="A3346" s="89"/>
      <c r="B3346" s="90"/>
    </row>
    <row r="3347" spans="1:2" x14ac:dyDescent="0.25">
      <c r="A3347" s="89"/>
      <c r="B3347" s="90"/>
    </row>
    <row r="3348" spans="1:2" x14ac:dyDescent="0.25">
      <c r="A3348" s="89"/>
      <c r="B3348" s="90"/>
    </row>
    <row r="3349" spans="1:2" x14ac:dyDescent="0.25">
      <c r="A3349" s="89"/>
      <c r="B3349" s="90"/>
    </row>
    <row r="3350" spans="1:2" x14ac:dyDescent="0.25">
      <c r="A3350" s="89"/>
      <c r="B3350" s="90"/>
    </row>
    <row r="3351" spans="1:2" x14ac:dyDescent="0.25">
      <c r="A3351" s="89"/>
      <c r="B3351" s="90"/>
    </row>
    <row r="3352" spans="1:2" x14ac:dyDescent="0.25">
      <c r="A3352" s="89"/>
      <c r="B3352" s="90"/>
    </row>
    <row r="3353" spans="1:2" x14ac:dyDescent="0.25">
      <c r="A3353" s="89"/>
      <c r="B3353" s="90"/>
    </row>
    <row r="3354" spans="1:2" x14ac:dyDescent="0.25">
      <c r="A3354" s="89"/>
      <c r="B3354" s="90"/>
    </row>
    <row r="3355" spans="1:2" x14ac:dyDescent="0.25">
      <c r="A3355" s="89"/>
      <c r="B3355" s="90"/>
    </row>
    <row r="3356" spans="1:2" x14ac:dyDescent="0.25">
      <c r="A3356" s="89"/>
      <c r="B3356" s="90"/>
    </row>
    <row r="3357" spans="1:2" x14ac:dyDescent="0.25">
      <c r="A3357" s="89"/>
      <c r="B3357" s="90"/>
    </row>
    <row r="3358" spans="1:2" x14ac:dyDescent="0.25">
      <c r="A3358" s="89"/>
      <c r="B3358" s="90"/>
    </row>
    <row r="3359" spans="1:2" x14ac:dyDescent="0.25">
      <c r="A3359" s="89"/>
      <c r="B3359" s="90"/>
    </row>
    <row r="3360" spans="1:2" x14ac:dyDescent="0.25">
      <c r="A3360" s="89"/>
      <c r="B3360" s="90"/>
    </row>
    <row r="3361" spans="1:2" x14ac:dyDescent="0.25">
      <c r="A3361" s="89"/>
      <c r="B3361" s="90"/>
    </row>
    <row r="3362" spans="1:2" x14ac:dyDescent="0.25">
      <c r="A3362" s="89"/>
      <c r="B3362" s="90"/>
    </row>
    <row r="3363" spans="1:2" x14ac:dyDescent="0.25">
      <c r="A3363" s="89"/>
      <c r="B3363" s="90"/>
    </row>
    <row r="3364" spans="1:2" x14ac:dyDescent="0.25">
      <c r="A3364" s="89"/>
      <c r="B3364" s="90"/>
    </row>
    <row r="3365" spans="1:2" x14ac:dyDescent="0.25">
      <c r="A3365" s="89"/>
      <c r="B3365" s="90"/>
    </row>
    <row r="3366" spans="1:2" x14ac:dyDescent="0.25">
      <c r="A3366" s="89"/>
      <c r="B3366" s="90"/>
    </row>
    <row r="3367" spans="1:2" x14ac:dyDescent="0.25">
      <c r="A3367" s="89"/>
      <c r="B3367" s="90"/>
    </row>
    <row r="3368" spans="1:2" x14ac:dyDescent="0.25">
      <c r="A3368" s="89"/>
      <c r="B3368" s="90"/>
    </row>
    <row r="3369" spans="1:2" x14ac:dyDescent="0.25">
      <c r="A3369" s="89"/>
      <c r="B3369" s="90"/>
    </row>
    <row r="3370" spans="1:2" x14ac:dyDescent="0.25">
      <c r="A3370" s="89"/>
      <c r="B3370" s="90"/>
    </row>
    <row r="3371" spans="1:2" x14ac:dyDescent="0.25">
      <c r="A3371" s="89"/>
      <c r="B3371" s="90"/>
    </row>
    <row r="3372" spans="1:2" x14ac:dyDescent="0.25">
      <c r="A3372" s="89"/>
      <c r="B3372" s="90"/>
    </row>
    <row r="3373" spans="1:2" x14ac:dyDescent="0.25">
      <c r="A3373" s="89"/>
      <c r="B3373" s="90"/>
    </row>
    <row r="3374" spans="1:2" x14ac:dyDescent="0.25">
      <c r="A3374" s="89"/>
      <c r="B3374" s="90"/>
    </row>
    <row r="3375" spans="1:2" x14ac:dyDescent="0.25">
      <c r="A3375" s="89"/>
      <c r="B3375" s="90"/>
    </row>
    <row r="3376" spans="1:2" x14ac:dyDescent="0.25">
      <c r="A3376" s="89"/>
      <c r="B3376" s="90"/>
    </row>
    <row r="3377" spans="1:2" x14ac:dyDescent="0.25">
      <c r="A3377" s="89"/>
      <c r="B3377" s="90"/>
    </row>
    <row r="3378" spans="1:2" x14ac:dyDescent="0.25">
      <c r="A3378" s="89"/>
      <c r="B3378" s="90"/>
    </row>
    <row r="3379" spans="1:2" x14ac:dyDescent="0.25">
      <c r="A3379" s="89"/>
      <c r="B3379" s="90"/>
    </row>
    <row r="3380" spans="1:2" x14ac:dyDescent="0.25">
      <c r="A3380" s="89"/>
      <c r="B3380" s="90"/>
    </row>
    <row r="3381" spans="1:2" x14ac:dyDescent="0.25">
      <c r="A3381" s="89"/>
      <c r="B3381" s="90"/>
    </row>
    <row r="3382" spans="1:2" x14ac:dyDescent="0.25">
      <c r="A3382" s="89"/>
      <c r="B3382" s="90"/>
    </row>
    <row r="3383" spans="1:2" x14ac:dyDescent="0.25">
      <c r="A3383" s="89"/>
      <c r="B3383" s="90"/>
    </row>
    <row r="3384" spans="1:2" x14ac:dyDescent="0.25">
      <c r="A3384" s="89"/>
      <c r="B3384" s="90"/>
    </row>
    <row r="3385" spans="1:2" x14ac:dyDescent="0.25">
      <c r="A3385" s="89"/>
      <c r="B3385" s="90"/>
    </row>
    <row r="3386" spans="1:2" x14ac:dyDescent="0.25">
      <c r="A3386" s="89"/>
      <c r="B3386" s="90"/>
    </row>
    <row r="3387" spans="1:2" x14ac:dyDescent="0.25">
      <c r="A3387" s="89"/>
      <c r="B3387" s="90"/>
    </row>
    <row r="3388" spans="1:2" x14ac:dyDescent="0.25">
      <c r="A3388" s="89"/>
      <c r="B3388" s="90"/>
    </row>
    <row r="3389" spans="1:2" x14ac:dyDescent="0.25">
      <c r="A3389" s="89"/>
      <c r="B3389" s="90"/>
    </row>
    <row r="3390" spans="1:2" x14ac:dyDescent="0.25">
      <c r="A3390" s="89"/>
      <c r="B3390" s="90"/>
    </row>
    <row r="3391" spans="1:2" x14ac:dyDescent="0.25">
      <c r="A3391" s="89"/>
      <c r="B3391" s="90"/>
    </row>
    <row r="3392" spans="1:2" x14ac:dyDescent="0.25">
      <c r="A3392" s="89"/>
      <c r="B3392" s="90"/>
    </row>
    <row r="3393" spans="1:2" x14ac:dyDescent="0.25">
      <c r="A3393" s="89"/>
      <c r="B3393" s="90"/>
    </row>
    <row r="3394" spans="1:2" x14ac:dyDescent="0.25">
      <c r="A3394" s="89"/>
      <c r="B3394" s="90"/>
    </row>
    <row r="3395" spans="1:2" x14ac:dyDescent="0.25">
      <c r="A3395" s="89"/>
      <c r="B3395" s="90"/>
    </row>
    <row r="3396" spans="1:2" x14ac:dyDescent="0.25">
      <c r="A3396" s="89"/>
      <c r="B3396" s="90"/>
    </row>
    <row r="3397" spans="1:2" x14ac:dyDescent="0.25">
      <c r="A3397" s="89"/>
      <c r="B3397" s="90"/>
    </row>
    <row r="3398" spans="1:2" x14ac:dyDescent="0.25">
      <c r="A3398" s="89"/>
      <c r="B3398" s="90"/>
    </row>
    <row r="3399" spans="1:2" x14ac:dyDescent="0.25">
      <c r="A3399" s="89"/>
      <c r="B3399" s="90"/>
    </row>
    <row r="3400" spans="1:2" x14ac:dyDescent="0.25">
      <c r="A3400" s="89"/>
      <c r="B3400" s="90"/>
    </row>
    <row r="3401" spans="1:2" x14ac:dyDescent="0.25">
      <c r="A3401" s="89"/>
      <c r="B3401" s="90"/>
    </row>
    <row r="3402" spans="1:2" x14ac:dyDescent="0.25">
      <c r="A3402" s="89"/>
      <c r="B3402" s="90"/>
    </row>
    <row r="3403" spans="1:2" x14ac:dyDescent="0.25">
      <c r="A3403" s="89"/>
      <c r="B3403" s="90"/>
    </row>
    <row r="3404" spans="1:2" x14ac:dyDescent="0.25">
      <c r="A3404" s="89"/>
      <c r="B3404" s="90"/>
    </row>
    <row r="3405" spans="1:2" x14ac:dyDescent="0.25">
      <c r="A3405" s="89"/>
      <c r="B3405" s="90"/>
    </row>
    <row r="3406" spans="1:2" x14ac:dyDescent="0.25">
      <c r="A3406" s="89"/>
      <c r="B3406" s="90"/>
    </row>
    <row r="3407" spans="1:2" x14ac:dyDescent="0.25">
      <c r="A3407" s="89"/>
      <c r="B3407" s="90"/>
    </row>
    <row r="3408" spans="1:2" x14ac:dyDescent="0.25">
      <c r="A3408" s="89"/>
      <c r="B3408" s="90"/>
    </row>
    <row r="3409" spans="1:2" x14ac:dyDescent="0.25">
      <c r="A3409" s="89"/>
      <c r="B3409" s="90"/>
    </row>
    <row r="3410" spans="1:2" x14ac:dyDescent="0.25">
      <c r="A3410" s="89"/>
      <c r="B3410" s="90"/>
    </row>
    <row r="3411" spans="1:2" x14ac:dyDescent="0.25">
      <c r="A3411" s="89"/>
      <c r="B3411" s="90"/>
    </row>
    <row r="3412" spans="1:2" x14ac:dyDescent="0.25">
      <c r="A3412" s="89"/>
      <c r="B3412" s="90"/>
    </row>
    <row r="3413" spans="1:2" x14ac:dyDescent="0.25">
      <c r="A3413" s="89"/>
      <c r="B3413" s="90"/>
    </row>
    <row r="3414" spans="1:2" x14ac:dyDescent="0.25">
      <c r="A3414" s="89"/>
      <c r="B3414" s="90"/>
    </row>
    <row r="3415" spans="1:2" x14ac:dyDescent="0.25">
      <c r="A3415" s="89"/>
      <c r="B3415" s="90"/>
    </row>
    <row r="3416" spans="1:2" x14ac:dyDescent="0.25">
      <c r="A3416" s="89"/>
      <c r="B3416" s="90"/>
    </row>
    <row r="3417" spans="1:2" x14ac:dyDescent="0.25">
      <c r="A3417" s="89"/>
      <c r="B3417" s="90"/>
    </row>
    <row r="3418" spans="1:2" x14ac:dyDescent="0.25">
      <c r="A3418" s="89"/>
      <c r="B3418" s="90"/>
    </row>
    <row r="3419" spans="1:2" x14ac:dyDescent="0.25">
      <c r="A3419" s="89"/>
      <c r="B3419" s="90"/>
    </row>
    <row r="3420" spans="1:2" x14ac:dyDescent="0.25">
      <c r="A3420" s="89"/>
      <c r="B3420" s="90"/>
    </row>
    <row r="3421" spans="1:2" x14ac:dyDescent="0.25">
      <c r="A3421" s="89"/>
      <c r="B3421" s="90"/>
    </row>
    <row r="3422" spans="1:2" x14ac:dyDescent="0.25">
      <c r="A3422" s="89"/>
      <c r="B3422" s="90"/>
    </row>
    <row r="3423" spans="1:2" x14ac:dyDescent="0.25">
      <c r="A3423" s="89"/>
      <c r="B3423" s="90"/>
    </row>
    <row r="3424" spans="1:2" x14ac:dyDescent="0.25">
      <c r="A3424" s="89"/>
      <c r="B3424" s="90"/>
    </row>
    <row r="3425" spans="1:2" x14ac:dyDescent="0.25">
      <c r="A3425" s="89"/>
      <c r="B3425" s="90"/>
    </row>
    <row r="3426" spans="1:2" x14ac:dyDescent="0.25">
      <c r="A3426" s="89"/>
      <c r="B3426" s="90"/>
    </row>
    <row r="3427" spans="1:2" x14ac:dyDescent="0.25">
      <c r="A3427" s="89"/>
      <c r="B3427" s="90"/>
    </row>
    <row r="3428" spans="1:2" x14ac:dyDescent="0.25">
      <c r="A3428" s="89"/>
      <c r="B3428" s="90"/>
    </row>
    <row r="3429" spans="1:2" x14ac:dyDescent="0.25">
      <c r="A3429" s="89"/>
      <c r="B3429" s="90"/>
    </row>
    <row r="3430" spans="1:2" x14ac:dyDescent="0.25">
      <c r="A3430" s="89"/>
      <c r="B3430" s="90"/>
    </row>
    <row r="3431" spans="1:2" x14ac:dyDescent="0.25">
      <c r="A3431" s="89"/>
      <c r="B3431" s="90"/>
    </row>
    <row r="3432" spans="1:2" x14ac:dyDescent="0.25">
      <c r="A3432" s="89"/>
      <c r="B3432" s="90"/>
    </row>
    <row r="3433" spans="1:2" x14ac:dyDescent="0.25">
      <c r="A3433" s="89"/>
      <c r="B3433" s="90"/>
    </row>
    <row r="3434" spans="1:2" x14ac:dyDescent="0.25">
      <c r="A3434" s="89"/>
      <c r="B3434" s="90"/>
    </row>
    <row r="3435" spans="1:2" x14ac:dyDescent="0.25">
      <c r="A3435" s="89"/>
      <c r="B3435" s="90"/>
    </row>
    <row r="3436" spans="1:2" x14ac:dyDescent="0.25">
      <c r="A3436" s="89"/>
      <c r="B3436" s="90"/>
    </row>
    <row r="3437" spans="1:2" x14ac:dyDescent="0.25">
      <c r="A3437" s="89"/>
      <c r="B3437" s="90"/>
    </row>
    <row r="3438" spans="1:2" x14ac:dyDescent="0.25">
      <c r="A3438" s="89"/>
      <c r="B3438" s="90"/>
    </row>
    <row r="3439" spans="1:2" x14ac:dyDescent="0.25">
      <c r="A3439" s="89"/>
      <c r="B3439" s="90"/>
    </row>
    <row r="3440" spans="1:2" x14ac:dyDescent="0.25">
      <c r="A3440" s="89"/>
      <c r="B3440" s="90"/>
    </row>
    <row r="3441" spans="1:2" x14ac:dyDescent="0.25">
      <c r="A3441" s="89"/>
      <c r="B3441" s="90"/>
    </row>
    <row r="3442" spans="1:2" x14ac:dyDescent="0.25">
      <c r="A3442" s="89"/>
      <c r="B3442" s="90"/>
    </row>
    <row r="3443" spans="1:2" x14ac:dyDescent="0.25">
      <c r="A3443" s="89"/>
      <c r="B3443" s="90"/>
    </row>
    <row r="3444" spans="1:2" x14ac:dyDescent="0.25">
      <c r="A3444" s="89"/>
      <c r="B3444" s="90"/>
    </row>
    <row r="3445" spans="1:2" x14ac:dyDescent="0.25">
      <c r="A3445" s="89"/>
      <c r="B3445" s="90"/>
    </row>
    <row r="3446" spans="1:2" x14ac:dyDescent="0.25">
      <c r="A3446" s="89"/>
      <c r="B3446" s="90"/>
    </row>
    <row r="3447" spans="1:2" x14ac:dyDescent="0.25">
      <c r="A3447" s="89"/>
      <c r="B3447" s="90"/>
    </row>
    <row r="3448" spans="1:2" x14ac:dyDescent="0.25">
      <c r="A3448" s="89"/>
      <c r="B3448" s="90"/>
    </row>
    <row r="3449" spans="1:2" x14ac:dyDescent="0.25">
      <c r="A3449" s="89"/>
      <c r="B3449" s="90"/>
    </row>
    <row r="3450" spans="1:2" x14ac:dyDescent="0.25">
      <c r="A3450" s="89"/>
      <c r="B3450" s="90"/>
    </row>
    <row r="3451" spans="1:2" x14ac:dyDescent="0.25">
      <c r="A3451" s="89"/>
      <c r="B3451" s="90"/>
    </row>
    <row r="3452" spans="1:2" x14ac:dyDescent="0.25">
      <c r="A3452" s="89"/>
      <c r="B3452" s="90"/>
    </row>
    <row r="3453" spans="1:2" x14ac:dyDescent="0.25">
      <c r="A3453" s="89"/>
      <c r="B3453" s="90"/>
    </row>
    <row r="3454" spans="1:2" x14ac:dyDescent="0.25">
      <c r="A3454" s="89"/>
      <c r="B3454" s="90"/>
    </row>
    <row r="3455" spans="1:2" x14ac:dyDescent="0.25">
      <c r="A3455" s="89"/>
      <c r="B3455" s="90"/>
    </row>
    <row r="3456" spans="1:2" x14ac:dyDescent="0.25">
      <c r="A3456" s="89"/>
      <c r="B3456" s="90"/>
    </row>
    <row r="3457" spans="1:2" x14ac:dyDescent="0.25">
      <c r="A3457" s="89"/>
      <c r="B3457" s="90"/>
    </row>
    <row r="3458" spans="1:2" x14ac:dyDescent="0.25">
      <c r="A3458" s="89"/>
      <c r="B3458" s="90"/>
    </row>
    <row r="3459" spans="1:2" x14ac:dyDescent="0.25">
      <c r="A3459" s="89"/>
      <c r="B3459" s="90"/>
    </row>
    <row r="3460" spans="1:2" x14ac:dyDescent="0.25">
      <c r="A3460" s="89"/>
      <c r="B3460" s="90"/>
    </row>
    <row r="3461" spans="1:2" x14ac:dyDescent="0.25">
      <c r="A3461" s="89"/>
      <c r="B3461" s="90"/>
    </row>
    <row r="3462" spans="1:2" x14ac:dyDescent="0.25">
      <c r="A3462" s="89"/>
      <c r="B3462" s="90"/>
    </row>
    <row r="3463" spans="1:2" x14ac:dyDescent="0.25">
      <c r="A3463" s="89"/>
      <c r="B3463" s="90"/>
    </row>
    <row r="3464" spans="1:2" x14ac:dyDescent="0.25">
      <c r="A3464" s="89"/>
      <c r="B3464" s="90"/>
    </row>
    <row r="3465" spans="1:2" x14ac:dyDescent="0.25">
      <c r="A3465" s="89"/>
      <c r="B3465" s="90"/>
    </row>
    <row r="3466" spans="1:2" x14ac:dyDescent="0.25">
      <c r="A3466" s="89"/>
      <c r="B3466" s="90"/>
    </row>
    <row r="3467" spans="1:2" x14ac:dyDescent="0.25">
      <c r="A3467" s="89"/>
      <c r="B3467" s="90"/>
    </row>
    <row r="3468" spans="1:2" x14ac:dyDescent="0.25">
      <c r="A3468" s="89"/>
      <c r="B3468" s="90"/>
    </row>
    <row r="3469" spans="1:2" x14ac:dyDescent="0.25">
      <c r="A3469" s="89"/>
      <c r="B3469" s="90"/>
    </row>
    <row r="3470" spans="1:2" x14ac:dyDescent="0.25">
      <c r="A3470" s="89"/>
      <c r="B3470" s="90"/>
    </row>
    <row r="3471" spans="1:2" x14ac:dyDescent="0.25">
      <c r="A3471" s="89"/>
      <c r="B3471" s="90"/>
    </row>
    <row r="3472" spans="1:2" x14ac:dyDescent="0.25">
      <c r="A3472" s="89"/>
      <c r="B3472" s="90"/>
    </row>
    <row r="3473" spans="1:2" x14ac:dyDescent="0.25">
      <c r="A3473" s="89"/>
      <c r="B3473" s="90"/>
    </row>
    <row r="3474" spans="1:2" x14ac:dyDescent="0.25">
      <c r="A3474" s="89"/>
      <c r="B3474" s="90"/>
    </row>
    <row r="3475" spans="1:2" x14ac:dyDescent="0.25">
      <c r="A3475" s="89"/>
      <c r="B3475" s="90"/>
    </row>
    <row r="3476" spans="1:2" x14ac:dyDescent="0.25">
      <c r="A3476" s="89"/>
      <c r="B3476" s="90"/>
    </row>
    <row r="3477" spans="1:2" x14ac:dyDescent="0.25">
      <c r="A3477" s="89"/>
      <c r="B3477" s="90"/>
    </row>
    <row r="3478" spans="1:2" x14ac:dyDescent="0.25">
      <c r="A3478" s="89"/>
      <c r="B3478" s="90"/>
    </row>
    <row r="3479" spans="1:2" x14ac:dyDescent="0.25">
      <c r="A3479" s="89"/>
      <c r="B3479" s="90"/>
    </row>
    <row r="3480" spans="1:2" x14ac:dyDescent="0.25">
      <c r="A3480" s="89"/>
      <c r="B3480" s="90"/>
    </row>
    <row r="3481" spans="1:2" x14ac:dyDescent="0.25">
      <c r="A3481" s="89"/>
      <c r="B3481" s="90"/>
    </row>
    <row r="3482" spans="1:2" x14ac:dyDescent="0.25">
      <c r="A3482" s="89"/>
      <c r="B3482" s="90"/>
    </row>
    <row r="3483" spans="1:2" x14ac:dyDescent="0.25">
      <c r="A3483" s="89"/>
      <c r="B3483" s="90"/>
    </row>
    <row r="3484" spans="1:2" x14ac:dyDescent="0.25">
      <c r="A3484" s="89"/>
      <c r="B3484" s="90"/>
    </row>
    <row r="3485" spans="1:2" x14ac:dyDescent="0.25">
      <c r="A3485" s="89"/>
      <c r="B3485" s="90"/>
    </row>
    <row r="3486" spans="1:2" x14ac:dyDescent="0.25">
      <c r="A3486" s="89"/>
      <c r="B3486" s="90"/>
    </row>
    <row r="3487" spans="1:2" x14ac:dyDescent="0.25">
      <c r="A3487" s="89"/>
      <c r="B3487" s="90"/>
    </row>
    <row r="3488" spans="1:2" x14ac:dyDescent="0.25">
      <c r="A3488" s="89"/>
      <c r="B3488" s="90"/>
    </row>
    <row r="3489" spans="1:2" x14ac:dyDescent="0.25">
      <c r="A3489" s="89"/>
      <c r="B3489" s="90"/>
    </row>
    <row r="3490" spans="1:2" x14ac:dyDescent="0.25">
      <c r="A3490" s="89"/>
      <c r="B3490" s="90"/>
    </row>
    <row r="3491" spans="1:2" x14ac:dyDescent="0.25">
      <c r="A3491" s="89"/>
      <c r="B3491" s="90"/>
    </row>
    <row r="3492" spans="1:2" x14ac:dyDescent="0.25">
      <c r="A3492" s="89"/>
      <c r="B3492" s="90"/>
    </row>
    <row r="3493" spans="1:2" x14ac:dyDescent="0.25">
      <c r="A3493" s="89"/>
      <c r="B3493" s="90"/>
    </row>
    <row r="3494" spans="1:2" x14ac:dyDescent="0.25">
      <c r="A3494" s="89"/>
      <c r="B3494" s="90"/>
    </row>
    <row r="3495" spans="1:2" x14ac:dyDescent="0.25">
      <c r="A3495" s="89"/>
      <c r="B3495" s="90"/>
    </row>
    <row r="3496" spans="1:2" x14ac:dyDescent="0.25">
      <c r="A3496" s="89"/>
      <c r="B3496" s="90"/>
    </row>
    <row r="3497" spans="1:2" x14ac:dyDescent="0.25">
      <c r="A3497" s="89"/>
      <c r="B3497" s="90"/>
    </row>
    <row r="3498" spans="1:2" x14ac:dyDescent="0.25">
      <c r="A3498" s="89"/>
      <c r="B3498" s="90"/>
    </row>
    <row r="3499" spans="1:2" x14ac:dyDescent="0.25">
      <c r="A3499" s="89"/>
      <c r="B3499" s="90"/>
    </row>
    <row r="3500" spans="1:2" x14ac:dyDescent="0.25">
      <c r="A3500" s="89"/>
      <c r="B3500" s="90"/>
    </row>
    <row r="3501" spans="1:2" x14ac:dyDescent="0.25">
      <c r="A3501" s="89"/>
      <c r="B3501" s="90"/>
    </row>
    <row r="3502" spans="1:2" x14ac:dyDescent="0.25">
      <c r="A3502" s="89"/>
      <c r="B3502" s="90"/>
    </row>
    <row r="3503" spans="1:2" x14ac:dyDescent="0.25">
      <c r="A3503" s="89"/>
      <c r="B3503" s="90"/>
    </row>
    <row r="3504" spans="1:2" x14ac:dyDescent="0.25">
      <c r="A3504" s="89"/>
      <c r="B3504" s="90"/>
    </row>
    <row r="3505" spans="1:2" x14ac:dyDescent="0.25">
      <c r="A3505" s="89"/>
      <c r="B3505" s="90"/>
    </row>
    <row r="3506" spans="1:2" x14ac:dyDescent="0.25">
      <c r="A3506" s="89"/>
      <c r="B3506" s="90"/>
    </row>
    <row r="3507" spans="1:2" x14ac:dyDescent="0.25">
      <c r="A3507" s="89"/>
      <c r="B3507" s="90"/>
    </row>
    <row r="3508" spans="1:2" x14ac:dyDescent="0.25">
      <c r="A3508" s="89"/>
      <c r="B3508" s="90"/>
    </row>
    <row r="3509" spans="1:2" x14ac:dyDescent="0.25">
      <c r="A3509" s="89"/>
      <c r="B3509" s="90"/>
    </row>
    <row r="3510" spans="1:2" x14ac:dyDescent="0.25">
      <c r="A3510" s="89"/>
      <c r="B3510" s="90"/>
    </row>
    <row r="3511" spans="1:2" x14ac:dyDescent="0.25">
      <c r="A3511" s="89"/>
      <c r="B3511" s="90"/>
    </row>
    <row r="3512" spans="1:2" x14ac:dyDescent="0.25">
      <c r="A3512" s="89"/>
      <c r="B3512" s="90"/>
    </row>
    <row r="3513" spans="1:2" x14ac:dyDescent="0.25">
      <c r="A3513" s="89"/>
      <c r="B3513" s="90"/>
    </row>
    <row r="3514" spans="1:2" x14ac:dyDescent="0.25">
      <c r="A3514" s="89"/>
      <c r="B3514" s="90"/>
    </row>
    <row r="3515" spans="1:2" x14ac:dyDescent="0.25">
      <c r="A3515" s="89"/>
      <c r="B3515" s="90"/>
    </row>
    <row r="3516" spans="1:2" x14ac:dyDescent="0.25">
      <c r="A3516" s="89"/>
      <c r="B3516" s="90"/>
    </row>
    <row r="3517" spans="1:2" x14ac:dyDescent="0.25">
      <c r="A3517" s="89"/>
      <c r="B3517" s="90"/>
    </row>
    <row r="3518" spans="1:2" x14ac:dyDescent="0.25">
      <c r="A3518" s="89"/>
      <c r="B3518" s="90"/>
    </row>
    <row r="3519" spans="1:2" x14ac:dyDescent="0.25">
      <c r="A3519" s="89"/>
      <c r="B3519" s="90"/>
    </row>
    <row r="3520" spans="1:2" x14ac:dyDescent="0.25">
      <c r="A3520" s="89"/>
      <c r="B3520" s="90"/>
    </row>
    <row r="3521" spans="1:2" x14ac:dyDescent="0.25">
      <c r="A3521" s="89"/>
      <c r="B3521" s="90"/>
    </row>
    <row r="3522" spans="1:2" x14ac:dyDescent="0.25">
      <c r="A3522" s="89"/>
      <c r="B3522" s="90"/>
    </row>
    <row r="3523" spans="1:2" x14ac:dyDescent="0.25">
      <c r="A3523" s="89"/>
      <c r="B3523" s="90"/>
    </row>
    <row r="3524" spans="1:2" x14ac:dyDescent="0.25">
      <c r="A3524" s="89"/>
      <c r="B3524" s="90"/>
    </row>
    <row r="3525" spans="1:2" x14ac:dyDescent="0.25">
      <c r="A3525" s="89"/>
      <c r="B3525" s="90"/>
    </row>
    <row r="3526" spans="1:2" x14ac:dyDescent="0.25">
      <c r="A3526" s="89"/>
      <c r="B3526" s="90"/>
    </row>
    <row r="3527" spans="1:2" x14ac:dyDescent="0.25">
      <c r="A3527" s="89"/>
      <c r="B3527" s="90"/>
    </row>
    <row r="3528" spans="1:2" x14ac:dyDescent="0.25">
      <c r="A3528" s="89"/>
      <c r="B3528" s="90"/>
    </row>
    <row r="3529" spans="1:2" x14ac:dyDescent="0.25">
      <c r="A3529" s="89"/>
      <c r="B3529" s="90"/>
    </row>
    <row r="3530" spans="1:2" x14ac:dyDescent="0.25">
      <c r="A3530" s="89"/>
      <c r="B3530" s="90"/>
    </row>
    <row r="3531" spans="1:2" x14ac:dyDescent="0.25">
      <c r="A3531" s="89"/>
      <c r="B3531" s="90"/>
    </row>
    <row r="3532" spans="1:2" x14ac:dyDescent="0.25">
      <c r="A3532" s="89"/>
      <c r="B3532" s="90"/>
    </row>
    <row r="3533" spans="1:2" x14ac:dyDescent="0.25">
      <c r="A3533" s="89"/>
      <c r="B3533" s="90"/>
    </row>
    <row r="3534" spans="1:2" x14ac:dyDescent="0.25">
      <c r="A3534" s="89"/>
      <c r="B3534" s="90"/>
    </row>
    <row r="3535" spans="1:2" x14ac:dyDescent="0.25">
      <c r="A3535" s="89"/>
      <c r="B3535" s="90"/>
    </row>
    <row r="3536" spans="1:2" x14ac:dyDescent="0.25">
      <c r="A3536" s="89"/>
      <c r="B3536" s="90"/>
    </row>
    <row r="3537" spans="1:2" x14ac:dyDescent="0.25">
      <c r="A3537" s="89"/>
      <c r="B3537" s="90"/>
    </row>
    <row r="3538" spans="1:2" x14ac:dyDescent="0.25">
      <c r="A3538" s="89"/>
      <c r="B3538" s="90"/>
    </row>
    <row r="3539" spans="1:2" x14ac:dyDescent="0.25">
      <c r="A3539" s="89"/>
      <c r="B3539" s="90"/>
    </row>
    <row r="3540" spans="1:2" x14ac:dyDescent="0.25">
      <c r="A3540" s="89"/>
      <c r="B3540" s="90"/>
    </row>
    <row r="3541" spans="1:2" x14ac:dyDescent="0.25">
      <c r="A3541" s="89"/>
      <c r="B3541" s="90"/>
    </row>
    <row r="3542" spans="1:2" x14ac:dyDescent="0.25">
      <c r="A3542" s="89"/>
      <c r="B3542" s="90"/>
    </row>
    <row r="3543" spans="1:2" x14ac:dyDescent="0.25">
      <c r="A3543" s="89"/>
      <c r="B3543" s="90"/>
    </row>
    <row r="3544" spans="1:2" x14ac:dyDescent="0.25">
      <c r="A3544" s="89"/>
      <c r="B3544" s="90"/>
    </row>
    <row r="3545" spans="1:2" x14ac:dyDescent="0.25">
      <c r="A3545" s="89"/>
      <c r="B3545" s="90"/>
    </row>
    <row r="3546" spans="1:2" x14ac:dyDescent="0.25">
      <c r="A3546" s="89"/>
      <c r="B3546" s="90"/>
    </row>
    <row r="3547" spans="1:2" x14ac:dyDescent="0.25">
      <c r="A3547" s="89"/>
      <c r="B3547" s="90"/>
    </row>
    <row r="3548" spans="1:2" x14ac:dyDescent="0.25">
      <c r="A3548" s="89"/>
      <c r="B3548" s="90"/>
    </row>
    <row r="3549" spans="1:2" x14ac:dyDescent="0.25">
      <c r="A3549" s="89"/>
      <c r="B3549" s="90"/>
    </row>
    <row r="3550" spans="1:2" x14ac:dyDescent="0.25">
      <c r="A3550" s="89"/>
      <c r="B3550" s="90"/>
    </row>
    <row r="3551" spans="1:2" x14ac:dyDescent="0.25">
      <c r="A3551" s="89"/>
      <c r="B3551" s="90"/>
    </row>
    <row r="3552" spans="1:2" x14ac:dyDescent="0.25">
      <c r="A3552" s="89"/>
      <c r="B3552" s="90"/>
    </row>
    <row r="3553" spans="1:2" x14ac:dyDescent="0.25">
      <c r="A3553" s="89"/>
      <c r="B3553" s="90"/>
    </row>
    <row r="3554" spans="1:2" x14ac:dyDescent="0.25">
      <c r="A3554" s="89"/>
      <c r="B3554" s="90"/>
    </row>
    <row r="3555" spans="1:2" x14ac:dyDescent="0.25">
      <c r="A3555" s="89"/>
      <c r="B3555" s="90"/>
    </row>
    <row r="3556" spans="1:2" x14ac:dyDescent="0.25">
      <c r="A3556" s="89"/>
      <c r="B3556" s="90"/>
    </row>
    <row r="3557" spans="1:2" x14ac:dyDescent="0.25">
      <c r="A3557" s="89"/>
      <c r="B3557" s="90"/>
    </row>
    <row r="3558" spans="1:2" x14ac:dyDescent="0.25">
      <c r="A3558" s="89"/>
      <c r="B3558" s="90"/>
    </row>
    <row r="3559" spans="1:2" x14ac:dyDescent="0.25">
      <c r="A3559" s="89"/>
      <c r="B3559" s="90"/>
    </row>
    <row r="3560" spans="1:2" x14ac:dyDescent="0.25">
      <c r="A3560" s="89"/>
      <c r="B3560" s="90"/>
    </row>
    <row r="3561" spans="1:2" x14ac:dyDescent="0.25">
      <c r="A3561" s="89"/>
      <c r="B3561" s="90"/>
    </row>
    <row r="3562" spans="1:2" x14ac:dyDescent="0.25">
      <c r="A3562" s="89"/>
      <c r="B3562" s="90"/>
    </row>
    <row r="3563" spans="1:2" x14ac:dyDescent="0.25">
      <c r="A3563" s="89"/>
      <c r="B3563" s="90"/>
    </row>
    <row r="3564" spans="1:2" x14ac:dyDescent="0.25">
      <c r="A3564" s="89"/>
      <c r="B3564" s="90"/>
    </row>
    <row r="3565" spans="1:2" x14ac:dyDescent="0.25">
      <c r="A3565" s="89"/>
      <c r="B3565" s="90"/>
    </row>
    <row r="3566" spans="1:2" x14ac:dyDescent="0.25">
      <c r="A3566" s="89"/>
      <c r="B3566" s="90"/>
    </row>
    <row r="3567" spans="1:2" x14ac:dyDescent="0.25">
      <c r="A3567" s="89"/>
      <c r="B3567" s="90"/>
    </row>
    <row r="3568" spans="1:2" x14ac:dyDescent="0.25">
      <c r="A3568" s="89"/>
      <c r="B3568" s="90"/>
    </row>
    <row r="3569" spans="1:2" x14ac:dyDescent="0.25">
      <c r="A3569" s="89"/>
      <c r="B3569" s="90"/>
    </row>
    <row r="3570" spans="1:2" x14ac:dyDescent="0.25">
      <c r="A3570" s="89"/>
      <c r="B3570" s="90"/>
    </row>
    <row r="3571" spans="1:2" x14ac:dyDescent="0.25">
      <c r="A3571" s="89"/>
      <c r="B3571" s="90"/>
    </row>
    <row r="3572" spans="1:2" x14ac:dyDescent="0.25">
      <c r="A3572" s="89"/>
      <c r="B3572" s="90"/>
    </row>
    <row r="3573" spans="1:2" x14ac:dyDescent="0.25">
      <c r="A3573" s="89"/>
      <c r="B3573" s="90"/>
    </row>
    <row r="3574" spans="1:2" x14ac:dyDescent="0.25">
      <c r="A3574" s="89"/>
      <c r="B3574" s="90"/>
    </row>
    <row r="3575" spans="1:2" x14ac:dyDescent="0.25">
      <c r="A3575" s="89"/>
      <c r="B3575" s="90"/>
    </row>
    <row r="3576" spans="1:2" x14ac:dyDescent="0.25">
      <c r="A3576" s="89"/>
      <c r="B3576" s="90"/>
    </row>
    <row r="3577" spans="1:2" x14ac:dyDescent="0.25">
      <c r="A3577" s="89"/>
      <c r="B3577" s="90"/>
    </row>
    <row r="3578" spans="1:2" x14ac:dyDescent="0.25">
      <c r="A3578" s="89"/>
      <c r="B3578" s="90"/>
    </row>
    <row r="3579" spans="1:2" x14ac:dyDescent="0.25">
      <c r="A3579" s="89"/>
      <c r="B3579" s="90"/>
    </row>
    <row r="3580" spans="1:2" x14ac:dyDescent="0.25">
      <c r="A3580" s="89"/>
      <c r="B3580" s="90"/>
    </row>
    <row r="3581" spans="1:2" x14ac:dyDescent="0.25">
      <c r="A3581" s="89"/>
      <c r="B3581" s="90"/>
    </row>
    <row r="3582" spans="1:2" x14ac:dyDescent="0.25">
      <c r="A3582" s="89"/>
      <c r="B3582" s="90"/>
    </row>
    <row r="3583" spans="1:2" x14ac:dyDescent="0.25">
      <c r="A3583" s="89"/>
      <c r="B3583" s="90"/>
    </row>
    <row r="3584" spans="1:2" x14ac:dyDescent="0.25">
      <c r="A3584" s="89"/>
      <c r="B3584" s="90"/>
    </row>
    <row r="3585" spans="1:2" x14ac:dyDescent="0.25">
      <c r="A3585" s="89"/>
      <c r="B3585" s="90"/>
    </row>
    <row r="3586" spans="1:2" x14ac:dyDescent="0.25">
      <c r="A3586" s="89"/>
      <c r="B3586" s="90"/>
    </row>
    <row r="3587" spans="1:2" x14ac:dyDescent="0.25">
      <c r="A3587" s="89"/>
      <c r="B3587" s="90"/>
    </row>
    <row r="3588" spans="1:2" x14ac:dyDescent="0.25">
      <c r="A3588" s="89"/>
      <c r="B3588" s="90"/>
    </row>
    <row r="3589" spans="1:2" x14ac:dyDescent="0.25">
      <c r="A3589" s="89"/>
      <c r="B3589" s="90"/>
    </row>
    <row r="3590" spans="1:2" x14ac:dyDescent="0.25">
      <c r="A3590" s="89"/>
      <c r="B3590" s="90"/>
    </row>
    <row r="3591" spans="1:2" x14ac:dyDescent="0.25">
      <c r="A3591" s="89"/>
      <c r="B3591" s="90"/>
    </row>
    <row r="3592" spans="1:2" x14ac:dyDescent="0.25">
      <c r="A3592" s="89"/>
      <c r="B3592" s="90"/>
    </row>
    <row r="3593" spans="1:2" x14ac:dyDescent="0.25">
      <c r="A3593" s="89"/>
      <c r="B3593" s="90"/>
    </row>
    <row r="3594" spans="1:2" x14ac:dyDescent="0.25">
      <c r="A3594" s="89"/>
      <c r="B3594" s="90"/>
    </row>
    <row r="3595" spans="1:2" x14ac:dyDescent="0.25">
      <c r="A3595" s="89"/>
      <c r="B3595" s="90"/>
    </row>
    <row r="3596" spans="1:2" x14ac:dyDescent="0.25">
      <c r="A3596" s="89"/>
      <c r="B3596" s="90"/>
    </row>
    <row r="3597" spans="1:2" x14ac:dyDescent="0.25">
      <c r="A3597" s="89"/>
      <c r="B3597" s="90"/>
    </row>
    <row r="3598" spans="1:2" x14ac:dyDescent="0.25">
      <c r="A3598" s="89"/>
      <c r="B3598" s="90"/>
    </row>
    <row r="3599" spans="1:2" x14ac:dyDescent="0.25">
      <c r="A3599" s="89"/>
      <c r="B3599" s="90"/>
    </row>
    <row r="3600" spans="1:2" x14ac:dyDescent="0.25">
      <c r="A3600" s="89"/>
      <c r="B3600" s="90"/>
    </row>
    <row r="3601" spans="1:2" x14ac:dyDescent="0.25">
      <c r="A3601" s="89"/>
      <c r="B3601" s="90"/>
    </row>
    <row r="3602" spans="1:2" x14ac:dyDescent="0.25">
      <c r="A3602" s="89"/>
      <c r="B3602" s="90"/>
    </row>
    <row r="3603" spans="1:2" x14ac:dyDescent="0.25">
      <c r="A3603" s="89"/>
      <c r="B3603" s="90"/>
    </row>
    <row r="3604" spans="1:2" x14ac:dyDescent="0.25">
      <c r="A3604" s="89"/>
      <c r="B3604" s="90"/>
    </row>
    <row r="3605" spans="1:2" x14ac:dyDescent="0.25">
      <c r="A3605" s="89"/>
      <c r="B3605" s="90"/>
    </row>
    <row r="3606" spans="1:2" x14ac:dyDescent="0.25">
      <c r="A3606" s="89"/>
      <c r="B3606" s="90"/>
    </row>
    <row r="3607" spans="1:2" x14ac:dyDescent="0.25">
      <c r="A3607" s="89"/>
      <c r="B3607" s="90"/>
    </row>
    <row r="3608" spans="1:2" x14ac:dyDescent="0.25">
      <c r="A3608" s="89"/>
      <c r="B3608" s="90"/>
    </row>
    <row r="3609" spans="1:2" x14ac:dyDescent="0.25">
      <c r="A3609" s="89"/>
      <c r="B3609" s="90"/>
    </row>
    <row r="3610" spans="1:2" x14ac:dyDescent="0.25">
      <c r="A3610" s="89"/>
      <c r="B3610" s="90"/>
    </row>
    <row r="3611" spans="1:2" x14ac:dyDescent="0.25">
      <c r="A3611" s="89"/>
      <c r="B3611" s="90"/>
    </row>
    <row r="3612" spans="1:2" x14ac:dyDescent="0.25">
      <c r="A3612" s="89"/>
      <c r="B3612" s="90"/>
    </row>
    <row r="3613" spans="1:2" x14ac:dyDescent="0.25">
      <c r="A3613" s="89"/>
      <c r="B3613" s="90"/>
    </row>
    <row r="3614" spans="1:2" x14ac:dyDescent="0.25">
      <c r="A3614" s="89"/>
      <c r="B3614" s="90"/>
    </row>
    <row r="3615" spans="1:2" x14ac:dyDescent="0.25">
      <c r="A3615" s="89"/>
      <c r="B3615" s="90"/>
    </row>
    <row r="3616" spans="1:2" x14ac:dyDescent="0.25">
      <c r="A3616" s="89"/>
      <c r="B3616" s="90"/>
    </row>
    <row r="3617" spans="1:2" x14ac:dyDescent="0.25">
      <c r="A3617" s="89"/>
      <c r="B3617" s="90"/>
    </row>
    <row r="3618" spans="1:2" x14ac:dyDescent="0.25">
      <c r="A3618" s="89"/>
      <c r="B3618" s="90"/>
    </row>
    <row r="3619" spans="1:2" x14ac:dyDescent="0.25">
      <c r="A3619" s="89"/>
      <c r="B3619" s="90"/>
    </row>
    <row r="3620" spans="1:2" x14ac:dyDescent="0.25">
      <c r="A3620" s="89"/>
      <c r="B3620" s="90"/>
    </row>
    <row r="3621" spans="1:2" x14ac:dyDescent="0.25">
      <c r="A3621" s="89"/>
      <c r="B3621" s="90"/>
    </row>
    <row r="3622" spans="1:2" x14ac:dyDescent="0.25">
      <c r="A3622" s="89"/>
      <c r="B3622" s="90"/>
    </row>
    <row r="3623" spans="1:2" x14ac:dyDescent="0.25">
      <c r="A3623" s="89"/>
      <c r="B3623" s="90"/>
    </row>
    <row r="3624" spans="1:2" x14ac:dyDescent="0.25">
      <c r="A3624" s="89"/>
      <c r="B3624" s="90"/>
    </row>
    <row r="3625" spans="1:2" x14ac:dyDescent="0.25">
      <c r="A3625" s="89"/>
      <c r="B3625" s="90"/>
    </row>
    <row r="3626" spans="1:2" x14ac:dyDescent="0.25">
      <c r="A3626" s="89"/>
      <c r="B3626" s="90"/>
    </row>
    <row r="3627" spans="1:2" x14ac:dyDescent="0.25">
      <c r="A3627" s="89"/>
      <c r="B3627" s="90"/>
    </row>
    <row r="3628" spans="1:2" x14ac:dyDescent="0.25">
      <c r="A3628" s="89"/>
      <c r="B3628" s="90"/>
    </row>
    <row r="3629" spans="1:2" x14ac:dyDescent="0.25">
      <c r="A3629" s="89"/>
      <c r="B3629" s="90"/>
    </row>
    <row r="3630" spans="1:2" x14ac:dyDescent="0.25">
      <c r="A3630" s="89"/>
      <c r="B3630" s="90"/>
    </row>
    <row r="3631" spans="1:2" x14ac:dyDescent="0.25">
      <c r="A3631" s="89"/>
      <c r="B3631" s="90"/>
    </row>
    <row r="3632" spans="1:2" x14ac:dyDescent="0.25">
      <c r="A3632" s="89"/>
      <c r="B3632" s="90"/>
    </row>
    <row r="3633" spans="1:2" x14ac:dyDescent="0.25">
      <c r="A3633" s="89"/>
      <c r="B3633" s="90"/>
    </row>
    <row r="3634" spans="1:2" x14ac:dyDescent="0.25">
      <c r="A3634" s="89"/>
      <c r="B3634" s="90"/>
    </row>
    <row r="3635" spans="1:2" x14ac:dyDescent="0.25">
      <c r="A3635" s="89"/>
      <c r="B3635" s="90"/>
    </row>
    <row r="3636" spans="1:2" x14ac:dyDescent="0.25">
      <c r="A3636" s="89"/>
      <c r="B3636" s="90"/>
    </row>
    <row r="3637" spans="1:2" x14ac:dyDescent="0.25">
      <c r="A3637" s="89"/>
      <c r="B3637" s="90"/>
    </row>
    <row r="3638" spans="1:2" x14ac:dyDescent="0.25">
      <c r="A3638" s="89"/>
      <c r="B3638" s="90"/>
    </row>
    <row r="3639" spans="1:2" x14ac:dyDescent="0.25">
      <c r="A3639" s="89"/>
      <c r="B3639" s="90"/>
    </row>
    <row r="3640" spans="1:2" x14ac:dyDescent="0.25">
      <c r="A3640" s="89"/>
      <c r="B3640" s="90"/>
    </row>
    <row r="3641" spans="1:2" x14ac:dyDescent="0.25">
      <c r="A3641" s="89"/>
      <c r="B3641" s="90"/>
    </row>
    <row r="3642" spans="1:2" x14ac:dyDescent="0.25">
      <c r="A3642" s="89"/>
      <c r="B3642" s="90"/>
    </row>
    <row r="3643" spans="1:2" x14ac:dyDescent="0.25">
      <c r="A3643" s="89"/>
      <c r="B3643" s="90"/>
    </row>
    <row r="3644" spans="1:2" x14ac:dyDescent="0.25">
      <c r="A3644" s="89"/>
      <c r="B3644" s="90"/>
    </row>
    <row r="3645" spans="1:2" x14ac:dyDescent="0.25">
      <c r="A3645" s="89"/>
      <c r="B3645" s="90"/>
    </row>
    <row r="3646" spans="1:2" x14ac:dyDescent="0.25">
      <c r="A3646" s="89"/>
      <c r="B3646" s="90"/>
    </row>
    <row r="3647" spans="1:2" x14ac:dyDescent="0.25">
      <c r="A3647" s="89"/>
      <c r="B3647" s="90"/>
    </row>
    <row r="3648" spans="1:2" x14ac:dyDescent="0.25">
      <c r="A3648" s="89"/>
      <c r="B3648" s="90"/>
    </row>
    <row r="3649" spans="1:2" x14ac:dyDescent="0.25">
      <c r="A3649" s="89"/>
      <c r="B3649" s="90"/>
    </row>
    <row r="3650" spans="1:2" x14ac:dyDescent="0.25">
      <c r="A3650" s="89"/>
      <c r="B3650" s="90"/>
    </row>
    <row r="3651" spans="1:2" x14ac:dyDescent="0.25">
      <c r="A3651" s="89"/>
      <c r="B3651" s="90"/>
    </row>
    <row r="3652" spans="1:2" x14ac:dyDescent="0.25">
      <c r="A3652" s="89"/>
      <c r="B3652" s="90"/>
    </row>
    <row r="3653" spans="1:2" x14ac:dyDescent="0.25">
      <c r="A3653" s="89"/>
      <c r="B3653" s="90"/>
    </row>
    <row r="3654" spans="1:2" x14ac:dyDescent="0.25">
      <c r="A3654" s="89"/>
      <c r="B3654" s="90"/>
    </row>
    <row r="3655" spans="1:2" x14ac:dyDescent="0.25">
      <c r="A3655" s="89"/>
      <c r="B3655" s="90"/>
    </row>
    <row r="3656" spans="1:2" x14ac:dyDescent="0.25">
      <c r="A3656" s="89"/>
      <c r="B3656" s="90"/>
    </row>
    <row r="3657" spans="1:2" x14ac:dyDescent="0.25">
      <c r="A3657" s="89"/>
      <c r="B3657" s="90"/>
    </row>
    <row r="3658" spans="1:2" x14ac:dyDescent="0.25">
      <c r="A3658" s="89"/>
      <c r="B3658" s="90"/>
    </row>
    <row r="3659" spans="1:2" x14ac:dyDescent="0.25">
      <c r="A3659" s="89"/>
      <c r="B3659" s="90"/>
    </row>
    <row r="3660" spans="1:2" x14ac:dyDescent="0.25">
      <c r="A3660" s="89"/>
      <c r="B3660" s="90"/>
    </row>
    <row r="3661" spans="1:2" x14ac:dyDescent="0.25">
      <c r="A3661" s="89"/>
      <c r="B3661" s="90"/>
    </row>
    <row r="3662" spans="1:2" x14ac:dyDescent="0.25">
      <c r="A3662" s="89"/>
      <c r="B3662" s="90"/>
    </row>
    <row r="3663" spans="1:2" x14ac:dyDescent="0.25">
      <c r="A3663" s="89"/>
      <c r="B3663" s="90"/>
    </row>
    <row r="3664" spans="1:2" x14ac:dyDescent="0.25">
      <c r="A3664" s="89"/>
      <c r="B3664" s="90"/>
    </row>
    <row r="3665" spans="1:2" x14ac:dyDescent="0.25">
      <c r="A3665" s="89"/>
      <c r="B3665" s="90"/>
    </row>
    <row r="3666" spans="1:2" x14ac:dyDescent="0.25">
      <c r="A3666" s="89"/>
      <c r="B3666" s="90"/>
    </row>
    <row r="3667" spans="1:2" x14ac:dyDescent="0.25">
      <c r="A3667" s="89"/>
      <c r="B3667" s="90"/>
    </row>
    <row r="3668" spans="1:2" x14ac:dyDescent="0.25">
      <c r="A3668" s="89"/>
      <c r="B3668" s="90"/>
    </row>
    <row r="3669" spans="1:2" x14ac:dyDescent="0.25">
      <c r="A3669" s="89"/>
      <c r="B3669" s="90"/>
    </row>
    <row r="3670" spans="1:2" x14ac:dyDescent="0.25">
      <c r="A3670" s="89"/>
      <c r="B3670" s="90"/>
    </row>
    <row r="3671" spans="1:2" x14ac:dyDescent="0.25">
      <c r="A3671" s="89"/>
      <c r="B3671" s="90"/>
    </row>
    <row r="3672" spans="1:2" x14ac:dyDescent="0.25">
      <c r="A3672" s="89"/>
      <c r="B3672" s="90"/>
    </row>
    <row r="3673" spans="1:2" x14ac:dyDescent="0.25">
      <c r="A3673" s="89"/>
      <c r="B3673" s="90"/>
    </row>
    <row r="3674" spans="1:2" x14ac:dyDescent="0.25">
      <c r="A3674" s="89"/>
      <c r="B3674" s="90"/>
    </row>
    <row r="3675" spans="1:2" x14ac:dyDescent="0.25">
      <c r="A3675" s="89"/>
      <c r="B3675" s="90"/>
    </row>
    <row r="3676" spans="1:2" x14ac:dyDescent="0.25">
      <c r="A3676" s="89"/>
      <c r="B3676" s="90"/>
    </row>
    <row r="3677" spans="1:2" x14ac:dyDescent="0.25">
      <c r="A3677" s="89"/>
      <c r="B3677" s="90"/>
    </row>
    <row r="3678" spans="1:2" x14ac:dyDescent="0.25">
      <c r="A3678" s="89"/>
      <c r="B3678" s="90"/>
    </row>
    <row r="3679" spans="1:2" x14ac:dyDescent="0.25">
      <c r="A3679" s="89"/>
      <c r="B3679" s="90"/>
    </row>
    <row r="3680" spans="1:2" x14ac:dyDescent="0.25">
      <c r="A3680" s="89"/>
      <c r="B3680" s="90"/>
    </row>
    <row r="3681" spans="1:2" x14ac:dyDescent="0.25">
      <c r="A3681" s="89"/>
      <c r="B3681" s="90"/>
    </row>
    <row r="3682" spans="1:2" x14ac:dyDescent="0.25">
      <c r="A3682" s="89"/>
      <c r="B3682" s="90"/>
    </row>
    <row r="3683" spans="1:2" x14ac:dyDescent="0.25">
      <c r="A3683" s="89"/>
      <c r="B3683" s="90"/>
    </row>
    <row r="3684" spans="1:2" x14ac:dyDescent="0.25">
      <c r="A3684" s="89"/>
      <c r="B3684" s="90"/>
    </row>
    <row r="3685" spans="1:2" x14ac:dyDescent="0.25">
      <c r="A3685" s="89"/>
      <c r="B3685" s="90"/>
    </row>
    <row r="3686" spans="1:2" x14ac:dyDescent="0.25">
      <c r="A3686" s="89"/>
      <c r="B3686" s="90"/>
    </row>
    <row r="3687" spans="1:2" x14ac:dyDescent="0.25">
      <c r="A3687" s="89"/>
      <c r="B3687" s="90"/>
    </row>
    <row r="3688" spans="1:2" x14ac:dyDescent="0.25">
      <c r="A3688" s="89"/>
      <c r="B3688" s="90"/>
    </row>
    <row r="3689" spans="1:2" x14ac:dyDescent="0.25">
      <c r="A3689" s="89"/>
      <c r="B3689" s="90"/>
    </row>
    <row r="3690" spans="1:2" x14ac:dyDescent="0.25">
      <c r="A3690" s="89"/>
      <c r="B3690" s="90"/>
    </row>
    <row r="3691" spans="1:2" x14ac:dyDescent="0.25">
      <c r="A3691" s="89"/>
      <c r="B3691" s="90"/>
    </row>
    <row r="3692" spans="1:2" x14ac:dyDescent="0.25">
      <c r="A3692" s="89"/>
      <c r="B3692" s="90"/>
    </row>
    <row r="3693" spans="1:2" x14ac:dyDescent="0.25">
      <c r="A3693" s="89"/>
      <c r="B3693" s="90"/>
    </row>
    <row r="3694" spans="1:2" x14ac:dyDescent="0.25">
      <c r="A3694" s="89"/>
      <c r="B3694" s="90"/>
    </row>
    <row r="3695" spans="1:2" x14ac:dyDescent="0.25">
      <c r="A3695" s="89"/>
      <c r="B3695" s="90"/>
    </row>
    <row r="3696" spans="1:2" x14ac:dyDescent="0.25">
      <c r="A3696" s="89"/>
      <c r="B3696" s="90"/>
    </row>
    <row r="3697" spans="1:2" x14ac:dyDescent="0.25">
      <c r="A3697" s="89"/>
      <c r="B3697" s="90"/>
    </row>
    <row r="3698" spans="1:2" x14ac:dyDescent="0.25">
      <c r="A3698" s="89"/>
      <c r="B3698" s="90"/>
    </row>
    <row r="3699" spans="1:2" x14ac:dyDescent="0.25">
      <c r="A3699" s="89"/>
      <c r="B3699" s="90"/>
    </row>
    <row r="3700" spans="1:2" x14ac:dyDescent="0.25">
      <c r="A3700" s="89"/>
      <c r="B3700" s="90"/>
    </row>
    <row r="3701" spans="1:2" x14ac:dyDescent="0.25">
      <c r="A3701" s="89"/>
      <c r="B3701" s="90"/>
    </row>
    <row r="3702" spans="1:2" x14ac:dyDescent="0.25">
      <c r="A3702" s="89"/>
      <c r="B3702" s="90"/>
    </row>
    <row r="3703" spans="1:2" x14ac:dyDescent="0.25">
      <c r="A3703" s="89"/>
      <c r="B3703" s="90"/>
    </row>
    <row r="3704" spans="1:2" x14ac:dyDescent="0.25">
      <c r="A3704" s="89"/>
      <c r="B3704" s="90"/>
    </row>
    <row r="3705" spans="1:2" x14ac:dyDescent="0.25">
      <c r="A3705" s="89"/>
      <c r="B3705" s="90"/>
    </row>
    <row r="3706" spans="1:2" x14ac:dyDescent="0.25">
      <c r="A3706" s="89"/>
      <c r="B3706" s="90"/>
    </row>
    <row r="3707" spans="1:2" x14ac:dyDescent="0.25">
      <c r="A3707" s="89"/>
      <c r="B3707" s="90"/>
    </row>
    <row r="3708" spans="1:2" x14ac:dyDescent="0.25">
      <c r="A3708" s="89"/>
      <c r="B3708" s="90"/>
    </row>
    <row r="3709" spans="1:2" x14ac:dyDescent="0.25">
      <c r="A3709" s="89"/>
      <c r="B3709" s="90"/>
    </row>
    <row r="3710" spans="1:2" x14ac:dyDescent="0.25">
      <c r="A3710" s="89"/>
      <c r="B3710" s="90"/>
    </row>
    <row r="3711" spans="1:2" x14ac:dyDescent="0.25">
      <c r="A3711" s="89"/>
      <c r="B3711" s="90"/>
    </row>
    <row r="3712" spans="1:2" x14ac:dyDescent="0.25">
      <c r="A3712" s="89"/>
      <c r="B3712" s="90"/>
    </row>
    <row r="3713" spans="1:2" x14ac:dyDescent="0.25">
      <c r="A3713" s="89"/>
      <c r="B3713" s="90"/>
    </row>
    <row r="3714" spans="1:2" x14ac:dyDescent="0.25">
      <c r="A3714" s="89"/>
      <c r="B3714" s="90"/>
    </row>
    <row r="3715" spans="1:2" x14ac:dyDescent="0.25">
      <c r="A3715" s="89"/>
      <c r="B3715" s="90"/>
    </row>
    <row r="3716" spans="1:2" x14ac:dyDescent="0.25">
      <c r="A3716" s="89"/>
      <c r="B3716" s="90"/>
    </row>
    <row r="3717" spans="1:2" x14ac:dyDescent="0.25">
      <c r="A3717" s="89"/>
      <c r="B3717" s="90"/>
    </row>
    <row r="3718" spans="1:2" x14ac:dyDescent="0.25">
      <c r="A3718" s="89"/>
      <c r="B3718" s="90"/>
    </row>
    <row r="3719" spans="1:2" x14ac:dyDescent="0.25">
      <c r="A3719" s="89"/>
      <c r="B3719" s="90"/>
    </row>
    <row r="3720" spans="1:2" x14ac:dyDescent="0.25">
      <c r="A3720" s="89"/>
      <c r="B3720" s="90"/>
    </row>
    <row r="3721" spans="1:2" x14ac:dyDescent="0.25">
      <c r="A3721" s="89"/>
      <c r="B3721" s="90"/>
    </row>
    <row r="3722" spans="1:2" x14ac:dyDescent="0.25">
      <c r="A3722" s="89"/>
      <c r="B3722" s="90"/>
    </row>
    <row r="3723" spans="1:2" x14ac:dyDescent="0.25">
      <c r="A3723" s="89"/>
      <c r="B3723" s="90"/>
    </row>
    <row r="3724" spans="1:2" x14ac:dyDescent="0.25">
      <c r="A3724" s="89"/>
      <c r="B3724" s="90"/>
    </row>
    <row r="3725" spans="1:2" x14ac:dyDescent="0.25">
      <c r="A3725" s="89"/>
      <c r="B3725" s="90"/>
    </row>
    <row r="3726" spans="1:2" x14ac:dyDescent="0.25">
      <c r="A3726" s="89"/>
      <c r="B3726" s="90"/>
    </row>
    <row r="3727" spans="1:2" x14ac:dyDescent="0.25">
      <c r="A3727" s="89"/>
      <c r="B3727" s="90"/>
    </row>
    <row r="3728" spans="1:2" x14ac:dyDescent="0.25">
      <c r="A3728" s="89"/>
      <c r="B3728" s="90"/>
    </row>
    <row r="3729" spans="1:2" x14ac:dyDescent="0.25">
      <c r="A3729" s="89"/>
      <c r="B3729" s="90"/>
    </row>
    <row r="3730" spans="1:2" x14ac:dyDescent="0.25">
      <c r="A3730" s="89"/>
      <c r="B3730" s="90"/>
    </row>
    <row r="3731" spans="1:2" x14ac:dyDescent="0.25">
      <c r="A3731" s="89"/>
      <c r="B3731" s="90"/>
    </row>
    <row r="3732" spans="1:2" x14ac:dyDescent="0.25">
      <c r="A3732" s="89"/>
      <c r="B3732" s="90"/>
    </row>
    <row r="3733" spans="1:2" x14ac:dyDescent="0.25">
      <c r="A3733" s="89"/>
      <c r="B3733" s="90"/>
    </row>
    <row r="3734" spans="1:2" x14ac:dyDescent="0.25">
      <c r="A3734" s="89"/>
      <c r="B3734" s="90"/>
    </row>
    <row r="3735" spans="1:2" x14ac:dyDescent="0.25">
      <c r="A3735" s="89"/>
      <c r="B3735" s="90"/>
    </row>
    <row r="3736" spans="1:2" x14ac:dyDescent="0.25">
      <c r="A3736" s="89"/>
      <c r="B3736" s="90"/>
    </row>
    <row r="3737" spans="1:2" x14ac:dyDescent="0.25">
      <c r="A3737" s="89"/>
      <c r="B3737" s="90"/>
    </row>
    <row r="3738" spans="1:2" x14ac:dyDescent="0.25">
      <c r="A3738" s="89"/>
      <c r="B3738" s="90"/>
    </row>
    <row r="3739" spans="1:2" x14ac:dyDescent="0.25">
      <c r="A3739" s="89"/>
      <c r="B3739" s="90"/>
    </row>
    <row r="3740" spans="1:2" x14ac:dyDescent="0.25">
      <c r="A3740" s="89"/>
      <c r="B3740" s="90"/>
    </row>
    <row r="3741" spans="1:2" x14ac:dyDescent="0.25">
      <c r="A3741" s="89"/>
      <c r="B3741" s="90"/>
    </row>
    <row r="3742" spans="1:2" x14ac:dyDescent="0.25">
      <c r="A3742" s="89"/>
      <c r="B3742" s="90"/>
    </row>
    <row r="3743" spans="1:2" x14ac:dyDescent="0.25">
      <c r="A3743" s="89"/>
      <c r="B3743" s="90"/>
    </row>
    <row r="3744" spans="1:2" x14ac:dyDescent="0.25">
      <c r="A3744" s="89"/>
      <c r="B3744" s="90"/>
    </row>
    <row r="3745" spans="1:2" x14ac:dyDescent="0.25">
      <c r="A3745" s="89"/>
      <c r="B3745" s="90"/>
    </row>
    <row r="3746" spans="1:2" x14ac:dyDescent="0.25">
      <c r="A3746" s="89"/>
      <c r="B3746" s="90"/>
    </row>
    <row r="3747" spans="1:2" x14ac:dyDescent="0.25">
      <c r="A3747" s="89"/>
      <c r="B3747" s="90"/>
    </row>
    <row r="3748" spans="1:2" x14ac:dyDescent="0.25">
      <c r="A3748" s="89"/>
      <c r="B3748" s="90"/>
    </row>
    <row r="3749" spans="1:2" x14ac:dyDescent="0.25">
      <c r="A3749" s="89"/>
      <c r="B3749" s="90"/>
    </row>
    <row r="3750" spans="1:2" x14ac:dyDescent="0.25">
      <c r="A3750" s="89"/>
      <c r="B3750" s="90"/>
    </row>
    <row r="3751" spans="1:2" x14ac:dyDescent="0.25">
      <c r="A3751" s="89"/>
      <c r="B3751" s="90"/>
    </row>
    <row r="3752" spans="1:2" x14ac:dyDescent="0.25">
      <c r="A3752" s="89"/>
      <c r="B3752" s="90"/>
    </row>
    <row r="3753" spans="1:2" x14ac:dyDescent="0.25">
      <c r="A3753" s="89"/>
      <c r="B3753" s="90"/>
    </row>
    <row r="3754" spans="1:2" x14ac:dyDescent="0.25">
      <c r="A3754" s="89"/>
      <c r="B3754" s="90"/>
    </row>
    <row r="3755" spans="1:2" x14ac:dyDescent="0.25">
      <c r="A3755" s="89"/>
      <c r="B3755" s="90"/>
    </row>
    <row r="3756" spans="1:2" x14ac:dyDescent="0.25">
      <c r="A3756" s="89"/>
      <c r="B3756" s="90"/>
    </row>
    <row r="3757" spans="1:2" x14ac:dyDescent="0.25">
      <c r="A3757" s="89"/>
      <c r="B3757" s="90"/>
    </row>
    <row r="3758" spans="1:2" x14ac:dyDescent="0.25">
      <c r="A3758" s="89"/>
      <c r="B3758" s="90"/>
    </row>
    <row r="3759" spans="1:2" x14ac:dyDescent="0.25">
      <c r="A3759" s="89"/>
      <c r="B3759" s="90"/>
    </row>
    <row r="3760" spans="1:2" x14ac:dyDescent="0.25">
      <c r="A3760" s="89"/>
      <c r="B3760" s="90"/>
    </row>
    <row r="3761" spans="1:2" x14ac:dyDescent="0.25">
      <c r="A3761" s="89"/>
      <c r="B3761" s="90"/>
    </row>
    <row r="3762" spans="1:2" x14ac:dyDescent="0.25">
      <c r="A3762" s="89"/>
      <c r="B3762" s="90"/>
    </row>
    <row r="3763" spans="1:2" x14ac:dyDescent="0.25">
      <c r="A3763" s="89"/>
      <c r="B3763" s="90"/>
    </row>
    <row r="3764" spans="1:2" x14ac:dyDescent="0.25">
      <c r="A3764" s="89"/>
      <c r="B3764" s="90"/>
    </row>
    <row r="3765" spans="1:2" x14ac:dyDescent="0.25">
      <c r="A3765" s="89"/>
      <c r="B3765" s="90"/>
    </row>
    <row r="3766" spans="1:2" x14ac:dyDescent="0.25">
      <c r="A3766" s="89"/>
      <c r="B3766" s="90"/>
    </row>
    <row r="3767" spans="1:2" x14ac:dyDescent="0.25">
      <c r="A3767" s="89"/>
      <c r="B3767" s="90"/>
    </row>
    <row r="3768" spans="1:2" x14ac:dyDescent="0.25">
      <c r="A3768" s="89"/>
      <c r="B3768" s="90"/>
    </row>
    <row r="3769" spans="1:2" x14ac:dyDescent="0.25">
      <c r="A3769" s="89"/>
      <c r="B3769" s="90"/>
    </row>
    <row r="3770" spans="1:2" x14ac:dyDescent="0.25">
      <c r="A3770" s="89"/>
      <c r="B3770" s="90"/>
    </row>
    <row r="3771" spans="1:2" x14ac:dyDescent="0.25">
      <c r="A3771" s="89"/>
      <c r="B3771" s="90"/>
    </row>
    <row r="3772" spans="1:2" x14ac:dyDescent="0.25">
      <c r="A3772" s="89"/>
      <c r="B3772" s="90"/>
    </row>
    <row r="3773" spans="1:2" x14ac:dyDescent="0.25">
      <c r="A3773" s="89"/>
      <c r="B3773" s="90"/>
    </row>
    <row r="3774" spans="1:2" x14ac:dyDescent="0.25">
      <c r="A3774" s="89"/>
      <c r="B3774" s="90"/>
    </row>
    <row r="3775" spans="1:2" x14ac:dyDescent="0.25">
      <c r="A3775" s="89"/>
      <c r="B3775" s="90"/>
    </row>
    <row r="3776" spans="1:2" x14ac:dyDescent="0.25">
      <c r="A3776" s="89"/>
      <c r="B3776" s="90"/>
    </row>
    <row r="3777" spans="1:2" x14ac:dyDescent="0.25">
      <c r="A3777" s="89"/>
      <c r="B3777" s="90"/>
    </row>
    <row r="3778" spans="1:2" x14ac:dyDescent="0.25">
      <c r="A3778" s="89"/>
      <c r="B3778" s="90"/>
    </row>
    <row r="3779" spans="1:2" x14ac:dyDescent="0.25">
      <c r="A3779" s="89"/>
      <c r="B3779" s="90"/>
    </row>
    <row r="3780" spans="1:2" x14ac:dyDescent="0.25">
      <c r="A3780" s="89"/>
      <c r="B3780" s="90"/>
    </row>
    <row r="3781" spans="1:2" x14ac:dyDescent="0.25">
      <c r="A3781" s="89"/>
      <c r="B3781" s="90"/>
    </row>
    <row r="3782" spans="1:2" x14ac:dyDescent="0.25">
      <c r="A3782" s="89"/>
      <c r="B3782" s="90"/>
    </row>
    <row r="3783" spans="1:2" x14ac:dyDescent="0.25">
      <c r="A3783" s="89"/>
      <c r="B3783" s="90"/>
    </row>
    <row r="3784" spans="1:2" x14ac:dyDescent="0.25">
      <c r="A3784" s="89"/>
      <c r="B3784" s="90"/>
    </row>
    <row r="3785" spans="1:2" x14ac:dyDescent="0.25">
      <c r="A3785" s="89"/>
      <c r="B3785" s="90"/>
    </row>
    <row r="3786" spans="1:2" x14ac:dyDescent="0.25">
      <c r="A3786" s="89"/>
      <c r="B3786" s="90"/>
    </row>
    <row r="3787" spans="1:2" x14ac:dyDescent="0.25">
      <c r="A3787" s="89"/>
      <c r="B3787" s="90"/>
    </row>
    <row r="3788" spans="1:2" x14ac:dyDescent="0.25">
      <c r="A3788" s="89"/>
      <c r="B3788" s="90"/>
    </row>
    <row r="3789" spans="1:2" x14ac:dyDescent="0.25">
      <c r="A3789" s="89"/>
      <c r="B3789" s="90"/>
    </row>
    <row r="3790" spans="1:2" x14ac:dyDescent="0.25">
      <c r="A3790" s="89"/>
      <c r="B3790" s="90"/>
    </row>
    <row r="3791" spans="1:2" x14ac:dyDescent="0.25">
      <c r="A3791" s="89"/>
      <c r="B3791" s="90"/>
    </row>
    <row r="3792" spans="1:2" x14ac:dyDescent="0.25">
      <c r="A3792" s="89"/>
      <c r="B3792" s="90"/>
    </row>
    <row r="3793" spans="1:2" x14ac:dyDescent="0.25">
      <c r="A3793" s="89"/>
      <c r="B3793" s="90"/>
    </row>
    <row r="3794" spans="1:2" x14ac:dyDescent="0.25">
      <c r="A3794" s="89"/>
      <c r="B3794" s="90"/>
    </row>
    <row r="3795" spans="1:2" x14ac:dyDescent="0.25">
      <c r="A3795" s="89"/>
      <c r="B3795" s="90"/>
    </row>
    <row r="3796" spans="1:2" x14ac:dyDescent="0.25">
      <c r="A3796" s="89"/>
      <c r="B3796" s="90"/>
    </row>
    <row r="3797" spans="1:2" x14ac:dyDescent="0.25">
      <c r="A3797" s="89"/>
      <c r="B3797" s="90"/>
    </row>
    <row r="3798" spans="1:2" x14ac:dyDescent="0.25">
      <c r="A3798" s="89"/>
      <c r="B3798" s="90"/>
    </row>
    <row r="3799" spans="1:2" x14ac:dyDescent="0.25">
      <c r="A3799" s="89"/>
      <c r="B3799" s="90"/>
    </row>
    <row r="3800" spans="1:2" x14ac:dyDescent="0.25">
      <c r="A3800" s="89"/>
      <c r="B3800" s="90"/>
    </row>
    <row r="3801" spans="1:2" x14ac:dyDescent="0.25">
      <c r="A3801" s="89"/>
      <c r="B3801" s="90"/>
    </row>
    <row r="3802" spans="1:2" x14ac:dyDescent="0.25">
      <c r="A3802" s="89"/>
      <c r="B3802" s="90"/>
    </row>
    <row r="3803" spans="1:2" x14ac:dyDescent="0.25">
      <c r="A3803" s="89"/>
      <c r="B3803" s="90"/>
    </row>
    <row r="3804" spans="1:2" x14ac:dyDescent="0.25">
      <c r="A3804" s="89"/>
      <c r="B3804" s="90"/>
    </row>
    <row r="3805" spans="1:2" x14ac:dyDescent="0.25">
      <c r="A3805" s="89"/>
      <c r="B3805" s="90"/>
    </row>
    <row r="3806" spans="1:2" x14ac:dyDescent="0.25">
      <c r="A3806" s="89"/>
      <c r="B3806" s="90"/>
    </row>
    <row r="3807" spans="1:2" x14ac:dyDescent="0.25">
      <c r="A3807" s="89"/>
      <c r="B3807" s="90"/>
    </row>
    <row r="3808" spans="1:2" x14ac:dyDescent="0.25">
      <c r="A3808" s="89"/>
      <c r="B3808" s="90"/>
    </row>
    <row r="3809" spans="1:2" x14ac:dyDescent="0.25">
      <c r="A3809" s="89"/>
      <c r="B3809" s="90"/>
    </row>
    <row r="3810" spans="1:2" x14ac:dyDescent="0.25">
      <c r="A3810" s="89"/>
      <c r="B3810" s="90"/>
    </row>
    <row r="3811" spans="1:2" x14ac:dyDescent="0.25">
      <c r="A3811" s="89"/>
      <c r="B3811" s="90"/>
    </row>
    <row r="3812" spans="1:2" x14ac:dyDescent="0.25">
      <c r="A3812" s="89"/>
      <c r="B3812" s="90"/>
    </row>
    <row r="3813" spans="1:2" x14ac:dyDescent="0.25">
      <c r="A3813" s="89"/>
      <c r="B3813" s="90"/>
    </row>
    <row r="3814" spans="1:2" x14ac:dyDescent="0.25">
      <c r="A3814" s="89"/>
      <c r="B3814" s="90"/>
    </row>
    <row r="3815" spans="1:2" x14ac:dyDescent="0.25">
      <c r="A3815" s="89"/>
      <c r="B3815" s="90"/>
    </row>
    <row r="3816" spans="1:2" x14ac:dyDescent="0.25">
      <c r="A3816" s="89"/>
      <c r="B3816" s="90"/>
    </row>
    <row r="3817" spans="1:2" x14ac:dyDescent="0.25">
      <c r="A3817" s="89"/>
      <c r="B3817" s="90"/>
    </row>
    <row r="3818" spans="1:2" x14ac:dyDescent="0.25">
      <c r="A3818" s="89"/>
      <c r="B3818" s="90"/>
    </row>
    <row r="3819" spans="1:2" x14ac:dyDescent="0.25">
      <c r="A3819" s="89"/>
      <c r="B3819" s="90"/>
    </row>
    <row r="3820" spans="1:2" x14ac:dyDescent="0.25">
      <c r="A3820" s="89"/>
      <c r="B3820" s="90"/>
    </row>
    <row r="3821" spans="1:2" x14ac:dyDescent="0.25">
      <c r="A3821" s="89"/>
      <c r="B3821" s="90"/>
    </row>
    <row r="3822" spans="1:2" x14ac:dyDescent="0.25">
      <c r="A3822" s="89"/>
      <c r="B3822" s="90"/>
    </row>
    <row r="3823" spans="1:2" x14ac:dyDescent="0.25">
      <c r="A3823" s="89"/>
      <c r="B3823" s="90"/>
    </row>
    <row r="3824" spans="1:2" x14ac:dyDescent="0.25">
      <c r="A3824" s="89"/>
      <c r="B3824" s="90"/>
    </row>
    <row r="3825" spans="1:2" x14ac:dyDescent="0.25">
      <c r="A3825" s="89"/>
      <c r="B3825" s="90"/>
    </row>
    <row r="3826" spans="1:2" x14ac:dyDescent="0.25">
      <c r="A3826" s="89"/>
      <c r="B3826" s="90"/>
    </row>
    <row r="3827" spans="1:2" x14ac:dyDescent="0.25">
      <c r="A3827" s="89"/>
      <c r="B3827" s="90"/>
    </row>
    <row r="3828" spans="1:2" x14ac:dyDescent="0.25">
      <c r="A3828" s="89"/>
      <c r="B3828" s="90"/>
    </row>
    <row r="3829" spans="1:2" x14ac:dyDescent="0.25">
      <c r="A3829" s="89"/>
      <c r="B3829" s="90"/>
    </row>
    <row r="3830" spans="1:2" x14ac:dyDescent="0.25">
      <c r="A3830" s="89"/>
      <c r="B3830" s="90"/>
    </row>
    <row r="3831" spans="1:2" x14ac:dyDescent="0.25">
      <c r="A3831" s="89"/>
      <c r="B3831" s="90"/>
    </row>
    <row r="3832" spans="1:2" x14ac:dyDescent="0.25">
      <c r="A3832" s="89"/>
      <c r="B3832" s="90"/>
    </row>
    <row r="3833" spans="1:2" x14ac:dyDescent="0.25">
      <c r="A3833" s="89"/>
      <c r="B3833" s="90"/>
    </row>
    <row r="3834" spans="1:2" x14ac:dyDescent="0.25">
      <c r="A3834" s="89"/>
      <c r="B3834" s="90"/>
    </row>
    <row r="3835" spans="1:2" x14ac:dyDescent="0.25">
      <c r="A3835" s="89"/>
      <c r="B3835" s="90"/>
    </row>
    <row r="3836" spans="1:2" x14ac:dyDescent="0.25">
      <c r="A3836" s="89"/>
      <c r="B3836" s="90"/>
    </row>
    <row r="3837" spans="1:2" x14ac:dyDescent="0.25">
      <c r="A3837" s="89"/>
      <c r="B3837" s="90"/>
    </row>
    <row r="3838" spans="1:2" x14ac:dyDescent="0.25">
      <c r="A3838" s="89"/>
      <c r="B3838" s="90"/>
    </row>
    <row r="3839" spans="1:2" x14ac:dyDescent="0.25">
      <c r="A3839" s="89"/>
      <c r="B3839" s="90"/>
    </row>
    <row r="3840" spans="1:2" x14ac:dyDescent="0.25">
      <c r="A3840" s="89"/>
      <c r="B3840" s="90"/>
    </row>
    <row r="3841" spans="1:2" x14ac:dyDescent="0.25">
      <c r="A3841" s="89"/>
      <c r="B3841" s="90"/>
    </row>
    <row r="3842" spans="1:2" x14ac:dyDescent="0.25">
      <c r="A3842" s="89"/>
      <c r="B3842" s="90"/>
    </row>
    <row r="3843" spans="1:2" x14ac:dyDescent="0.25">
      <c r="A3843" s="89"/>
      <c r="B3843" s="90"/>
    </row>
    <row r="3844" spans="1:2" x14ac:dyDescent="0.25">
      <c r="A3844" s="89"/>
      <c r="B3844" s="90"/>
    </row>
    <row r="3845" spans="1:2" x14ac:dyDescent="0.25">
      <c r="A3845" s="89"/>
      <c r="B3845" s="90"/>
    </row>
    <row r="3846" spans="1:2" x14ac:dyDescent="0.25">
      <c r="A3846" s="89"/>
      <c r="B3846" s="90"/>
    </row>
    <row r="3847" spans="1:2" x14ac:dyDescent="0.25">
      <c r="A3847" s="89"/>
      <c r="B3847" s="90"/>
    </row>
    <row r="3848" spans="1:2" x14ac:dyDescent="0.25">
      <c r="A3848" s="89"/>
      <c r="B3848" s="90"/>
    </row>
    <row r="3849" spans="1:2" x14ac:dyDescent="0.25">
      <c r="A3849" s="89"/>
      <c r="B3849" s="90"/>
    </row>
    <row r="3850" spans="1:2" x14ac:dyDescent="0.25">
      <c r="A3850" s="89"/>
      <c r="B3850" s="90"/>
    </row>
    <row r="3851" spans="1:2" x14ac:dyDescent="0.25">
      <c r="A3851" s="89"/>
      <c r="B3851" s="90"/>
    </row>
    <row r="3852" spans="1:2" x14ac:dyDescent="0.25">
      <c r="A3852" s="89"/>
      <c r="B3852" s="90"/>
    </row>
    <row r="3853" spans="1:2" x14ac:dyDescent="0.25">
      <c r="A3853" s="89"/>
      <c r="B3853" s="90"/>
    </row>
    <row r="3854" spans="1:2" x14ac:dyDescent="0.25">
      <c r="A3854" s="89"/>
      <c r="B3854" s="90"/>
    </row>
    <row r="3855" spans="1:2" x14ac:dyDescent="0.25">
      <c r="A3855" s="89"/>
      <c r="B3855" s="90"/>
    </row>
    <row r="3856" spans="1:2" x14ac:dyDescent="0.25">
      <c r="A3856" s="89"/>
      <c r="B3856" s="90"/>
    </row>
    <row r="3857" spans="1:2" x14ac:dyDescent="0.25">
      <c r="A3857" s="89"/>
      <c r="B3857" s="90"/>
    </row>
    <row r="3858" spans="1:2" x14ac:dyDescent="0.25">
      <c r="A3858" s="89"/>
      <c r="B3858" s="90"/>
    </row>
    <row r="3859" spans="1:2" x14ac:dyDescent="0.25">
      <c r="A3859" s="89"/>
      <c r="B3859" s="90"/>
    </row>
    <row r="3860" spans="1:2" x14ac:dyDescent="0.25">
      <c r="A3860" s="89"/>
      <c r="B3860" s="90"/>
    </row>
    <row r="3861" spans="1:2" x14ac:dyDescent="0.25">
      <c r="A3861" s="89"/>
      <c r="B3861" s="90"/>
    </row>
    <row r="3862" spans="1:2" x14ac:dyDescent="0.25">
      <c r="A3862" s="89"/>
      <c r="B3862" s="90"/>
    </row>
    <row r="3863" spans="1:2" x14ac:dyDescent="0.25">
      <c r="A3863" s="89"/>
      <c r="B3863" s="90"/>
    </row>
    <row r="3864" spans="1:2" x14ac:dyDescent="0.25">
      <c r="A3864" s="89"/>
      <c r="B3864" s="90"/>
    </row>
    <row r="3865" spans="1:2" x14ac:dyDescent="0.25">
      <c r="A3865" s="89"/>
      <c r="B3865" s="90"/>
    </row>
    <row r="3866" spans="1:2" x14ac:dyDescent="0.25">
      <c r="A3866" s="89"/>
      <c r="B3866" s="90"/>
    </row>
    <row r="3867" spans="1:2" x14ac:dyDescent="0.25">
      <c r="A3867" s="89"/>
      <c r="B3867" s="90"/>
    </row>
    <row r="3868" spans="1:2" x14ac:dyDescent="0.25">
      <c r="A3868" s="89"/>
      <c r="B3868" s="90"/>
    </row>
    <row r="3869" spans="1:2" x14ac:dyDescent="0.25">
      <c r="A3869" s="89"/>
      <c r="B3869" s="90"/>
    </row>
    <row r="3870" spans="1:2" x14ac:dyDescent="0.25">
      <c r="A3870" s="89"/>
      <c r="B3870" s="90"/>
    </row>
    <row r="3871" spans="1:2" x14ac:dyDescent="0.25">
      <c r="A3871" s="89"/>
      <c r="B3871" s="90"/>
    </row>
    <row r="3872" spans="1:2" x14ac:dyDescent="0.25">
      <c r="A3872" s="89"/>
      <c r="B3872" s="90"/>
    </row>
    <row r="3873" spans="1:2" x14ac:dyDescent="0.25">
      <c r="A3873" s="89"/>
      <c r="B3873" s="90"/>
    </row>
    <row r="3874" spans="1:2" x14ac:dyDescent="0.25">
      <c r="A3874" s="89"/>
      <c r="B3874" s="90"/>
    </row>
    <row r="3875" spans="1:2" x14ac:dyDescent="0.25">
      <c r="A3875" s="89"/>
      <c r="B3875" s="90"/>
    </row>
    <row r="3876" spans="1:2" x14ac:dyDescent="0.25">
      <c r="A3876" s="89"/>
      <c r="B3876" s="90"/>
    </row>
    <row r="3877" spans="1:2" x14ac:dyDescent="0.25">
      <c r="A3877" s="89"/>
      <c r="B3877" s="90"/>
    </row>
    <row r="3878" spans="1:2" x14ac:dyDescent="0.25">
      <c r="A3878" s="89"/>
      <c r="B3878" s="90"/>
    </row>
    <row r="3879" spans="1:2" x14ac:dyDescent="0.25">
      <c r="A3879" s="89"/>
      <c r="B3879" s="90"/>
    </row>
    <row r="3880" spans="1:2" x14ac:dyDescent="0.25">
      <c r="A3880" s="89"/>
      <c r="B3880" s="90"/>
    </row>
    <row r="3881" spans="1:2" x14ac:dyDescent="0.25">
      <c r="A3881" s="89"/>
      <c r="B3881" s="90"/>
    </row>
    <row r="3882" spans="1:2" x14ac:dyDescent="0.25">
      <c r="A3882" s="89"/>
      <c r="B3882" s="90"/>
    </row>
    <row r="3883" spans="1:2" x14ac:dyDescent="0.25">
      <c r="A3883" s="89"/>
      <c r="B3883" s="90"/>
    </row>
    <row r="3884" spans="1:2" x14ac:dyDescent="0.25">
      <c r="A3884" s="89"/>
      <c r="B3884" s="90"/>
    </row>
    <row r="3885" spans="1:2" x14ac:dyDescent="0.25">
      <c r="A3885" s="89"/>
      <c r="B3885" s="90"/>
    </row>
    <row r="3886" spans="1:2" x14ac:dyDescent="0.25">
      <c r="A3886" s="89"/>
      <c r="B3886" s="90"/>
    </row>
    <row r="3887" spans="1:2" x14ac:dyDescent="0.25">
      <c r="A3887" s="89"/>
      <c r="B3887" s="90"/>
    </row>
    <row r="3888" spans="1:2" x14ac:dyDescent="0.25">
      <c r="A3888" s="89"/>
      <c r="B3888" s="90"/>
    </row>
    <row r="3889" spans="1:2" x14ac:dyDescent="0.25">
      <c r="A3889" s="89"/>
      <c r="B3889" s="90"/>
    </row>
    <row r="3890" spans="1:2" x14ac:dyDescent="0.25">
      <c r="A3890" s="89"/>
      <c r="B3890" s="90"/>
    </row>
    <row r="3891" spans="1:2" x14ac:dyDescent="0.25">
      <c r="A3891" s="89"/>
      <c r="B3891" s="90"/>
    </row>
    <row r="3892" spans="1:2" x14ac:dyDescent="0.25">
      <c r="A3892" s="89"/>
      <c r="B3892" s="90"/>
    </row>
    <row r="3893" spans="1:2" x14ac:dyDescent="0.25">
      <c r="A3893" s="89"/>
      <c r="B3893" s="90"/>
    </row>
    <row r="3894" spans="1:2" x14ac:dyDescent="0.25">
      <c r="A3894" s="89"/>
      <c r="B3894" s="90"/>
    </row>
    <row r="3895" spans="1:2" x14ac:dyDescent="0.25">
      <c r="A3895" s="89"/>
      <c r="B3895" s="90"/>
    </row>
    <row r="3896" spans="1:2" x14ac:dyDescent="0.25">
      <c r="A3896" s="89"/>
      <c r="B3896" s="90"/>
    </row>
    <row r="3897" spans="1:2" x14ac:dyDescent="0.25">
      <c r="A3897" s="89"/>
      <c r="B3897" s="90"/>
    </row>
    <row r="3898" spans="1:2" x14ac:dyDescent="0.25">
      <c r="A3898" s="89"/>
      <c r="B3898" s="90"/>
    </row>
    <row r="3899" spans="1:2" x14ac:dyDescent="0.25">
      <c r="A3899" s="89"/>
      <c r="B3899" s="90"/>
    </row>
    <row r="3900" spans="1:2" x14ac:dyDescent="0.25">
      <c r="A3900" s="89"/>
      <c r="B3900" s="90"/>
    </row>
    <row r="3901" spans="1:2" x14ac:dyDescent="0.25">
      <c r="A3901" s="89"/>
      <c r="B3901" s="90"/>
    </row>
    <row r="3902" spans="1:2" x14ac:dyDescent="0.25">
      <c r="A3902" s="89"/>
      <c r="B3902" s="90"/>
    </row>
    <row r="3903" spans="1:2" x14ac:dyDescent="0.25">
      <c r="A3903" s="89"/>
      <c r="B3903" s="90"/>
    </row>
    <row r="3904" spans="1:2" x14ac:dyDescent="0.25">
      <c r="A3904" s="89"/>
      <c r="B3904" s="90"/>
    </row>
    <row r="3905" spans="1:2" x14ac:dyDescent="0.25">
      <c r="A3905" s="89"/>
      <c r="B3905" s="90"/>
    </row>
    <row r="3906" spans="1:2" x14ac:dyDescent="0.25">
      <c r="A3906" s="89"/>
      <c r="B3906" s="90"/>
    </row>
    <row r="3907" spans="1:2" x14ac:dyDescent="0.25">
      <c r="A3907" s="89"/>
      <c r="B3907" s="90"/>
    </row>
    <row r="3908" spans="1:2" x14ac:dyDescent="0.25">
      <c r="A3908" s="89"/>
      <c r="B3908" s="90"/>
    </row>
    <row r="3909" spans="1:2" x14ac:dyDescent="0.25">
      <c r="A3909" s="89"/>
      <c r="B3909" s="90"/>
    </row>
    <row r="3910" spans="1:2" x14ac:dyDescent="0.25">
      <c r="A3910" s="89"/>
      <c r="B3910" s="90"/>
    </row>
    <row r="3911" spans="1:2" x14ac:dyDescent="0.25">
      <c r="A3911" s="89"/>
      <c r="B3911" s="90"/>
    </row>
    <row r="3912" spans="1:2" x14ac:dyDescent="0.25">
      <c r="A3912" s="89"/>
      <c r="B3912" s="90"/>
    </row>
    <row r="3913" spans="1:2" x14ac:dyDescent="0.25">
      <c r="A3913" s="89"/>
      <c r="B3913" s="90"/>
    </row>
    <row r="3914" spans="1:2" x14ac:dyDescent="0.25">
      <c r="A3914" s="89"/>
      <c r="B3914" s="90"/>
    </row>
    <row r="3915" spans="1:2" x14ac:dyDescent="0.25">
      <c r="A3915" s="89"/>
      <c r="B3915" s="90"/>
    </row>
    <row r="3916" spans="1:2" x14ac:dyDescent="0.25">
      <c r="A3916" s="89"/>
      <c r="B3916" s="90"/>
    </row>
    <row r="3917" spans="1:2" x14ac:dyDescent="0.25">
      <c r="A3917" s="89"/>
      <c r="B3917" s="90"/>
    </row>
    <row r="3918" spans="1:2" x14ac:dyDescent="0.25">
      <c r="A3918" s="89"/>
      <c r="B3918" s="90"/>
    </row>
    <row r="3919" spans="1:2" x14ac:dyDescent="0.25">
      <c r="A3919" s="89"/>
      <c r="B3919" s="90"/>
    </row>
    <row r="3920" spans="1:2" x14ac:dyDescent="0.25">
      <c r="A3920" s="89"/>
      <c r="B3920" s="90"/>
    </row>
    <row r="3921" spans="1:2" x14ac:dyDescent="0.25">
      <c r="A3921" s="89"/>
      <c r="B3921" s="90"/>
    </row>
    <row r="3922" spans="1:2" x14ac:dyDescent="0.25">
      <c r="A3922" s="89"/>
      <c r="B3922" s="90"/>
    </row>
    <row r="3923" spans="1:2" x14ac:dyDescent="0.25">
      <c r="A3923" s="89"/>
      <c r="B3923" s="90"/>
    </row>
    <row r="3924" spans="1:2" x14ac:dyDescent="0.25">
      <c r="A3924" s="89"/>
      <c r="B3924" s="90"/>
    </row>
    <row r="3925" spans="1:2" x14ac:dyDescent="0.25">
      <c r="A3925" s="89"/>
      <c r="B3925" s="90"/>
    </row>
    <row r="3926" spans="1:2" x14ac:dyDescent="0.25">
      <c r="A3926" s="89"/>
      <c r="B3926" s="90"/>
    </row>
    <row r="3927" spans="1:2" x14ac:dyDescent="0.25">
      <c r="A3927" s="89"/>
      <c r="B3927" s="90"/>
    </row>
    <row r="3928" spans="1:2" x14ac:dyDescent="0.25">
      <c r="A3928" s="89"/>
      <c r="B3928" s="90"/>
    </row>
    <row r="3929" spans="1:2" x14ac:dyDescent="0.25">
      <c r="A3929" s="89"/>
      <c r="B3929" s="90"/>
    </row>
    <row r="3930" spans="1:2" x14ac:dyDescent="0.25">
      <c r="A3930" s="89"/>
      <c r="B3930" s="90"/>
    </row>
    <row r="3931" spans="1:2" x14ac:dyDescent="0.25">
      <c r="A3931" s="89"/>
      <c r="B3931" s="90"/>
    </row>
    <row r="3932" spans="1:2" x14ac:dyDescent="0.25">
      <c r="A3932" s="89"/>
      <c r="B3932" s="90"/>
    </row>
    <row r="3933" spans="1:2" x14ac:dyDescent="0.25">
      <c r="A3933" s="89"/>
      <c r="B3933" s="90"/>
    </row>
    <row r="3934" spans="1:2" x14ac:dyDescent="0.25">
      <c r="A3934" s="89"/>
      <c r="B3934" s="90"/>
    </row>
    <row r="3935" spans="1:2" x14ac:dyDescent="0.25">
      <c r="A3935" s="89"/>
      <c r="B3935" s="90"/>
    </row>
    <row r="3936" spans="1:2" x14ac:dyDescent="0.25">
      <c r="A3936" s="89"/>
      <c r="B3936" s="90"/>
    </row>
    <row r="3937" spans="1:2" x14ac:dyDescent="0.25">
      <c r="A3937" s="89"/>
      <c r="B3937" s="90"/>
    </row>
    <row r="3938" spans="1:2" x14ac:dyDescent="0.25">
      <c r="A3938" s="89"/>
      <c r="B3938" s="90"/>
    </row>
    <row r="3939" spans="1:2" x14ac:dyDescent="0.25">
      <c r="A3939" s="89"/>
      <c r="B3939" s="90"/>
    </row>
    <row r="3940" spans="1:2" x14ac:dyDescent="0.25">
      <c r="A3940" s="89"/>
      <c r="B3940" s="90"/>
    </row>
    <row r="3941" spans="1:2" x14ac:dyDescent="0.25">
      <c r="A3941" s="89"/>
      <c r="B3941" s="90"/>
    </row>
    <row r="3942" spans="1:2" x14ac:dyDescent="0.25">
      <c r="A3942" s="89"/>
      <c r="B3942" s="90"/>
    </row>
    <row r="3943" spans="1:2" x14ac:dyDescent="0.25">
      <c r="A3943" s="89"/>
      <c r="B3943" s="90"/>
    </row>
    <row r="3944" spans="1:2" x14ac:dyDescent="0.25">
      <c r="A3944" s="89"/>
      <c r="B3944" s="90"/>
    </row>
    <row r="3945" spans="1:2" x14ac:dyDescent="0.25">
      <c r="A3945" s="89"/>
      <c r="B3945" s="90"/>
    </row>
    <row r="3946" spans="1:2" x14ac:dyDescent="0.25">
      <c r="A3946" s="89"/>
      <c r="B3946" s="90"/>
    </row>
    <row r="3947" spans="1:2" x14ac:dyDescent="0.25">
      <c r="A3947" s="89"/>
      <c r="B3947" s="90"/>
    </row>
    <row r="3948" spans="1:2" x14ac:dyDescent="0.25">
      <c r="A3948" s="89"/>
      <c r="B3948" s="90"/>
    </row>
    <row r="3949" spans="1:2" x14ac:dyDescent="0.25">
      <c r="A3949" s="89"/>
      <c r="B3949" s="90"/>
    </row>
    <row r="3950" spans="1:2" x14ac:dyDescent="0.25">
      <c r="A3950" s="89"/>
      <c r="B3950" s="90"/>
    </row>
    <row r="3951" spans="1:2" x14ac:dyDescent="0.25">
      <c r="A3951" s="89"/>
      <c r="B3951" s="90"/>
    </row>
    <row r="3952" spans="1:2" x14ac:dyDescent="0.25">
      <c r="A3952" s="89"/>
      <c r="B3952" s="90"/>
    </row>
    <row r="3953" spans="1:2" x14ac:dyDescent="0.25">
      <c r="A3953" s="89"/>
      <c r="B3953" s="90"/>
    </row>
    <row r="3954" spans="1:2" x14ac:dyDescent="0.25">
      <c r="A3954" s="89"/>
      <c r="B3954" s="90"/>
    </row>
    <row r="3955" spans="1:2" x14ac:dyDescent="0.25">
      <c r="A3955" s="89"/>
      <c r="B3955" s="90"/>
    </row>
    <row r="3956" spans="1:2" x14ac:dyDescent="0.25">
      <c r="A3956" s="89"/>
      <c r="B3956" s="90"/>
    </row>
    <row r="3957" spans="1:2" x14ac:dyDescent="0.25">
      <c r="A3957" s="89"/>
      <c r="B3957" s="90"/>
    </row>
    <row r="3958" spans="1:2" x14ac:dyDescent="0.25">
      <c r="A3958" s="89"/>
      <c r="B3958" s="90"/>
    </row>
    <row r="3959" spans="1:2" x14ac:dyDescent="0.25">
      <c r="A3959" s="89"/>
      <c r="B3959" s="90"/>
    </row>
    <row r="3960" spans="1:2" x14ac:dyDescent="0.25">
      <c r="A3960" s="89"/>
      <c r="B3960" s="90"/>
    </row>
    <row r="3961" spans="1:2" x14ac:dyDescent="0.25">
      <c r="A3961" s="89"/>
      <c r="B3961" s="90"/>
    </row>
    <row r="3962" spans="1:2" x14ac:dyDescent="0.25">
      <c r="A3962" s="89"/>
      <c r="B3962" s="90"/>
    </row>
    <row r="3963" spans="1:2" x14ac:dyDescent="0.25">
      <c r="A3963" s="89"/>
      <c r="B3963" s="90"/>
    </row>
    <row r="3964" spans="1:2" x14ac:dyDescent="0.25">
      <c r="A3964" s="89"/>
      <c r="B3964" s="90"/>
    </row>
    <row r="3965" spans="1:2" x14ac:dyDescent="0.25">
      <c r="A3965" s="89"/>
      <c r="B3965" s="90"/>
    </row>
    <row r="3966" spans="1:2" x14ac:dyDescent="0.25">
      <c r="A3966" s="89"/>
      <c r="B3966" s="90"/>
    </row>
    <row r="3967" spans="1:2" x14ac:dyDescent="0.25">
      <c r="A3967" s="89"/>
      <c r="B3967" s="90"/>
    </row>
    <row r="3968" spans="1:2" x14ac:dyDescent="0.25">
      <c r="A3968" s="89"/>
      <c r="B3968" s="90"/>
    </row>
    <row r="3969" spans="1:2" x14ac:dyDescent="0.25">
      <c r="A3969" s="89"/>
      <c r="B3969" s="90"/>
    </row>
    <row r="3970" spans="1:2" x14ac:dyDescent="0.25">
      <c r="A3970" s="89"/>
      <c r="B3970" s="90"/>
    </row>
    <row r="3971" spans="1:2" x14ac:dyDescent="0.25">
      <c r="A3971" s="89"/>
      <c r="B3971" s="90"/>
    </row>
    <row r="3972" spans="1:2" x14ac:dyDescent="0.25">
      <c r="A3972" s="89"/>
      <c r="B3972" s="90"/>
    </row>
    <row r="3973" spans="1:2" x14ac:dyDescent="0.25">
      <c r="A3973" s="89"/>
      <c r="B3973" s="90"/>
    </row>
    <row r="3974" spans="1:2" x14ac:dyDescent="0.25">
      <c r="A3974" s="89"/>
      <c r="B3974" s="90"/>
    </row>
    <row r="3975" spans="1:2" x14ac:dyDescent="0.25">
      <c r="A3975" s="89"/>
      <c r="B3975" s="90"/>
    </row>
    <row r="3976" spans="1:2" x14ac:dyDescent="0.25">
      <c r="A3976" s="89"/>
      <c r="B3976" s="90"/>
    </row>
    <row r="3977" spans="1:2" x14ac:dyDescent="0.25">
      <c r="A3977" s="89"/>
      <c r="B3977" s="90"/>
    </row>
    <row r="3978" spans="1:2" x14ac:dyDescent="0.25">
      <c r="A3978" s="89"/>
      <c r="B3978" s="90"/>
    </row>
    <row r="3979" spans="1:2" x14ac:dyDescent="0.25">
      <c r="A3979" s="89"/>
      <c r="B3979" s="90"/>
    </row>
    <row r="3980" spans="1:2" x14ac:dyDescent="0.25">
      <c r="A3980" s="89"/>
      <c r="B3980" s="90"/>
    </row>
    <row r="3981" spans="1:2" x14ac:dyDescent="0.25">
      <c r="A3981" s="89"/>
      <c r="B3981" s="90"/>
    </row>
    <row r="3982" spans="1:2" x14ac:dyDescent="0.25">
      <c r="A3982" s="89"/>
      <c r="B3982" s="90"/>
    </row>
    <row r="3983" spans="1:2" x14ac:dyDescent="0.25">
      <c r="A3983" s="89"/>
      <c r="B3983" s="90"/>
    </row>
    <row r="3984" spans="1:2" x14ac:dyDescent="0.25">
      <c r="A3984" s="89"/>
      <c r="B3984" s="90"/>
    </row>
    <row r="3985" spans="1:2" x14ac:dyDescent="0.25">
      <c r="A3985" s="89"/>
      <c r="B3985" s="90"/>
    </row>
    <row r="3986" spans="1:2" x14ac:dyDescent="0.25">
      <c r="A3986" s="89"/>
      <c r="B3986" s="90"/>
    </row>
    <row r="3987" spans="1:2" x14ac:dyDescent="0.25">
      <c r="A3987" s="89"/>
      <c r="B3987" s="90"/>
    </row>
    <row r="3988" spans="1:2" x14ac:dyDescent="0.25">
      <c r="A3988" s="89"/>
      <c r="B3988" s="90"/>
    </row>
    <row r="3989" spans="1:2" x14ac:dyDescent="0.25">
      <c r="A3989" s="89"/>
      <c r="B3989" s="90"/>
    </row>
    <row r="3990" spans="1:2" x14ac:dyDescent="0.25">
      <c r="A3990" s="89"/>
      <c r="B3990" s="90"/>
    </row>
    <row r="3991" spans="1:2" x14ac:dyDescent="0.25">
      <c r="A3991" s="89"/>
      <c r="B3991" s="90"/>
    </row>
    <row r="3992" spans="1:2" x14ac:dyDescent="0.25">
      <c r="A3992" s="89"/>
      <c r="B3992" s="90"/>
    </row>
    <row r="3993" spans="1:2" x14ac:dyDescent="0.25">
      <c r="A3993" s="89"/>
      <c r="B3993" s="90"/>
    </row>
    <row r="3994" spans="1:2" x14ac:dyDescent="0.25">
      <c r="A3994" s="89"/>
      <c r="B3994" s="90"/>
    </row>
    <row r="3995" spans="1:2" x14ac:dyDescent="0.25">
      <c r="A3995" s="89"/>
      <c r="B3995" s="90"/>
    </row>
    <row r="3996" spans="1:2" x14ac:dyDescent="0.25">
      <c r="A3996" s="89"/>
      <c r="B3996" s="90"/>
    </row>
    <row r="3997" spans="1:2" x14ac:dyDescent="0.25">
      <c r="A3997" s="89"/>
      <c r="B3997" s="90"/>
    </row>
    <row r="3998" spans="1:2" x14ac:dyDescent="0.25">
      <c r="A3998" s="89"/>
      <c r="B3998" s="90"/>
    </row>
    <row r="3999" spans="1:2" x14ac:dyDescent="0.25">
      <c r="A3999" s="89"/>
      <c r="B3999" s="90"/>
    </row>
    <row r="4000" spans="1:2" x14ac:dyDescent="0.25">
      <c r="A4000" s="89"/>
      <c r="B4000" s="90"/>
    </row>
    <row r="4001" spans="1:2" x14ac:dyDescent="0.25">
      <c r="A4001" s="89"/>
      <c r="B4001" s="90"/>
    </row>
    <row r="4002" spans="1:2" x14ac:dyDescent="0.25">
      <c r="A4002" s="89"/>
      <c r="B4002" s="90"/>
    </row>
    <row r="4003" spans="1:2" x14ac:dyDescent="0.25">
      <c r="A4003" s="89"/>
      <c r="B4003" s="90"/>
    </row>
    <row r="4004" spans="1:2" x14ac:dyDescent="0.25">
      <c r="A4004" s="89"/>
      <c r="B4004" s="90"/>
    </row>
    <row r="4005" spans="1:2" x14ac:dyDescent="0.25">
      <c r="A4005" s="89"/>
      <c r="B4005" s="90"/>
    </row>
    <row r="4006" spans="1:2" x14ac:dyDescent="0.25">
      <c r="A4006" s="89"/>
      <c r="B4006" s="90"/>
    </row>
    <row r="4007" spans="1:2" x14ac:dyDescent="0.25">
      <c r="A4007" s="89"/>
      <c r="B4007" s="90"/>
    </row>
    <row r="4008" spans="1:2" x14ac:dyDescent="0.25">
      <c r="A4008" s="89"/>
      <c r="B4008" s="90"/>
    </row>
    <row r="4009" spans="1:2" x14ac:dyDescent="0.25">
      <c r="A4009" s="89"/>
      <c r="B4009" s="90"/>
    </row>
    <row r="4010" spans="1:2" x14ac:dyDescent="0.25">
      <c r="A4010" s="89"/>
      <c r="B4010" s="90"/>
    </row>
    <row r="4011" spans="1:2" x14ac:dyDescent="0.25">
      <c r="A4011" s="89"/>
      <c r="B4011" s="90"/>
    </row>
    <row r="4012" spans="1:2" x14ac:dyDescent="0.25">
      <c r="A4012" s="89"/>
      <c r="B4012" s="90"/>
    </row>
    <row r="4013" spans="1:2" x14ac:dyDescent="0.25">
      <c r="A4013" s="89"/>
      <c r="B4013" s="90"/>
    </row>
    <row r="4014" spans="1:2" x14ac:dyDescent="0.25">
      <c r="A4014" s="89"/>
      <c r="B4014" s="90"/>
    </row>
    <row r="4015" spans="1:2" x14ac:dyDescent="0.25">
      <c r="A4015" s="89"/>
      <c r="B4015" s="90"/>
    </row>
    <row r="4016" spans="1:2" x14ac:dyDescent="0.25">
      <c r="A4016" s="89"/>
      <c r="B4016" s="90"/>
    </row>
    <row r="4017" spans="1:2" x14ac:dyDescent="0.25">
      <c r="A4017" s="89"/>
      <c r="B4017" s="90"/>
    </row>
    <row r="4018" spans="1:2" x14ac:dyDescent="0.25">
      <c r="A4018" s="89"/>
      <c r="B4018" s="90"/>
    </row>
    <row r="4019" spans="1:2" x14ac:dyDescent="0.25">
      <c r="A4019" s="89"/>
      <c r="B4019" s="90"/>
    </row>
    <row r="4020" spans="1:2" x14ac:dyDescent="0.25">
      <c r="A4020" s="89"/>
      <c r="B4020" s="90"/>
    </row>
    <row r="4021" spans="1:2" x14ac:dyDescent="0.25">
      <c r="A4021" s="89"/>
      <c r="B4021" s="90"/>
    </row>
    <row r="4022" spans="1:2" x14ac:dyDescent="0.25">
      <c r="A4022" s="89"/>
      <c r="B4022" s="90"/>
    </row>
    <row r="4023" spans="1:2" x14ac:dyDescent="0.25">
      <c r="A4023" s="89"/>
      <c r="B4023" s="90"/>
    </row>
    <row r="4024" spans="1:2" x14ac:dyDescent="0.25">
      <c r="A4024" s="89"/>
      <c r="B4024" s="90"/>
    </row>
    <row r="4025" spans="1:2" x14ac:dyDescent="0.25">
      <c r="A4025" s="89"/>
      <c r="B4025" s="90"/>
    </row>
    <row r="4026" spans="1:2" x14ac:dyDescent="0.25">
      <c r="A4026" s="89"/>
      <c r="B4026" s="90"/>
    </row>
    <row r="4027" spans="1:2" x14ac:dyDescent="0.25">
      <c r="A4027" s="89"/>
      <c r="B4027" s="90"/>
    </row>
    <row r="4028" spans="1:2" x14ac:dyDescent="0.25">
      <c r="A4028" s="89"/>
      <c r="B4028" s="90"/>
    </row>
    <row r="4029" spans="1:2" x14ac:dyDescent="0.25">
      <c r="A4029" s="89"/>
      <c r="B4029" s="90"/>
    </row>
    <row r="4030" spans="1:2" x14ac:dyDescent="0.25">
      <c r="A4030" s="89"/>
      <c r="B4030" s="90"/>
    </row>
    <row r="4031" spans="1:2" x14ac:dyDescent="0.25">
      <c r="A4031" s="89"/>
      <c r="B4031" s="90"/>
    </row>
    <row r="4032" spans="1:2" x14ac:dyDescent="0.25">
      <c r="A4032" s="89"/>
      <c r="B4032" s="90"/>
    </row>
    <row r="4033" spans="1:2" x14ac:dyDescent="0.25">
      <c r="A4033" s="89"/>
      <c r="B4033" s="90"/>
    </row>
    <row r="4034" spans="1:2" x14ac:dyDescent="0.25">
      <c r="A4034" s="89"/>
      <c r="B4034" s="90"/>
    </row>
    <row r="4035" spans="1:2" x14ac:dyDescent="0.25">
      <c r="A4035" s="89"/>
      <c r="B4035" s="90"/>
    </row>
    <row r="4036" spans="1:2" x14ac:dyDescent="0.25">
      <c r="A4036" s="89"/>
      <c r="B4036" s="90"/>
    </row>
    <row r="4037" spans="1:2" x14ac:dyDescent="0.25">
      <c r="A4037" s="89"/>
      <c r="B4037" s="90"/>
    </row>
    <row r="4038" spans="1:2" x14ac:dyDescent="0.25">
      <c r="A4038" s="89"/>
      <c r="B4038" s="90"/>
    </row>
    <row r="4039" spans="1:2" x14ac:dyDescent="0.25">
      <c r="A4039" s="89"/>
      <c r="B4039" s="90"/>
    </row>
    <row r="4040" spans="1:2" x14ac:dyDescent="0.25">
      <c r="A4040" s="89"/>
      <c r="B4040" s="90"/>
    </row>
    <row r="4041" spans="1:2" x14ac:dyDescent="0.25">
      <c r="A4041" s="89"/>
      <c r="B4041" s="90"/>
    </row>
    <row r="4042" spans="1:2" x14ac:dyDescent="0.25">
      <c r="A4042" s="89"/>
      <c r="B4042" s="90"/>
    </row>
    <row r="4043" spans="1:2" x14ac:dyDescent="0.25">
      <c r="A4043" s="89"/>
      <c r="B4043" s="90"/>
    </row>
    <row r="4044" spans="1:2" x14ac:dyDescent="0.25">
      <c r="A4044" s="89"/>
      <c r="B4044" s="90"/>
    </row>
    <row r="4045" spans="1:2" x14ac:dyDescent="0.25">
      <c r="A4045" s="89"/>
      <c r="B4045" s="90"/>
    </row>
    <row r="4046" spans="1:2" x14ac:dyDescent="0.25">
      <c r="A4046" s="89"/>
      <c r="B4046" s="90"/>
    </row>
    <row r="4047" spans="1:2" x14ac:dyDescent="0.25">
      <c r="A4047" s="89"/>
      <c r="B4047" s="90"/>
    </row>
    <row r="4048" spans="1:2" x14ac:dyDescent="0.25">
      <c r="A4048" s="89"/>
      <c r="B4048" s="90"/>
    </row>
    <row r="4049" spans="1:2" x14ac:dyDescent="0.25">
      <c r="A4049" s="89"/>
      <c r="B4049" s="90"/>
    </row>
    <row r="4050" spans="1:2" x14ac:dyDescent="0.25">
      <c r="A4050" s="89"/>
      <c r="B4050" s="90"/>
    </row>
    <row r="4051" spans="1:2" x14ac:dyDescent="0.25">
      <c r="A4051" s="89"/>
      <c r="B4051" s="90"/>
    </row>
    <row r="4052" spans="1:2" x14ac:dyDescent="0.25">
      <c r="A4052" s="89"/>
      <c r="B4052" s="90"/>
    </row>
    <row r="4053" spans="1:2" x14ac:dyDescent="0.25">
      <c r="A4053" s="89"/>
      <c r="B4053" s="90"/>
    </row>
    <row r="4054" spans="1:2" x14ac:dyDescent="0.25">
      <c r="A4054" s="89"/>
      <c r="B4054" s="90"/>
    </row>
    <row r="4055" spans="1:2" x14ac:dyDescent="0.25">
      <c r="A4055" s="89"/>
      <c r="B4055" s="90"/>
    </row>
    <row r="4056" spans="1:2" x14ac:dyDescent="0.25">
      <c r="A4056" s="89"/>
      <c r="B4056" s="90"/>
    </row>
    <row r="4057" spans="1:2" x14ac:dyDescent="0.25">
      <c r="A4057" s="89"/>
      <c r="B4057" s="90"/>
    </row>
    <row r="4058" spans="1:2" x14ac:dyDescent="0.25">
      <c r="A4058" s="89"/>
      <c r="B4058" s="90"/>
    </row>
    <row r="4059" spans="1:2" x14ac:dyDescent="0.25">
      <c r="A4059" s="89"/>
      <c r="B4059" s="90"/>
    </row>
    <row r="4060" spans="1:2" x14ac:dyDescent="0.25">
      <c r="A4060" s="89"/>
      <c r="B4060" s="90"/>
    </row>
    <row r="4061" spans="1:2" x14ac:dyDescent="0.25">
      <c r="A4061" s="89"/>
      <c r="B4061" s="90"/>
    </row>
    <row r="4062" spans="1:2" x14ac:dyDescent="0.25">
      <c r="A4062" s="89"/>
      <c r="B4062" s="90"/>
    </row>
    <row r="4063" spans="1:2" x14ac:dyDescent="0.25">
      <c r="A4063" s="89"/>
      <c r="B4063" s="90"/>
    </row>
    <row r="4064" spans="1:2" x14ac:dyDescent="0.25">
      <c r="A4064" s="89"/>
      <c r="B4064" s="90"/>
    </row>
    <row r="4065" spans="1:2" x14ac:dyDescent="0.25">
      <c r="A4065" s="89"/>
      <c r="B4065" s="90"/>
    </row>
    <row r="4066" spans="1:2" x14ac:dyDescent="0.25">
      <c r="A4066" s="89"/>
      <c r="B4066" s="90"/>
    </row>
    <row r="4067" spans="1:2" x14ac:dyDescent="0.25">
      <c r="A4067" s="89"/>
      <c r="B4067" s="90"/>
    </row>
    <row r="4068" spans="1:2" x14ac:dyDescent="0.25">
      <c r="A4068" s="89"/>
      <c r="B4068" s="90"/>
    </row>
    <row r="4069" spans="1:2" x14ac:dyDescent="0.25">
      <c r="A4069" s="89"/>
      <c r="B4069" s="90"/>
    </row>
    <row r="4070" spans="1:2" x14ac:dyDescent="0.25">
      <c r="A4070" s="89"/>
      <c r="B4070" s="90"/>
    </row>
    <row r="4071" spans="1:2" x14ac:dyDescent="0.25">
      <c r="A4071" s="89"/>
      <c r="B4071" s="90"/>
    </row>
    <row r="4072" spans="1:2" x14ac:dyDescent="0.25">
      <c r="A4072" s="89"/>
      <c r="B4072" s="90"/>
    </row>
    <row r="4073" spans="1:2" x14ac:dyDescent="0.25">
      <c r="A4073" s="89"/>
      <c r="B4073" s="90"/>
    </row>
    <row r="4074" spans="1:2" x14ac:dyDescent="0.25">
      <c r="A4074" s="89"/>
      <c r="B4074" s="90"/>
    </row>
    <row r="4075" spans="1:2" x14ac:dyDescent="0.25">
      <c r="A4075" s="89"/>
      <c r="B4075" s="90"/>
    </row>
    <row r="4076" spans="1:2" x14ac:dyDescent="0.25">
      <c r="A4076" s="89"/>
      <c r="B4076" s="90"/>
    </row>
    <row r="4077" spans="1:2" x14ac:dyDescent="0.25">
      <c r="A4077" s="89"/>
      <c r="B4077" s="90"/>
    </row>
    <row r="4078" spans="1:2" x14ac:dyDescent="0.25">
      <c r="A4078" s="89"/>
      <c r="B4078" s="90"/>
    </row>
    <row r="4079" spans="1:2" x14ac:dyDescent="0.25">
      <c r="A4079" s="89"/>
      <c r="B4079" s="90"/>
    </row>
    <row r="4080" spans="1:2" x14ac:dyDescent="0.25">
      <c r="A4080" s="89"/>
      <c r="B4080" s="90"/>
    </row>
    <row r="4081" spans="1:2" x14ac:dyDescent="0.25">
      <c r="A4081" s="89"/>
      <c r="B4081" s="90"/>
    </row>
    <row r="4082" spans="1:2" x14ac:dyDescent="0.25">
      <c r="A4082" s="89"/>
      <c r="B4082" s="90"/>
    </row>
    <row r="4083" spans="1:2" x14ac:dyDescent="0.25">
      <c r="A4083" s="89"/>
      <c r="B4083" s="90"/>
    </row>
    <row r="4084" spans="1:2" x14ac:dyDescent="0.25">
      <c r="A4084" s="89"/>
      <c r="B4084" s="90"/>
    </row>
    <row r="4085" spans="1:2" x14ac:dyDescent="0.25">
      <c r="A4085" s="89"/>
      <c r="B4085" s="90"/>
    </row>
    <row r="4086" spans="1:2" x14ac:dyDescent="0.25">
      <c r="A4086" s="89"/>
      <c r="B4086" s="90"/>
    </row>
    <row r="4087" spans="1:2" x14ac:dyDescent="0.25">
      <c r="A4087" s="89"/>
      <c r="B4087" s="90"/>
    </row>
    <row r="4088" spans="1:2" x14ac:dyDescent="0.25">
      <c r="A4088" s="89"/>
      <c r="B4088" s="90"/>
    </row>
    <row r="4089" spans="1:2" x14ac:dyDescent="0.25">
      <c r="A4089" s="89"/>
      <c r="B4089" s="90"/>
    </row>
    <row r="4090" spans="1:2" x14ac:dyDescent="0.25">
      <c r="A4090" s="89"/>
      <c r="B4090" s="90"/>
    </row>
    <row r="4091" spans="1:2" x14ac:dyDescent="0.25">
      <c r="A4091" s="89"/>
      <c r="B4091" s="90"/>
    </row>
    <row r="4092" spans="1:2" x14ac:dyDescent="0.25">
      <c r="A4092" s="89"/>
      <c r="B4092" s="90"/>
    </row>
    <row r="4093" spans="1:2" x14ac:dyDescent="0.25">
      <c r="A4093" s="89"/>
      <c r="B4093" s="90"/>
    </row>
    <row r="4094" spans="1:2" x14ac:dyDescent="0.25">
      <c r="A4094" s="89"/>
      <c r="B4094" s="90"/>
    </row>
    <row r="4095" spans="1:2" x14ac:dyDescent="0.25">
      <c r="A4095" s="89"/>
      <c r="B4095" s="90"/>
    </row>
    <row r="4096" spans="1:2" x14ac:dyDescent="0.25">
      <c r="A4096" s="89"/>
      <c r="B4096" s="90"/>
    </row>
    <row r="4097" spans="1:2" x14ac:dyDescent="0.25">
      <c r="A4097" s="89"/>
      <c r="B4097" s="90"/>
    </row>
    <row r="4098" spans="1:2" x14ac:dyDescent="0.25">
      <c r="A4098" s="89"/>
      <c r="B4098" s="90"/>
    </row>
    <row r="4099" spans="1:2" x14ac:dyDescent="0.25">
      <c r="A4099" s="89"/>
      <c r="B4099" s="90"/>
    </row>
    <row r="4100" spans="1:2" x14ac:dyDescent="0.25">
      <c r="A4100" s="89"/>
      <c r="B4100" s="90"/>
    </row>
    <row r="4101" spans="1:2" x14ac:dyDescent="0.25">
      <c r="A4101" s="89"/>
      <c r="B4101" s="90"/>
    </row>
    <row r="4102" spans="1:2" x14ac:dyDescent="0.25">
      <c r="A4102" s="89"/>
      <c r="B4102" s="90"/>
    </row>
    <row r="4103" spans="1:2" x14ac:dyDescent="0.25">
      <c r="A4103" s="89"/>
      <c r="B4103" s="90"/>
    </row>
    <row r="4104" spans="1:2" x14ac:dyDescent="0.25">
      <c r="A4104" s="89"/>
      <c r="B4104" s="90"/>
    </row>
    <row r="4105" spans="1:2" x14ac:dyDescent="0.25">
      <c r="A4105" s="89"/>
      <c r="B4105" s="90"/>
    </row>
    <row r="4106" spans="1:2" x14ac:dyDescent="0.25">
      <c r="A4106" s="89"/>
      <c r="B4106" s="90"/>
    </row>
    <row r="4107" spans="1:2" x14ac:dyDescent="0.25">
      <c r="A4107" s="89"/>
      <c r="B4107" s="90"/>
    </row>
    <row r="4108" spans="1:2" x14ac:dyDescent="0.25">
      <c r="A4108" s="89"/>
      <c r="B4108" s="90"/>
    </row>
    <row r="4109" spans="1:2" x14ac:dyDescent="0.25">
      <c r="A4109" s="89"/>
      <c r="B4109" s="90"/>
    </row>
    <row r="4110" spans="1:2" x14ac:dyDescent="0.25">
      <c r="A4110" s="89"/>
      <c r="B4110" s="90"/>
    </row>
    <row r="4111" spans="1:2" x14ac:dyDescent="0.25">
      <c r="A4111" s="89"/>
      <c r="B4111" s="90"/>
    </row>
    <row r="4112" spans="1:2" x14ac:dyDescent="0.25">
      <c r="A4112" s="89"/>
      <c r="B4112" s="90"/>
    </row>
    <row r="4113" spans="1:2" x14ac:dyDescent="0.25">
      <c r="A4113" s="89"/>
      <c r="B4113" s="90"/>
    </row>
    <row r="4114" spans="1:2" x14ac:dyDescent="0.25">
      <c r="A4114" s="89"/>
      <c r="B4114" s="90"/>
    </row>
    <row r="4115" spans="1:2" x14ac:dyDescent="0.25">
      <c r="A4115" s="89"/>
      <c r="B4115" s="90"/>
    </row>
    <row r="4116" spans="1:2" x14ac:dyDescent="0.25">
      <c r="A4116" s="89"/>
      <c r="B4116" s="90"/>
    </row>
    <row r="4117" spans="1:2" x14ac:dyDescent="0.25">
      <c r="A4117" s="89"/>
      <c r="B4117" s="90"/>
    </row>
    <row r="4118" spans="1:2" x14ac:dyDescent="0.25">
      <c r="A4118" s="89"/>
      <c r="B4118" s="90"/>
    </row>
    <row r="4119" spans="1:2" x14ac:dyDescent="0.25">
      <c r="A4119" s="89"/>
      <c r="B4119" s="90"/>
    </row>
    <row r="4120" spans="1:2" x14ac:dyDescent="0.25">
      <c r="A4120" s="89"/>
      <c r="B4120" s="90"/>
    </row>
    <row r="4121" spans="1:2" x14ac:dyDescent="0.25">
      <c r="A4121" s="89"/>
      <c r="B4121" s="90"/>
    </row>
    <row r="4122" spans="1:2" x14ac:dyDescent="0.25">
      <c r="A4122" s="89"/>
      <c r="B4122" s="90"/>
    </row>
    <row r="4123" spans="1:2" x14ac:dyDescent="0.25">
      <c r="A4123" s="89"/>
      <c r="B4123" s="90"/>
    </row>
    <row r="4124" spans="1:2" x14ac:dyDescent="0.25">
      <c r="A4124" s="89"/>
      <c r="B4124" s="90"/>
    </row>
    <row r="4125" spans="1:2" x14ac:dyDescent="0.25">
      <c r="A4125" s="89"/>
      <c r="B4125" s="90"/>
    </row>
    <row r="4126" spans="1:2" x14ac:dyDescent="0.25">
      <c r="A4126" s="89"/>
      <c r="B4126" s="90"/>
    </row>
    <row r="4127" spans="1:2" x14ac:dyDescent="0.25">
      <c r="A4127" s="89"/>
      <c r="B4127" s="90"/>
    </row>
    <row r="4128" spans="1:2" x14ac:dyDescent="0.25">
      <c r="A4128" s="89"/>
      <c r="B4128" s="90"/>
    </row>
    <row r="4129" spans="1:2" x14ac:dyDescent="0.25">
      <c r="A4129" s="89"/>
      <c r="B4129" s="90"/>
    </row>
    <row r="4130" spans="1:2" x14ac:dyDescent="0.25">
      <c r="A4130" s="89"/>
      <c r="B4130" s="90"/>
    </row>
    <row r="4131" spans="1:2" x14ac:dyDescent="0.25">
      <c r="A4131" s="89"/>
      <c r="B4131" s="90"/>
    </row>
    <row r="4132" spans="1:2" x14ac:dyDescent="0.25">
      <c r="A4132" s="89"/>
      <c r="B4132" s="90"/>
    </row>
    <row r="4133" spans="1:2" x14ac:dyDescent="0.25">
      <c r="A4133" s="89"/>
      <c r="B4133" s="90"/>
    </row>
    <row r="4134" spans="1:2" x14ac:dyDescent="0.25">
      <c r="A4134" s="89"/>
      <c r="B4134" s="90"/>
    </row>
    <row r="4135" spans="1:2" x14ac:dyDescent="0.25">
      <c r="A4135" s="89"/>
      <c r="B4135" s="90"/>
    </row>
    <row r="4136" spans="1:2" x14ac:dyDescent="0.25">
      <c r="A4136" s="89"/>
      <c r="B4136" s="90"/>
    </row>
    <row r="4137" spans="1:2" x14ac:dyDescent="0.25">
      <c r="A4137" s="89"/>
      <c r="B4137" s="90"/>
    </row>
    <row r="4138" spans="1:2" x14ac:dyDescent="0.25">
      <c r="A4138" s="89"/>
      <c r="B4138" s="90"/>
    </row>
    <row r="4139" spans="1:2" x14ac:dyDescent="0.25">
      <c r="A4139" s="89"/>
      <c r="B4139" s="90"/>
    </row>
    <row r="4140" spans="1:2" x14ac:dyDescent="0.25">
      <c r="A4140" s="89"/>
      <c r="B4140" s="90"/>
    </row>
    <row r="4141" spans="1:2" x14ac:dyDescent="0.25">
      <c r="A4141" s="89"/>
      <c r="B4141" s="90"/>
    </row>
    <row r="4142" spans="1:2" x14ac:dyDescent="0.25">
      <c r="A4142" s="89"/>
      <c r="B4142" s="90"/>
    </row>
    <row r="4143" spans="1:2" x14ac:dyDescent="0.25">
      <c r="A4143" s="89"/>
      <c r="B4143" s="90"/>
    </row>
    <row r="4144" spans="1:2" x14ac:dyDescent="0.25">
      <c r="A4144" s="89"/>
      <c r="B4144" s="90"/>
    </row>
    <row r="4145" spans="1:2" x14ac:dyDescent="0.25">
      <c r="A4145" s="89"/>
      <c r="B4145" s="90"/>
    </row>
    <row r="4146" spans="1:2" x14ac:dyDescent="0.25">
      <c r="A4146" s="89"/>
      <c r="B4146" s="90"/>
    </row>
    <row r="4147" spans="1:2" x14ac:dyDescent="0.25">
      <c r="A4147" s="89"/>
      <c r="B4147" s="90"/>
    </row>
    <row r="4148" spans="1:2" x14ac:dyDescent="0.25">
      <c r="A4148" s="89"/>
      <c r="B4148" s="90"/>
    </row>
    <row r="4149" spans="1:2" x14ac:dyDescent="0.25">
      <c r="A4149" s="89"/>
      <c r="B4149" s="90"/>
    </row>
    <row r="4150" spans="1:2" x14ac:dyDescent="0.25">
      <c r="A4150" s="89"/>
      <c r="B4150" s="90"/>
    </row>
    <row r="4151" spans="1:2" x14ac:dyDescent="0.25">
      <c r="A4151" s="89"/>
      <c r="B4151" s="90"/>
    </row>
    <row r="4152" spans="1:2" x14ac:dyDescent="0.25">
      <c r="A4152" s="89"/>
      <c r="B4152" s="90"/>
    </row>
    <row r="4153" spans="1:2" x14ac:dyDescent="0.25">
      <c r="A4153" s="89"/>
      <c r="B4153" s="90"/>
    </row>
    <row r="4154" spans="1:2" x14ac:dyDescent="0.25">
      <c r="A4154" s="89"/>
      <c r="B4154" s="90"/>
    </row>
    <row r="4155" spans="1:2" x14ac:dyDescent="0.25">
      <c r="A4155" s="89"/>
      <c r="B4155" s="90"/>
    </row>
    <row r="4156" spans="1:2" x14ac:dyDescent="0.25">
      <c r="A4156" s="89"/>
      <c r="B4156" s="90"/>
    </row>
    <row r="4157" spans="1:2" x14ac:dyDescent="0.25">
      <c r="A4157" s="89"/>
      <c r="B4157" s="90"/>
    </row>
    <row r="4158" spans="1:2" x14ac:dyDescent="0.25">
      <c r="A4158" s="89"/>
      <c r="B4158" s="90"/>
    </row>
    <row r="4159" spans="1:2" x14ac:dyDescent="0.25">
      <c r="A4159" s="89"/>
      <c r="B4159" s="90"/>
    </row>
    <row r="4160" spans="1:2" x14ac:dyDescent="0.25">
      <c r="A4160" s="89"/>
      <c r="B4160" s="90"/>
    </row>
    <row r="4161" spans="1:2" x14ac:dyDescent="0.25">
      <c r="A4161" s="89"/>
      <c r="B4161" s="90"/>
    </row>
    <row r="4162" spans="1:2" x14ac:dyDescent="0.25">
      <c r="A4162" s="89"/>
      <c r="B4162" s="90"/>
    </row>
    <row r="4163" spans="1:2" x14ac:dyDescent="0.25">
      <c r="A4163" s="89"/>
      <c r="B4163" s="90"/>
    </row>
    <row r="4164" spans="1:2" x14ac:dyDescent="0.25">
      <c r="A4164" s="89"/>
      <c r="B4164" s="90"/>
    </row>
    <row r="4165" spans="1:2" x14ac:dyDescent="0.25">
      <c r="A4165" s="89"/>
      <c r="B4165" s="90"/>
    </row>
    <row r="4166" spans="1:2" x14ac:dyDescent="0.25">
      <c r="A4166" s="89"/>
      <c r="B4166" s="90"/>
    </row>
    <row r="4167" spans="1:2" x14ac:dyDescent="0.25">
      <c r="A4167" s="89"/>
      <c r="B4167" s="90"/>
    </row>
    <row r="4168" spans="1:2" x14ac:dyDescent="0.25">
      <c r="A4168" s="89"/>
      <c r="B4168" s="90"/>
    </row>
    <row r="4169" spans="1:2" x14ac:dyDescent="0.25">
      <c r="A4169" s="89"/>
      <c r="B4169" s="90"/>
    </row>
    <row r="4170" spans="1:2" x14ac:dyDescent="0.25">
      <c r="A4170" s="89"/>
      <c r="B4170" s="90"/>
    </row>
    <row r="4171" spans="1:2" x14ac:dyDescent="0.25">
      <c r="A4171" s="89"/>
      <c r="B4171" s="90"/>
    </row>
    <row r="4172" spans="1:2" x14ac:dyDescent="0.25">
      <c r="A4172" s="89"/>
      <c r="B4172" s="90"/>
    </row>
    <row r="4173" spans="1:2" x14ac:dyDescent="0.25">
      <c r="A4173" s="89"/>
      <c r="B4173" s="90"/>
    </row>
    <row r="4174" spans="1:2" x14ac:dyDescent="0.25">
      <c r="A4174" s="89"/>
      <c r="B4174" s="90"/>
    </row>
    <row r="4175" spans="1:2" x14ac:dyDescent="0.25">
      <c r="A4175" s="89"/>
      <c r="B4175" s="90"/>
    </row>
    <row r="4176" spans="1:2" x14ac:dyDescent="0.25">
      <c r="A4176" s="89"/>
      <c r="B4176" s="90"/>
    </row>
    <row r="4177" spans="1:2" x14ac:dyDescent="0.25">
      <c r="A4177" s="89"/>
      <c r="B4177" s="90"/>
    </row>
    <row r="4178" spans="1:2" x14ac:dyDescent="0.25">
      <c r="A4178" s="89"/>
      <c r="B4178" s="90"/>
    </row>
    <row r="4179" spans="1:2" x14ac:dyDescent="0.25">
      <c r="A4179" s="89"/>
      <c r="B4179" s="90"/>
    </row>
    <row r="4180" spans="1:2" x14ac:dyDescent="0.25">
      <c r="A4180" s="89"/>
      <c r="B4180" s="90"/>
    </row>
    <row r="4181" spans="1:2" x14ac:dyDescent="0.25">
      <c r="A4181" s="89"/>
      <c r="B4181" s="90"/>
    </row>
    <row r="4182" spans="1:2" x14ac:dyDescent="0.25">
      <c r="A4182" s="89"/>
      <c r="B4182" s="90"/>
    </row>
    <row r="4183" spans="1:2" x14ac:dyDescent="0.25">
      <c r="A4183" s="89"/>
      <c r="B4183" s="90"/>
    </row>
    <row r="4184" spans="1:2" x14ac:dyDescent="0.25">
      <c r="A4184" s="89"/>
      <c r="B4184" s="90"/>
    </row>
    <row r="4185" spans="1:2" x14ac:dyDescent="0.25">
      <c r="A4185" s="89"/>
      <c r="B4185" s="90"/>
    </row>
    <row r="4186" spans="1:2" x14ac:dyDescent="0.25">
      <c r="A4186" s="89"/>
      <c r="B4186" s="90"/>
    </row>
    <row r="4187" spans="1:2" x14ac:dyDescent="0.25">
      <c r="A4187" s="89"/>
      <c r="B4187" s="90"/>
    </row>
    <row r="4188" spans="1:2" x14ac:dyDescent="0.25">
      <c r="A4188" s="89"/>
      <c r="B4188" s="90"/>
    </row>
    <row r="4189" spans="1:2" x14ac:dyDescent="0.25">
      <c r="A4189" s="89"/>
      <c r="B4189" s="90"/>
    </row>
    <row r="4190" spans="1:2" x14ac:dyDescent="0.25">
      <c r="A4190" s="89"/>
      <c r="B4190" s="90"/>
    </row>
    <row r="4191" spans="1:2" x14ac:dyDescent="0.25">
      <c r="A4191" s="89"/>
      <c r="B4191" s="90"/>
    </row>
    <row r="4192" spans="1:2" x14ac:dyDescent="0.25">
      <c r="A4192" s="89"/>
      <c r="B4192" s="90"/>
    </row>
    <row r="4193" spans="1:2" x14ac:dyDescent="0.25">
      <c r="A4193" s="89"/>
      <c r="B4193" s="90"/>
    </row>
    <row r="4194" spans="1:2" x14ac:dyDescent="0.25">
      <c r="A4194" s="89"/>
      <c r="B4194" s="90"/>
    </row>
    <row r="4195" spans="1:2" x14ac:dyDescent="0.25">
      <c r="A4195" s="89"/>
      <c r="B4195" s="90"/>
    </row>
    <row r="4196" spans="1:2" x14ac:dyDescent="0.25">
      <c r="A4196" s="89"/>
      <c r="B4196" s="90"/>
    </row>
    <row r="4197" spans="1:2" x14ac:dyDescent="0.25">
      <c r="A4197" s="89"/>
      <c r="B4197" s="90"/>
    </row>
    <row r="4198" spans="1:2" x14ac:dyDescent="0.25">
      <c r="A4198" s="89"/>
      <c r="B4198" s="90"/>
    </row>
    <row r="4199" spans="1:2" x14ac:dyDescent="0.25">
      <c r="A4199" s="89"/>
      <c r="B4199" s="90"/>
    </row>
    <row r="4200" spans="1:2" x14ac:dyDescent="0.25">
      <c r="A4200" s="89"/>
      <c r="B4200" s="90"/>
    </row>
    <row r="4201" spans="1:2" x14ac:dyDescent="0.25">
      <c r="A4201" s="89"/>
      <c r="B4201" s="90"/>
    </row>
    <row r="4202" spans="1:2" x14ac:dyDescent="0.25">
      <c r="A4202" s="89"/>
      <c r="B4202" s="90"/>
    </row>
    <row r="4203" spans="1:2" x14ac:dyDescent="0.25">
      <c r="A4203" s="89"/>
      <c r="B4203" s="90"/>
    </row>
    <row r="4204" spans="1:2" x14ac:dyDescent="0.25">
      <c r="A4204" s="89"/>
      <c r="B4204" s="90"/>
    </row>
    <row r="4205" spans="1:2" x14ac:dyDescent="0.25">
      <c r="A4205" s="89"/>
      <c r="B4205" s="90"/>
    </row>
    <row r="4206" spans="1:2" x14ac:dyDescent="0.25">
      <c r="A4206" s="89"/>
      <c r="B4206" s="90"/>
    </row>
    <row r="4207" spans="1:2" x14ac:dyDescent="0.25">
      <c r="A4207" s="89"/>
      <c r="B4207" s="90"/>
    </row>
    <row r="4208" spans="1:2" x14ac:dyDescent="0.25">
      <c r="A4208" s="89"/>
      <c r="B4208" s="90"/>
    </row>
    <row r="4209" spans="1:2" x14ac:dyDescent="0.25">
      <c r="A4209" s="89"/>
      <c r="B4209" s="90"/>
    </row>
    <row r="4210" spans="1:2" x14ac:dyDescent="0.25">
      <c r="A4210" s="89"/>
      <c r="B4210" s="90"/>
    </row>
    <row r="4211" spans="1:2" x14ac:dyDescent="0.25">
      <c r="A4211" s="89"/>
      <c r="B4211" s="90"/>
    </row>
    <row r="4212" spans="1:2" x14ac:dyDescent="0.25">
      <c r="A4212" s="89"/>
      <c r="B4212" s="90"/>
    </row>
    <row r="4213" spans="1:2" x14ac:dyDescent="0.25">
      <c r="A4213" s="89"/>
      <c r="B4213" s="90"/>
    </row>
    <row r="4214" spans="1:2" x14ac:dyDescent="0.25">
      <c r="A4214" s="89"/>
      <c r="B4214" s="90"/>
    </row>
    <row r="4215" spans="1:2" x14ac:dyDescent="0.25">
      <c r="A4215" s="89"/>
      <c r="B4215" s="90"/>
    </row>
    <row r="4216" spans="1:2" x14ac:dyDescent="0.25">
      <c r="A4216" s="89"/>
      <c r="B4216" s="90"/>
    </row>
    <row r="4217" spans="1:2" x14ac:dyDescent="0.25">
      <c r="A4217" s="89"/>
      <c r="B4217" s="90"/>
    </row>
    <row r="4218" spans="1:2" x14ac:dyDescent="0.25">
      <c r="A4218" s="89"/>
      <c r="B4218" s="90"/>
    </row>
    <row r="4219" spans="1:2" x14ac:dyDescent="0.25">
      <c r="A4219" s="89"/>
      <c r="B4219" s="90"/>
    </row>
    <row r="4220" spans="1:2" x14ac:dyDescent="0.25">
      <c r="A4220" s="89"/>
      <c r="B4220" s="90"/>
    </row>
    <row r="4221" spans="1:2" x14ac:dyDescent="0.25">
      <c r="A4221" s="89"/>
      <c r="B4221" s="90"/>
    </row>
    <row r="4222" spans="1:2" x14ac:dyDescent="0.25">
      <c r="A4222" s="89"/>
      <c r="B4222" s="90"/>
    </row>
    <row r="4223" spans="1:2" x14ac:dyDescent="0.25">
      <c r="A4223" s="89"/>
      <c r="B4223" s="90"/>
    </row>
    <row r="4224" spans="1:2" x14ac:dyDescent="0.25">
      <c r="A4224" s="89"/>
      <c r="B4224" s="90"/>
    </row>
    <row r="4225" spans="1:2" x14ac:dyDescent="0.25">
      <c r="A4225" s="89"/>
      <c r="B4225" s="90"/>
    </row>
    <row r="4226" spans="1:2" x14ac:dyDescent="0.25">
      <c r="A4226" s="89"/>
      <c r="B4226" s="90"/>
    </row>
    <row r="4227" spans="1:2" x14ac:dyDescent="0.25">
      <c r="A4227" s="89"/>
      <c r="B4227" s="90"/>
    </row>
    <row r="4228" spans="1:2" x14ac:dyDescent="0.25">
      <c r="A4228" s="89"/>
      <c r="B4228" s="90"/>
    </row>
    <row r="4229" spans="1:2" x14ac:dyDescent="0.25">
      <c r="A4229" s="89"/>
      <c r="B4229" s="90"/>
    </row>
    <row r="4230" spans="1:2" x14ac:dyDescent="0.25">
      <c r="A4230" s="89"/>
      <c r="B4230" s="90"/>
    </row>
    <row r="4231" spans="1:2" x14ac:dyDescent="0.25">
      <c r="A4231" s="89"/>
      <c r="B4231" s="90"/>
    </row>
    <row r="4232" spans="1:2" x14ac:dyDescent="0.25">
      <c r="A4232" s="89"/>
      <c r="B4232" s="90"/>
    </row>
    <row r="4233" spans="1:2" x14ac:dyDescent="0.25">
      <c r="A4233" s="89"/>
      <c r="B4233" s="90"/>
    </row>
    <row r="4234" spans="1:2" x14ac:dyDescent="0.25">
      <c r="A4234" s="89"/>
      <c r="B4234" s="90"/>
    </row>
    <row r="4235" spans="1:2" x14ac:dyDescent="0.25">
      <c r="A4235" s="89"/>
      <c r="B4235" s="90"/>
    </row>
    <row r="4236" spans="1:2" x14ac:dyDescent="0.25">
      <c r="A4236" s="89"/>
      <c r="B4236" s="90"/>
    </row>
    <row r="4237" spans="1:2" x14ac:dyDescent="0.25">
      <c r="A4237" s="89"/>
      <c r="B4237" s="90"/>
    </row>
    <row r="4238" spans="1:2" x14ac:dyDescent="0.25">
      <c r="A4238" s="89"/>
      <c r="B4238" s="90"/>
    </row>
    <row r="4239" spans="1:2" x14ac:dyDescent="0.25">
      <c r="A4239" s="89"/>
      <c r="B4239" s="90"/>
    </row>
    <row r="4240" spans="1:2" x14ac:dyDescent="0.25">
      <c r="A4240" s="89"/>
      <c r="B4240" s="90"/>
    </row>
    <row r="4241" spans="1:2" x14ac:dyDescent="0.25">
      <c r="A4241" s="89"/>
      <c r="B4241" s="90"/>
    </row>
    <row r="4242" spans="1:2" x14ac:dyDescent="0.25">
      <c r="A4242" s="89"/>
      <c r="B4242" s="90"/>
    </row>
    <row r="4243" spans="1:2" x14ac:dyDescent="0.25">
      <c r="A4243" s="89"/>
      <c r="B4243" s="90"/>
    </row>
    <row r="4244" spans="1:2" x14ac:dyDescent="0.25">
      <c r="A4244" s="89"/>
      <c r="B4244" s="90"/>
    </row>
    <row r="4245" spans="1:2" x14ac:dyDescent="0.25">
      <c r="A4245" s="89"/>
      <c r="B4245" s="90"/>
    </row>
    <row r="4246" spans="1:2" x14ac:dyDescent="0.25">
      <c r="A4246" s="89"/>
      <c r="B4246" s="90"/>
    </row>
    <row r="4247" spans="1:2" x14ac:dyDescent="0.25">
      <c r="A4247" s="89"/>
      <c r="B4247" s="90"/>
    </row>
    <row r="4248" spans="1:2" x14ac:dyDescent="0.25">
      <c r="A4248" s="89"/>
      <c r="B4248" s="90"/>
    </row>
    <row r="4249" spans="1:2" x14ac:dyDescent="0.25">
      <c r="A4249" s="89"/>
      <c r="B4249" s="90"/>
    </row>
    <row r="4250" spans="1:2" x14ac:dyDescent="0.25">
      <c r="A4250" s="89"/>
      <c r="B4250" s="90"/>
    </row>
    <row r="4251" spans="1:2" x14ac:dyDescent="0.25">
      <c r="A4251" s="89"/>
      <c r="B4251" s="90"/>
    </row>
    <row r="4252" spans="1:2" x14ac:dyDescent="0.25">
      <c r="A4252" s="89"/>
      <c r="B4252" s="90"/>
    </row>
    <row r="4253" spans="1:2" x14ac:dyDescent="0.25">
      <c r="A4253" s="89"/>
      <c r="B4253" s="90"/>
    </row>
    <row r="4254" spans="1:2" x14ac:dyDescent="0.25">
      <c r="A4254" s="89"/>
      <c r="B4254" s="90"/>
    </row>
    <row r="4255" spans="1:2" x14ac:dyDescent="0.25">
      <c r="A4255" s="89"/>
      <c r="B4255" s="90"/>
    </row>
    <row r="4256" spans="1:2" x14ac:dyDescent="0.25">
      <c r="A4256" s="89"/>
      <c r="B4256" s="90"/>
    </row>
    <row r="4257" spans="1:2" x14ac:dyDescent="0.25">
      <c r="A4257" s="89"/>
      <c r="B4257" s="90"/>
    </row>
    <row r="4258" spans="1:2" x14ac:dyDescent="0.25">
      <c r="A4258" s="89"/>
      <c r="B4258" s="90"/>
    </row>
    <row r="4259" spans="1:2" x14ac:dyDescent="0.25">
      <c r="A4259" s="89"/>
      <c r="B4259" s="90"/>
    </row>
    <row r="4260" spans="1:2" x14ac:dyDescent="0.25">
      <c r="A4260" s="89"/>
      <c r="B4260" s="90"/>
    </row>
    <row r="4261" spans="1:2" x14ac:dyDescent="0.25">
      <c r="A4261" s="89"/>
      <c r="B4261" s="90"/>
    </row>
    <row r="4262" spans="1:2" x14ac:dyDescent="0.25">
      <c r="A4262" s="89"/>
      <c r="B4262" s="90"/>
    </row>
    <row r="4263" spans="1:2" x14ac:dyDescent="0.25">
      <c r="A4263" s="89"/>
      <c r="B4263" s="90"/>
    </row>
    <row r="4264" spans="1:2" x14ac:dyDescent="0.25">
      <c r="A4264" s="89"/>
      <c r="B4264" s="90"/>
    </row>
    <row r="4265" spans="1:2" x14ac:dyDescent="0.25">
      <c r="A4265" s="89"/>
      <c r="B4265" s="90"/>
    </row>
    <row r="4266" spans="1:2" x14ac:dyDescent="0.25">
      <c r="A4266" s="89"/>
      <c r="B4266" s="90"/>
    </row>
    <row r="4267" spans="1:2" x14ac:dyDescent="0.25">
      <c r="A4267" s="89"/>
      <c r="B4267" s="90"/>
    </row>
    <row r="4268" spans="1:2" x14ac:dyDescent="0.25">
      <c r="A4268" s="89"/>
      <c r="B4268" s="90"/>
    </row>
    <row r="4269" spans="1:2" x14ac:dyDescent="0.25">
      <c r="A4269" s="89"/>
      <c r="B4269" s="90"/>
    </row>
    <row r="4270" spans="1:2" x14ac:dyDescent="0.25">
      <c r="A4270" s="89"/>
      <c r="B4270" s="90"/>
    </row>
    <row r="4271" spans="1:2" x14ac:dyDescent="0.25">
      <c r="A4271" s="89"/>
      <c r="B4271" s="90"/>
    </row>
    <row r="4272" spans="1:2" x14ac:dyDescent="0.25">
      <c r="A4272" s="89"/>
      <c r="B4272" s="90"/>
    </row>
    <row r="4273" spans="1:2" x14ac:dyDescent="0.25">
      <c r="A4273" s="89"/>
      <c r="B4273" s="90"/>
    </row>
    <row r="4274" spans="1:2" x14ac:dyDescent="0.25">
      <c r="A4274" s="89"/>
      <c r="B4274" s="90"/>
    </row>
    <row r="4275" spans="1:2" x14ac:dyDescent="0.25">
      <c r="A4275" s="89"/>
      <c r="B4275" s="90"/>
    </row>
    <row r="4276" spans="1:2" x14ac:dyDescent="0.25">
      <c r="A4276" s="89"/>
      <c r="B4276" s="90"/>
    </row>
    <row r="4277" spans="1:2" x14ac:dyDescent="0.25">
      <c r="A4277" s="89"/>
      <c r="B4277" s="90"/>
    </row>
    <row r="4278" spans="1:2" x14ac:dyDescent="0.25">
      <c r="A4278" s="89"/>
      <c r="B4278" s="90"/>
    </row>
    <row r="4279" spans="1:2" x14ac:dyDescent="0.25">
      <c r="A4279" s="89"/>
      <c r="B4279" s="90"/>
    </row>
    <row r="4280" spans="1:2" x14ac:dyDescent="0.25">
      <c r="A4280" s="89"/>
      <c r="B4280" s="90"/>
    </row>
    <row r="4281" spans="1:2" x14ac:dyDescent="0.25">
      <c r="A4281" s="89"/>
      <c r="B4281" s="90"/>
    </row>
    <row r="4282" spans="1:2" x14ac:dyDescent="0.25">
      <c r="A4282" s="89"/>
      <c r="B4282" s="90"/>
    </row>
    <row r="4283" spans="1:2" x14ac:dyDescent="0.25">
      <c r="A4283" s="89"/>
      <c r="B4283" s="90"/>
    </row>
    <row r="4284" spans="1:2" x14ac:dyDescent="0.25">
      <c r="A4284" s="89"/>
      <c r="B4284" s="90"/>
    </row>
    <row r="4285" spans="1:2" x14ac:dyDescent="0.25">
      <c r="A4285" s="89"/>
      <c r="B4285" s="90"/>
    </row>
    <row r="4286" spans="1:2" x14ac:dyDescent="0.25">
      <c r="A4286" s="89"/>
      <c r="B4286" s="90"/>
    </row>
    <row r="4287" spans="1:2" x14ac:dyDescent="0.25">
      <c r="A4287" s="89"/>
      <c r="B4287" s="90"/>
    </row>
    <row r="4288" spans="1:2" x14ac:dyDescent="0.25">
      <c r="A4288" s="89"/>
      <c r="B4288" s="90"/>
    </row>
    <row r="4289" spans="1:2" x14ac:dyDescent="0.25">
      <c r="A4289" s="89"/>
      <c r="B4289" s="90"/>
    </row>
    <row r="4290" spans="1:2" x14ac:dyDescent="0.25">
      <c r="A4290" s="89"/>
      <c r="B4290" s="90"/>
    </row>
    <row r="4291" spans="1:2" x14ac:dyDescent="0.25">
      <c r="A4291" s="89"/>
      <c r="B4291" s="90"/>
    </row>
    <row r="4292" spans="1:2" x14ac:dyDescent="0.25">
      <c r="A4292" s="89"/>
      <c r="B4292" s="90"/>
    </row>
    <row r="4293" spans="1:2" x14ac:dyDescent="0.25">
      <c r="A4293" s="89"/>
      <c r="B4293" s="90"/>
    </row>
    <row r="4294" spans="1:2" x14ac:dyDescent="0.25">
      <c r="A4294" s="89"/>
      <c r="B4294" s="90"/>
    </row>
    <row r="4295" spans="1:2" x14ac:dyDescent="0.25">
      <c r="A4295" s="89"/>
      <c r="B4295" s="90"/>
    </row>
    <row r="4296" spans="1:2" x14ac:dyDescent="0.25">
      <c r="A4296" s="89"/>
      <c r="B4296" s="90"/>
    </row>
    <row r="4297" spans="1:2" x14ac:dyDescent="0.25">
      <c r="A4297" s="89"/>
      <c r="B4297" s="90"/>
    </row>
    <row r="4298" spans="1:2" x14ac:dyDescent="0.25">
      <c r="A4298" s="89"/>
      <c r="B4298" s="90"/>
    </row>
    <row r="4299" spans="1:2" x14ac:dyDescent="0.25">
      <c r="A4299" s="89"/>
      <c r="B4299" s="90"/>
    </row>
    <row r="4300" spans="1:2" x14ac:dyDescent="0.25">
      <c r="A4300" s="89"/>
      <c r="B4300" s="90"/>
    </row>
    <row r="4301" spans="1:2" x14ac:dyDescent="0.25">
      <c r="A4301" s="89"/>
      <c r="B4301" s="90"/>
    </row>
    <row r="4302" spans="1:2" x14ac:dyDescent="0.25">
      <c r="A4302" s="89"/>
      <c r="B4302" s="90"/>
    </row>
    <row r="4303" spans="1:2" x14ac:dyDescent="0.25">
      <c r="A4303" s="89"/>
      <c r="B4303" s="90"/>
    </row>
    <row r="4304" spans="1:2" x14ac:dyDescent="0.25">
      <c r="A4304" s="89"/>
      <c r="B4304" s="90"/>
    </row>
    <row r="4305" spans="1:2" x14ac:dyDescent="0.25">
      <c r="A4305" s="89"/>
      <c r="B4305" s="90"/>
    </row>
    <row r="4306" spans="1:2" x14ac:dyDescent="0.25">
      <c r="A4306" s="89"/>
      <c r="B4306" s="90"/>
    </row>
    <row r="4307" spans="1:2" x14ac:dyDescent="0.25">
      <c r="A4307" s="89"/>
      <c r="B4307" s="90"/>
    </row>
    <row r="4308" spans="1:2" x14ac:dyDescent="0.25">
      <c r="A4308" s="89"/>
      <c r="B4308" s="90"/>
    </row>
    <row r="4309" spans="1:2" x14ac:dyDescent="0.25">
      <c r="A4309" s="89"/>
      <c r="B4309" s="90"/>
    </row>
    <row r="4310" spans="1:2" x14ac:dyDescent="0.25">
      <c r="A4310" s="89"/>
      <c r="B4310" s="90"/>
    </row>
    <row r="4311" spans="1:2" x14ac:dyDescent="0.25">
      <c r="A4311" s="89"/>
      <c r="B4311" s="90"/>
    </row>
    <row r="4312" spans="1:2" x14ac:dyDescent="0.25">
      <c r="A4312" s="89"/>
      <c r="B4312" s="90"/>
    </row>
    <row r="4313" spans="1:2" x14ac:dyDescent="0.25">
      <c r="A4313" s="89"/>
      <c r="B4313" s="90"/>
    </row>
    <row r="4314" spans="1:2" x14ac:dyDescent="0.25">
      <c r="A4314" s="89"/>
      <c r="B4314" s="90"/>
    </row>
    <row r="4315" spans="1:2" x14ac:dyDescent="0.25">
      <c r="A4315" s="89"/>
      <c r="B4315" s="90"/>
    </row>
    <row r="4316" spans="1:2" x14ac:dyDescent="0.25">
      <c r="A4316" s="89"/>
      <c r="B4316" s="90"/>
    </row>
    <row r="4317" spans="1:2" x14ac:dyDescent="0.25">
      <c r="A4317" s="89"/>
      <c r="B4317" s="90"/>
    </row>
    <row r="4318" spans="1:2" x14ac:dyDescent="0.25">
      <c r="A4318" s="89"/>
      <c r="B4318" s="90"/>
    </row>
    <row r="4319" spans="1:2" x14ac:dyDescent="0.25">
      <c r="A4319" s="89"/>
      <c r="B4319" s="90"/>
    </row>
    <row r="4320" spans="1:2" x14ac:dyDescent="0.25">
      <c r="A4320" s="89"/>
      <c r="B4320" s="90"/>
    </row>
    <row r="4321" spans="1:2" x14ac:dyDescent="0.25">
      <c r="A4321" s="89"/>
      <c r="B4321" s="90"/>
    </row>
    <row r="4322" spans="1:2" x14ac:dyDescent="0.25">
      <c r="A4322" s="89"/>
      <c r="B4322" s="90"/>
    </row>
    <row r="4323" spans="1:2" x14ac:dyDescent="0.25">
      <c r="A4323" s="89"/>
      <c r="B4323" s="90"/>
    </row>
    <row r="4324" spans="1:2" x14ac:dyDescent="0.25">
      <c r="A4324" s="89"/>
      <c r="B4324" s="90"/>
    </row>
    <row r="4325" spans="1:2" x14ac:dyDescent="0.25">
      <c r="A4325" s="89"/>
      <c r="B4325" s="90"/>
    </row>
    <row r="4326" spans="1:2" x14ac:dyDescent="0.25">
      <c r="A4326" s="89"/>
      <c r="B4326" s="90"/>
    </row>
    <row r="4327" spans="1:2" x14ac:dyDescent="0.25">
      <c r="A4327" s="89"/>
      <c r="B4327" s="90"/>
    </row>
    <row r="4328" spans="1:2" x14ac:dyDescent="0.25">
      <c r="A4328" s="89"/>
      <c r="B4328" s="90"/>
    </row>
    <row r="4329" spans="1:2" x14ac:dyDescent="0.25">
      <c r="A4329" s="89"/>
      <c r="B4329" s="90"/>
    </row>
    <row r="4330" spans="1:2" x14ac:dyDescent="0.25">
      <c r="A4330" s="89"/>
      <c r="B4330" s="90"/>
    </row>
    <row r="4331" spans="1:2" x14ac:dyDescent="0.25">
      <c r="A4331" s="89"/>
      <c r="B4331" s="90"/>
    </row>
    <row r="4332" spans="1:2" x14ac:dyDescent="0.25">
      <c r="A4332" s="89"/>
      <c r="B4332" s="90"/>
    </row>
    <row r="4333" spans="1:2" x14ac:dyDescent="0.25">
      <c r="A4333" s="89"/>
      <c r="B4333" s="90"/>
    </row>
    <row r="4334" spans="1:2" x14ac:dyDescent="0.25">
      <c r="A4334" s="89"/>
      <c r="B4334" s="90"/>
    </row>
    <row r="4335" spans="1:2" x14ac:dyDescent="0.25">
      <c r="A4335" s="89"/>
      <c r="B4335" s="90"/>
    </row>
    <row r="4336" spans="1:2" x14ac:dyDescent="0.25">
      <c r="A4336" s="89"/>
      <c r="B4336" s="90"/>
    </row>
  </sheetData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10 A11:B114" xr:uid="{00000000-0002-0000-0500-000000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Market Dash</vt:lpstr>
      <vt:lpstr>Indices</vt:lpstr>
      <vt:lpstr>Base Data</vt:lpstr>
      <vt:lpstr>Returns</vt:lpstr>
      <vt:lpstr>Base Returns</vt:lpstr>
      <vt:lpstr>Chart Data</vt:lpstr>
      <vt:lpstr>'Market Dash'!Print_Area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Emery Ventura</cp:lastModifiedBy>
  <cp:lastPrinted>2019-03-18T13:43:37Z</cp:lastPrinted>
  <dcterms:created xsi:type="dcterms:W3CDTF">2018-07-16T19:23:00Z</dcterms:created>
  <dcterms:modified xsi:type="dcterms:W3CDTF">2025-08-07T14:32:12Z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1439042372</vt:lpwstr>
  </property>
  <property fmtid="{D5CDD505-2E9C-101B-9397-08002B2CF9AE}" pid="3" name="EcoUpdateMessage">
    <vt:lpwstr>2025/08/07-13:59:32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