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emery\My Drive\G-WORKING FOLDER\Excel Gallery\"/>
    </mc:Choice>
  </mc:AlternateContent>
  <xr:revisionPtr revIDLastSave="0" documentId="13_ncr:1_{A51351CF-38BE-4211-8F07-3FAE34BD0638}" xr6:coauthVersionLast="47" xr6:coauthVersionMax="47" xr10:uidLastSave="{00000000-0000-0000-0000-000000000000}"/>
  <bookViews>
    <workbookView xWindow="38280" yWindow="-285" windowWidth="38640" windowHeight="21120" xr2:uid="{00000000-000D-0000-FFFF-FFFF00000000}"/>
  </bookViews>
  <sheets>
    <sheet name="Risk x Return" sheetId="1" r:id="rId1"/>
    <sheet name="Base" sheetId="3" r:id="rId2"/>
  </sheets>
  <externalReferences>
    <externalReference r:id="rId3"/>
  </externalReferences>
  <definedNames>
    <definedName name="_ECO_RANGE_ID0b7f240e0e9c4758a0d13a9755634d29" localSheetId="0" hidden="1">'Risk x Return'!$C$8:$C$33</definedName>
    <definedName name="_ECO_RANGE_ID8df8721f8aed47879342953a0eb35bf8" localSheetId="0" hidden="1">'Risk x Return'!$D$8:$D$33</definedName>
    <definedName name="_xlnm._FilterDatabase" localSheetId="0" hidden="1">'Risk x Return'!$N$2:$Q$5</definedName>
    <definedName name="Codigos" localSheetId="1">OFFSET('[1]Risco e Retorno'!$C$7,0,0,COUNTA('[1]Risco e Retorno'!$C:$C)-4)</definedName>
    <definedName name="Codigos">OFFSET('Risk x Return'!$C$8,0,0,COUNTA('Risk x Return'!$C:$C)-4)</definedName>
    <definedName name="_xlnm.Print_Area" localSheetId="0">'Risk x Return'!$A$1:$Q$33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8" i="1"/>
  <c r="B19" i="1"/>
  <c r="B29" i="1"/>
  <c r="B26" i="1"/>
  <c r="B20" i="1"/>
  <c r="B28" i="1"/>
  <c r="C3" i="1"/>
  <c r="P5" i="1"/>
  <c r="B31" i="1"/>
  <c r="B21" i="1"/>
  <c r="B24" i="1"/>
  <c r="P4" i="1"/>
  <c r="B18" i="1"/>
  <c r="B25" i="1"/>
  <c r="B23" i="1"/>
  <c r="B12" i="1"/>
  <c r="B10" i="1"/>
  <c r="B16" i="1"/>
  <c r="B8" i="1"/>
  <c r="B13" i="1"/>
  <c r="B22" i="1"/>
  <c r="C7" i="1"/>
  <c r="B14" i="1"/>
  <c r="B17" i="1"/>
  <c r="Q5" i="1"/>
  <c r="B9" i="1"/>
  <c r="B11" i="1"/>
  <c r="B15" i="1"/>
  <c r="B32" i="1"/>
  <c r="B30" i="1"/>
  <c r="B27" i="1"/>
  <c r="B33" i="1"/>
  <c r="P3" i="1"/>
  <c r="Q3" i="1"/>
  <c r="D7" i="1"/>
  <c r="Q4" i="1"/>
</calcChain>
</file>

<file path=xl/sharedStrings.xml><?xml version="1.0" encoding="utf-8"?>
<sst xmlns="http://schemas.openxmlformats.org/spreadsheetml/2006/main" count="43" uniqueCount="41">
  <si>
    <t>12M</t>
  </si>
  <si>
    <t>← Enter Date</t>
  </si>
  <si>
    <t>← Do not modify</t>
  </si>
  <si>
    <t>← Select (D=days; W=weeks; M=months; Q=quarters; Y=year)</t>
  </si>
  <si>
    <t>Start Date:</t>
  </si>
  <si>
    <t>Date:</t>
  </si>
  <si>
    <t>Custom Date:</t>
  </si>
  <si>
    <t>DJIA</t>
  </si>
  <si>
    <t>NASDAQ</t>
  </si>
  <si>
    <t>S&amp;P 500</t>
  </si>
  <si>
    <t>Ticker</t>
  </si>
  <si>
    <t>Return</t>
  </si>
  <si>
    <t>Volatility</t>
  </si>
  <si>
    <t>Market Indices</t>
  </si>
  <si>
    <t>Please do not modify (pivot list)</t>
  </si>
  <si>
    <t>SPY&lt;XNYS&gt;</t>
  </si>
  <si>
    <t>QQQ&lt;XNAS&gt;</t>
  </si>
  <si>
    <t>EEM&lt;XNYS&gt;</t>
  </si>
  <si>
    <t>IWM&lt;XNYS&gt;</t>
  </si>
  <si>
    <t>HYG&lt;XNYS&gt;</t>
  </si>
  <si>
    <t>TQQQ&lt;XNAS&gt;</t>
  </si>
  <si>
    <t>IVV&lt;XNYS&gt;</t>
  </si>
  <si>
    <t>FXI&lt;XNYS&gt;</t>
  </si>
  <si>
    <t>LQD&lt;XNYS&gt;</t>
  </si>
  <si>
    <t>EFA&lt;XNYS&gt;</t>
  </si>
  <si>
    <t>TLT&lt;XNYS&gt;</t>
  </si>
  <si>
    <t>XLF&lt;XNYS&gt;</t>
  </si>
  <si>
    <t>GDX&lt;XNYS&gt;</t>
  </si>
  <si>
    <t>EWZ&lt;XNYS&gt;</t>
  </si>
  <si>
    <t>GLD&lt;XNYS&gt;</t>
  </si>
  <si>
    <t>XLE&lt;XNYS&gt;</t>
  </si>
  <si>
    <t>XLI&lt;XNYS&gt;</t>
  </si>
  <si>
    <t>XLK&lt;XNYS&gt;</t>
  </si>
  <si>
    <t>IEMG&lt;XNYS&gt;</t>
  </si>
  <si>
    <t>XLU&lt;XNYS&gt;</t>
  </si>
  <si>
    <t>XLV&lt;XNYS&gt;</t>
  </si>
  <si>
    <t>VOO&lt;XNYS&gt;</t>
  </si>
  <si>
    <t>DIA&lt;XNYS&gt;</t>
  </si>
  <si>
    <t>JNK&lt;XNYS&gt;</t>
  </si>
  <si>
    <t>XLP&lt;XNYS&gt;</t>
  </si>
  <si>
    <t>XLY&lt;XNYS&gt;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</si>
</sst>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6B66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rgb="FF006B66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AE2DD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rgb="FF006B66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rgb="FF006B66"/>
      </bottom>
      <diagonal/>
    </border>
    <border>
      <left style="thin">
        <color theme="0"/>
      </left>
      <right/>
      <top/>
      <bottom style="thin">
        <color rgb="FF006B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4" fillId="0" borderId="2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2" fillId="2" borderId="1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3" fillId="0" borderId="0" xfId="1" applyNumberFormat="1" applyFont="1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11" fillId="0" borderId="0" xfId="0" applyFont="1"/>
    <xf numFmtId="2" fontId="5" fillId="0" borderId="0" xfId="1" applyNumberFormat="1" applyFont="1" applyAlignment="1">
      <alignment horizontal="left"/>
    </xf>
    <xf numFmtId="2" fontId="10" fillId="0" borderId="0" xfId="1" applyNumberFormat="1" applyFont="1" applyAlignment="1">
      <alignment horizontal="left"/>
    </xf>
    <xf numFmtId="0" fontId="5" fillId="0" borderId="0" xfId="0" applyFont="1"/>
    <xf numFmtId="2" fontId="5" fillId="0" borderId="0" xfId="0" applyNumberFormat="1" applyFont="1" applyAlignment="1">
      <alignment horizontal="left" vertical="center"/>
    </xf>
    <xf numFmtId="2" fontId="5" fillId="0" borderId="0" xfId="1" applyNumberFormat="1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4" fontId="5" fillId="0" borderId="6" xfId="1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2"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colors>
    <mruColors>
      <color rgb="FF006B66"/>
      <color rgb="FFDAE2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5c41818039a848228beee65c164347e9">
      <tp>
        <v>3</v>
        <stp/>
        <stp>66b9fd2f-c283-4205-a76b-4f0233656893</stp>
        <tr r="B20" s="1"/>
      </tp>
    </main>
    <main first="rtdsrv_eco_5c41818039a848228beee65c164347e9">
      <tp>
        <v>3</v>
        <stp/>
        <stp>8c78a99f-1ca9-4499-a9c8-ec8868c0e6f6</stp>
        <tr r="B16" s="1"/>
      </tp>
    </main>
    <main first="rtdsrv_eco_5c41818039a848228beee65c164347e9">
      <tp>
        <v>3</v>
        <stp/>
        <stp>7dcec9cc-25a7-4c93-842a-de240e7573df</stp>
        <tr r="C3" s="1"/>
      </tp>
    </main>
    <main first="rtdsrv_eco_5c41818039a848228beee65c164347e9">
      <tp>
        <v>3</v>
        <stp/>
        <stp>0d4a6e4a-244a-444d-8be0-b2615e8b2875</stp>
        <tr r="B30" s="1"/>
      </tp>
    </main>
    <main first="rtdsrv_eco_5c41818039a848228beee65c164347e9">
      <tp>
        <v>2</v>
        <stp/>
        <stp>8f5f261c-8b9d-42bb-bac1-11912dfaba18</stp>
        <tr r="P4" s="1"/>
      </tp>
      <tp>
        <v>3</v>
        <stp/>
        <stp>8b333911-41b1-4101-993b-8a502c6e8504</stp>
        <tr r="B13" s="1"/>
      </tp>
    </main>
    <main first="rtdsrv_eco_5c41818039a848228beee65c164347e9">
      <tp>
        <v>2</v>
        <stp/>
        <stp>03e56756-9014-4737-8f55-7cc7ac5d1db4</stp>
        <tr r="Q4" s="1"/>
      </tp>
      <tp>
        <v>3</v>
        <stp/>
        <stp>2a516bd1-a92b-4e16-8f03-39db322834cf</stp>
        <tr r="B19" s="1"/>
      </tp>
    </main>
    <main first="rtdsrv_eco_5c41818039a848228beee65c164347e9">
      <tp>
        <v>3</v>
        <stp/>
        <stp>5e00ae8a-3258-4afc-b191-9d87daf217e0</stp>
        <tr r="B9" s="1"/>
      </tp>
    </main>
    <main first="rtdsrv_eco_5c41818039a848228beee65c164347e9">
      <tp>
        <v>3</v>
        <stp/>
        <stp>a058ac44-fa9d-43cb-b42f-6f5b4d7620fe</stp>
        <tr r="B10" s="1"/>
      </tp>
    </main>
    <main first="rtdsrv_eco_5c41818039a848228beee65c164347e9">
      <tp>
        <v>2</v>
        <stp/>
        <stp>bb46532c-d23e-4dd6-bcbf-e228560b211d</stp>
        <tr r="P3" s="1"/>
      </tp>
    </main>
    <main first="rtdsrv_eco_5c41818039a848228beee65c164347e9">
      <tp>
        <v>3</v>
        <stp/>
        <stp>c787814e-7949-432b-9953-a7ce0d997a33</stp>
        <tr r="B32" s="1"/>
      </tp>
    </main>
    <main first="rtdsrv_eco_5c41818039a848228beee65c164347e9">
      <tp>
        <v>3</v>
        <stp/>
        <stp>e459b2c2-bc89-4eda-a708-57ae55ed0c5c</stp>
        <tr r="B21" s="1"/>
      </tp>
    </main>
    <main first="rtdsrv_eco_5c41818039a848228beee65c164347e9">
      <tp>
        <v>3</v>
        <stp/>
        <stp>de35cd3c-3fc5-4e9d-af6b-378d6f21bc2a</stp>
        <tr r="B25" s="1"/>
      </tp>
    </main>
    <main first="rtdsrv_eco_5c41818039a848228beee65c164347e9">
      <tp>
        <v>2</v>
        <stp/>
        <stp>44bbba85-23dd-4614-9408-2ad4fb7f93b5</stp>
        <tr r="P5" s="1"/>
      </tp>
    </main>
    <main first="rtdsrv_eco_5c41818039a848228beee65c164347e9">
      <tp>
        <v>3</v>
        <stp/>
        <stp>1d5fa920-8f77-418e-a9a8-6b6d3a9ea1f0</stp>
        <tr r="B14" s="1"/>
      </tp>
    </main>
    <main first="rtdsrv_eco_5c41818039a848228beee65c164347e9">
      <tp>
        <v>3</v>
        <stp/>
        <stp>1fcdfb15-c53a-4b3f-8dae-5ac17e28e5bb</stp>
        <tr r="B29" s="1"/>
      </tp>
    </main>
    <main first="rtdsrv_eco_5c41818039a848228beee65c164347e9">
      <tp>
        <v>3</v>
        <stp/>
        <stp>e2bceebd-0d0a-402e-8d80-0abe0e4790a3</stp>
        <tr r="B17" s="1"/>
      </tp>
    </main>
    <main first="rtdsrv_eco_5c41818039a848228beee65c164347e9">
      <tp>
        <v>3</v>
        <stp/>
        <stp>98308451-af43-4090-947b-dab0653f40ec</stp>
        <tr r="B22" s="1"/>
      </tp>
    </main>
    <main first="rtdsrv_eco_5c41818039a848228beee65c164347e9">
      <tp>
        <v>3</v>
        <stp/>
        <stp>dbcad690-10ba-4d60-8eff-13e82970d7e5</stp>
        <tr r="B11" s="1"/>
      </tp>
    </main>
    <main first="rtdsrv_eco_5c41818039a848228beee65c164347e9">
      <tp>
        <v>3</v>
        <stp/>
        <stp>6ed2253d-c703-41ce-b181-fff1e394b6d4</stp>
        <tr r="B33" s="1"/>
      </tp>
    </main>
    <main first="rtdsrv_eco_5c41818039a848228beee65c164347e9">
      <tp>
        <v>3</v>
        <stp/>
        <stp>c1267786-915c-4a29-a246-5e67694b6d0b</stp>
        <tr r="B27" s="1"/>
      </tp>
    </main>
    <main first="rtdsrv_eco_5c41818039a848228beee65c164347e9">
      <tp>
        <v>3</v>
        <stp/>
        <stp>c7c760c1-2722-46ae-83af-d8f147628655</stp>
        <tr r="B31" s="1"/>
      </tp>
    </main>
    <main first="rtdsrv_eco_5c41818039a848228beee65c164347e9">
      <tp>
        <v>2</v>
        <stp/>
        <stp>1aaffd6a-d2a3-45b9-88ee-9f3c0fb9643c</stp>
        <tr r="C7" s="1"/>
      </tp>
    </main>
    <main first="rtdsrv_eco_5c41818039a848228beee65c164347e9">
      <tp>
        <v>3</v>
        <stp/>
        <stp>916bdd9a-b98a-4031-8354-e46d48ab46b6</stp>
        <tr r="B23" s="1"/>
      </tp>
    </main>
    <main first="rtdsrv_eco_5c41818039a848228beee65c164347e9">
      <tp>
        <v>2</v>
        <stp/>
        <stp>59264f85-3994-4873-9d42-66142cb4b90f</stp>
        <tr r="D7" s="1"/>
      </tp>
    </main>
    <main first="rtdsrv_eco_5c41818039a848228beee65c164347e9">
      <tp>
        <v>3</v>
        <stp/>
        <stp>e0a9cf40-c851-4ce3-8a2e-a23f2cf20b2f</stp>
        <tr r="B8" s="1"/>
      </tp>
    </main>
    <main first="rtdsrv_eco_5c41818039a848228beee65c164347e9">
      <tp>
        <v>3</v>
        <stp/>
        <stp>e540f13b-943a-47ca-8bdd-a6a649614370</stp>
        <tr r="B18" s="1"/>
      </tp>
    </main>
    <main first="rtdsrv_eco_5c41818039a848228beee65c164347e9">
      <tp>
        <v>3</v>
        <stp/>
        <stp>d7c91d14-5bd7-43b4-9bf4-f7b732a6e475</stp>
        <tr r="B12" s="1"/>
      </tp>
    </main>
    <main first="rtdsrv_eco_5c41818039a848228beee65c164347e9">
      <tp>
        <v>2</v>
        <stp/>
        <stp>b94c94ed-aa1f-4b5e-8fc9-9c3b28435408</stp>
        <tr r="Q5" s="1"/>
      </tp>
    </main>
    <main first="rtdsrv_eco_5c41818039a848228beee65c164347e9">
      <tp>
        <v>3</v>
        <stp/>
        <stp>86f25ab9-cb14-440b-88ef-f0af8a0d9a19</stp>
        <tr r="B15" s="1"/>
      </tp>
    </main>
    <main first="rtdsrv_eco_5c41818039a848228beee65c164347e9">
      <tp>
        <v>3</v>
        <stp/>
        <stp>3f333f33-c886-4a5c-a0c1-ca060e6dcdab</stp>
        <tr r="B26" s="1"/>
      </tp>
    </main>
    <main first="rtdsrv_eco_5c41818039a848228beee65c164347e9">
      <tp>
        <v>2</v>
        <stp/>
        <stp>b467f8d6-3285-429b-89d0-832652f359d2</stp>
        <tr r="Q3" s="1"/>
      </tp>
    </main>
    <main first="rtdsrv_eco_5c41818039a848228beee65c164347e9">
      <tp>
        <v>3</v>
        <stp/>
        <stp>25068a40-307e-4da3-b445-4c5a00a5e29d</stp>
        <tr r="B28" s="1"/>
      </tp>
    </main>
    <main first="rtdsrv_eco_5c41818039a848228beee65c164347e9">
      <tp>
        <v>3</v>
        <stp/>
        <stp>f9d60982-af6b-4ebb-8c1e-e6ff410c44d0</stp>
        <tr r="B24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08730175665709E-2"/>
          <c:y val="1.9995451285312476E-2"/>
          <c:w val="0.91672786159182673"/>
          <c:h val="0.86118046219832278"/>
        </c:manualLayout>
      </c:layout>
      <c:scatterChart>
        <c:scatterStyle val="lineMarker"/>
        <c:varyColors val="0"/>
        <c:ser>
          <c:idx val="0"/>
          <c:order val="0"/>
          <c:tx>
            <c:v>Ações</c:v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6B66"/>
              </a:solidFill>
              <a:ln w="34925" cap="flat" cmpd="dbl" algn="ctr">
                <a:solidFill>
                  <a:srgbClr val="006B66">
                    <a:alpha val="70000"/>
                  </a:srgbClr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4E220727-E0C7-4115-8A98-9A472B3208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15B8-4FA2-9A5D-B37B8684E2D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571F203-A1D8-41DC-BF4C-B32F070491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5B8-4FA2-9A5D-B37B8684E2D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3E004AB-6AB7-4303-9CFD-65B96651D2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5B8-4FA2-9A5D-B37B8684E2D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39252D7-43D3-4DC4-A30D-28930C0877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5B8-4FA2-9A5D-B37B8684E2D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969DBC2-AC2E-4F16-8835-5D32980AC7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5B8-4FA2-9A5D-B37B8684E2D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FA1A53E-3119-48DD-8CDC-50BEDDDE34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5B8-4FA2-9A5D-B37B8684E2D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4BDC1CA-EF52-46DA-9ED3-726BCE823C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15B8-4FA2-9A5D-B37B8684E2D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F928EA7-209F-488E-81A8-E6731EBB5A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15B8-4FA2-9A5D-B37B8684E2D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044E0DB-2EAA-416E-80F4-D03F04C47B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15B8-4FA2-9A5D-B37B8684E2D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E026C7E-DE94-4DF9-9828-9FB7EBBB8C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15B8-4FA2-9A5D-B37B8684E2D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A99F338-BECD-4EAC-BD62-5FB8469A68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15B8-4FA2-9A5D-B37B8684E2D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53F0519-9525-4441-ADC2-AC2F4415A7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15B8-4FA2-9A5D-B37B8684E2D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E9E5791-B48D-4CC2-9052-795C6BC29B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15B8-4FA2-9A5D-B37B8684E2D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27F3712C-F353-4DB9-8D6C-93C293E4B9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15B8-4FA2-9A5D-B37B8684E2D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D17FB3F-3AED-4720-8F88-89A5C06C82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15B8-4FA2-9A5D-B37B8684E2D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7F77C291-639D-4A98-A732-C086785A2E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15B8-4FA2-9A5D-B37B8684E2D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12C22985-1DE6-43D2-9AE2-6785F531E8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15B8-4FA2-9A5D-B37B8684E2D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38C97019-893A-4982-9D6E-280E12E064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15B8-4FA2-9A5D-B37B8684E2D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882E4FD8-FD2C-4E6B-A924-504DC3D5E9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15B8-4FA2-9A5D-B37B8684E2D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0BAE8E7E-1F41-41E6-98B3-595E21F15F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15B8-4FA2-9A5D-B37B8684E2D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61F09AB5-8042-4DE1-9613-7A8D6CBE14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15B8-4FA2-9A5D-B37B8684E2D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373C480D-EF6C-4D64-B4AF-8BFECB931F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15B8-4FA2-9A5D-B37B8684E2DD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54BE2F80-14AC-496D-BCF1-41BFBB0967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15B8-4FA2-9A5D-B37B8684E2DD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A592BD6D-FAEA-4573-AA19-9A5DC740F8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15B8-4FA2-9A5D-B37B8684E2DD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99F68B18-A1B9-429F-86AF-7044A71360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15B8-4FA2-9A5D-B37B8684E2DD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0A4141AB-9947-49EA-9A9F-49B8627E82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15B8-4FA2-9A5D-B37B8684E2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'Risk x Return'!$D$8:$D$33</c:f>
              <c:numCache>
                <c:formatCode>0.00</c:formatCode>
                <c:ptCount val="26"/>
                <c:pt idx="0">
                  <c:v>19.776336537999999</c:v>
                </c:pt>
                <c:pt idx="1">
                  <c:v>24.238375825999999</c:v>
                </c:pt>
                <c:pt idx="2">
                  <c:v>18.729306266999998</c:v>
                </c:pt>
                <c:pt idx="3">
                  <c:v>23.324605220999999</c:v>
                </c:pt>
                <c:pt idx="4">
                  <c:v>5.6765930986999997</c:v>
                </c:pt>
                <c:pt idx="5">
                  <c:v>71.433928768000001</c:v>
                </c:pt>
                <c:pt idx="6">
                  <c:v>19.097443384000002</c:v>
                </c:pt>
                <c:pt idx="7">
                  <c:v>34.526977166999998</c:v>
                </c:pt>
                <c:pt idx="8">
                  <c:v>7.3446502850000002</c:v>
                </c:pt>
                <c:pt idx="9">
                  <c:v>17.229786351000001</c:v>
                </c:pt>
                <c:pt idx="10">
                  <c:v>13.501238828</c:v>
                </c:pt>
                <c:pt idx="11">
                  <c:v>19.962556123999999</c:v>
                </c:pt>
                <c:pt idx="12">
                  <c:v>34.323256542000003</c:v>
                </c:pt>
                <c:pt idx="13">
                  <c:v>24.874606373999999</c:v>
                </c:pt>
                <c:pt idx="14">
                  <c:v>17.552781763999999</c:v>
                </c:pt>
                <c:pt idx="15">
                  <c:v>25.491374789000002</c:v>
                </c:pt>
                <c:pt idx="16">
                  <c:v>19.225332259000002</c:v>
                </c:pt>
                <c:pt idx="17">
                  <c:v>28.346159491000002</c:v>
                </c:pt>
                <c:pt idx="18">
                  <c:v>18.234976049</c:v>
                </c:pt>
                <c:pt idx="19">
                  <c:v>16.872307117999998</c:v>
                </c:pt>
                <c:pt idx="20">
                  <c:v>16.466415191999999</c:v>
                </c:pt>
                <c:pt idx="21">
                  <c:v>18.924247393999998</c:v>
                </c:pt>
                <c:pt idx="22">
                  <c:v>17.031604664</c:v>
                </c:pt>
                <c:pt idx="23">
                  <c:v>5.8739564132000002</c:v>
                </c:pt>
                <c:pt idx="24">
                  <c:v>13.295178930000001</c:v>
                </c:pt>
                <c:pt idx="25">
                  <c:v>24.886372132000002</c:v>
                </c:pt>
              </c:numCache>
            </c:numRef>
          </c:xVal>
          <c:yVal>
            <c:numRef>
              <c:f>'Risk x Return'!$C$8:$C$33</c:f>
              <c:numCache>
                <c:formatCode>0.00</c:formatCode>
                <c:ptCount val="26"/>
                <c:pt idx="0">
                  <c:v>22.696528612000002</c:v>
                </c:pt>
                <c:pt idx="1">
                  <c:v>29.656913331999998</c:v>
                </c:pt>
                <c:pt idx="2">
                  <c:v>23.940477549000001</c:v>
                </c:pt>
                <c:pt idx="3">
                  <c:v>8.8394558090000004</c:v>
                </c:pt>
                <c:pt idx="4">
                  <c:v>8.2568679136000007</c:v>
                </c:pt>
                <c:pt idx="5">
                  <c:v>62.643650010000002</c:v>
                </c:pt>
                <c:pt idx="6">
                  <c:v>22.352415478000001</c:v>
                </c:pt>
                <c:pt idx="7">
                  <c:v>54.784545860999998</c:v>
                </c:pt>
                <c:pt idx="8">
                  <c:v>3.6574854686</c:v>
                </c:pt>
                <c:pt idx="9">
                  <c:v>19.593337489</c:v>
                </c:pt>
                <c:pt idx="10">
                  <c:v>-5.1428705959999998</c:v>
                </c:pt>
                <c:pt idx="11">
                  <c:v>26.172002463999998</c:v>
                </c:pt>
                <c:pt idx="12">
                  <c:v>62.960748170000002</c:v>
                </c:pt>
                <c:pt idx="13">
                  <c:v>4.5492433953999996</c:v>
                </c:pt>
                <c:pt idx="14">
                  <c:v>40.688717715999999</c:v>
                </c:pt>
                <c:pt idx="15">
                  <c:v>-0.96951238229000003</c:v>
                </c:pt>
                <c:pt idx="16">
                  <c:v>24.688355729000001</c:v>
                </c:pt>
                <c:pt idx="17">
                  <c:v>31.588648284000001</c:v>
                </c:pt>
                <c:pt idx="18">
                  <c:v>22.364816135000002</c:v>
                </c:pt>
                <c:pt idx="19">
                  <c:v>19.273855361999999</c:v>
                </c:pt>
                <c:pt idx="20">
                  <c:v>-10.792662687</c:v>
                </c:pt>
                <c:pt idx="21">
                  <c:v>22.757247816</c:v>
                </c:pt>
                <c:pt idx="22">
                  <c:v>15.151934142</c:v>
                </c:pt>
                <c:pt idx="23">
                  <c:v>7.543355214</c:v>
                </c:pt>
                <c:pt idx="24">
                  <c:v>5.6706024298999997</c:v>
                </c:pt>
                <c:pt idx="25">
                  <c:v>29.626846311000001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'Risk x Return'!$B$8:$B$33</c15:f>
                <c15:dlblRangeCache>
                  <c:ptCount val="26"/>
                  <c:pt idx="0">
                    <c:v>SPY</c:v>
                  </c:pt>
                  <c:pt idx="1">
                    <c:v>QQQ</c:v>
                  </c:pt>
                  <c:pt idx="2">
                    <c:v>EEM</c:v>
                  </c:pt>
                  <c:pt idx="3">
                    <c:v>IWM</c:v>
                  </c:pt>
                  <c:pt idx="4">
                    <c:v>HYG</c:v>
                  </c:pt>
                  <c:pt idx="5">
                    <c:v>TQQQ</c:v>
                  </c:pt>
                  <c:pt idx="6">
                    <c:v>IVV</c:v>
                  </c:pt>
                  <c:pt idx="7">
                    <c:v>FXI</c:v>
                  </c:pt>
                  <c:pt idx="8">
                    <c:v>LQD</c:v>
                  </c:pt>
                  <c:pt idx="9">
                    <c:v>EFA</c:v>
                  </c:pt>
                  <c:pt idx="10">
                    <c:v>TLT</c:v>
                  </c:pt>
                  <c:pt idx="11">
                    <c:v>XLF</c:v>
                  </c:pt>
                  <c:pt idx="12">
                    <c:v>GDX</c:v>
                  </c:pt>
                  <c:pt idx="13">
                    <c:v>EWZ</c:v>
                  </c:pt>
                  <c:pt idx="14">
                    <c:v>GLD</c:v>
                  </c:pt>
                  <c:pt idx="15">
                    <c:v>XLE</c:v>
                  </c:pt>
                  <c:pt idx="16">
                    <c:v>XLI</c:v>
                  </c:pt>
                  <c:pt idx="17">
                    <c:v>XLK</c:v>
                  </c:pt>
                  <c:pt idx="18">
                    <c:v>IEMG</c:v>
                  </c:pt>
                  <c:pt idx="19">
                    <c:v>XLU</c:v>
                  </c:pt>
                  <c:pt idx="20">
                    <c:v>XLV</c:v>
                  </c:pt>
                  <c:pt idx="21">
                    <c:v>VOO</c:v>
                  </c:pt>
                  <c:pt idx="22">
                    <c:v>DIA</c:v>
                  </c:pt>
                  <c:pt idx="23">
                    <c:v>JNK</c:v>
                  </c:pt>
                  <c:pt idx="24">
                    <c:v>XLP</c:v>
                  </c:pt>
                  <c:pt idx="25">
                    <c:v>XLY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F1-58E7-4E67-A83D-0854AC9A55CE}"/>
            </c:ext>
          </c:extLst>
        </c:ser>
        <c:ser>
          <c:idx val="3"/>
          <c:order val="1"/>
          <c:tx>
            <c:strRef>
              <c:f>'Risk x Return'!$O$3</c:f>
              <c:strCache>
                <c:ptCount val="1"/>
                <c:pt idx="0">
                  <c:v>DJIA</c:v>
                </c:pt>
              </c:strCache>
            </c:strRef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12"/>
            <c:spPr>
              <a:solidFill>
                <a:srgbClr val="C00000"/>
              </a:solidFill>
              <a:ln w="34925" cap="flat" cmpd="dbl" algn="ctr">
                <a:solidFill>
                  <a:srgbClr val="FF0000">
                    <a:alpha val="70000"/>
                  </a:srgbClr>
                </a:solidFill>
                <a:round/>
              </a:ln>
              <a:effectLst/>
            </c:spPr>
          </c:marker>
          <c:xVal>
            <c:numRef>
              <c:f>'Risk x Return'!$Q$3</c:f>
              <c:numCache>
                <c:formatCode>0.0</c:formatCode>
                <c:ptCount val="1"/>
                <c:pt idx="0">
                  <c:v>17.042226985999999</c:v>
                </c:pt>
              </c:numCache>
            </c:numRef>
          </c:xVal>
          <c:yVal>
            <c:numRef>
              <c:f>'Risk x Return'!$P$3</c:f>
              <c:numCache>
                <c:formatCode>0.0</c:formatCode>
                <c:ptCount val="1"/>
                <c:pt idx="0">
                  <c:v>13.322491657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F3-58E7-4E67-A83D-0854AC9A55CE}"/>
            </c:ext>
          </c:extLst>
        </c:ser>
        <c:ser>
          <c:idx val="1"/>
          <c:order val="2"/>
          <c:tx>
            <c:strRef>
              <c:f>'Risk x Return'!$O$4</c:f>
              <c:strCache>
                <c:ptCount val="1"/>
                <c:pt idx="0">
                  <c:v>NASDAQ</c:v>
                </c:pt>
              </c:strCache>
            </c:strRef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12"/>
            <c:spPr>
              <a:solidFill>
                <a:srgbClr val="00B0F0"/>
              </a:solidFill>
              <a:ln w="34925" cap="flat" cmpd="dbl" algn="ctr">
                <a:solidFill>
                  <a:srgbClr val="00B0F0">
                    <a:alpha val="70000"/>
                  </a:srgbClr>
                </a:solidFill>
                <a:round/>
              </a:ln>
              <a:effectLst/>
            </c:spPr>
          </c:marker>
          <c:xVal>
            <c:numRef>
              <c:f>'Risk x Return'!$Q$4</c:f>
              <c:numCache>
                <c:formatCode>0.0</c:formatCode>
                <c:ptCount val="1"/>
                <c:pt idx="0">
                  <c:v>24.860792725</c:v>
                </c:pt>
              </c:numCache>
            </c:numRef>
          </c:xVal>
          <c:yVal>
            <c:numRef>
              <c:f>'Risk x Return'!$P$4</c:f>
              <c:numCache>
                <c:formatCode>0.0</c:formatCode>
                <c:ptCount val="1"/>
                <c:pt idx="0">
                  <c:v>29.343276196000001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0BF3-4F07-BBD9-F479DD7161E6}"/>
            </c:ext>
          </c:extLst>
        </c:ser>
        <c:ser>
          <c:idx val="2"/>
          <c:order val="3"/>
          <c:tx>
            <c:strRef>
              <c:f>'Risk x Return'!$O$5</c:f>
              <c:strCache>
                <c:ptCount val="1"/>
                <c:pt idx="0">
                  <c:v>S&amp;P 500</c:v>
                </c:pt>
              </c:strCache>
            </c:strRef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12"/>
            <c:spPr>
              <a:solidFill>
                <a:schemeClr val="tx1"/>
              </a:solidFill>
              <a:ln w="34925" cap="flat" cmpd="dbl" algn="ctr">
                <a:solidFill>
                  <a:schemeClr val="tx1">
                    <a:alpha val="70000"/>
                  </a:schemeClr>
                </a:solidFill>
                <a:round/>
              </a:ln>
              <a:effectLst/>
            </c:spPr>
          </c:marker>
          <c:xVal>
            <c:numRef>
              <c:f>'Risk x Return'!$Q$5</c:f>
              <c:numCache>
                <c:formatCode>0.0</c:formatCode>
                <c:ptCount val="1"/>
                <c:pt idx="0">
                  <c:v>19.136734887999999</c:v>
                </c:pt>
              </c:numCache>
            </c:numRef>
          </c:xVal>
          <c:yVal>
            <c:numRef>
              <c:f>'Risk x Return'!$P$5</c:f>
              <c:numCache>
                <c:formatCode>0.0</c:formatCode>
                <c:ptCount val="1"/>
                <c:pt idx="0">
                  <c:v>21.088238044000001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0BF3-4F07-BBD9-F479DD716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791072"/>
        <c:axId val="805791464"/>
      </c:scatterChart>
      <c:valAx>
        <c:axId val="805791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strRef>
              <c:f>'Risk x Return'!$F$8</c:f>
              <c:strCache>
                <c:ptCount val="1"/>
                <c:pt idx="0">
                  <c:v>Risk 12M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rgbClr val="006B66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5791464"/>
        <c:crosses val="autoZero"/>
        <c:crossBetween val="midCat"/>
      </c:valAx>
      <c:valAx>
        <c:axId val="80579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strRef>
              <c:f>'Risk x Return'!$F$9</c:f>
              <c:strCache>
                <c:ptCount val="1"/>
                <c:pt idx="0">
                  <c:v>Return 12M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rgbClr val="006B66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5791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161927</xdr:colOff>
      <xdr:row>5</xdr:row>
      <xdr:rowOff>133350</xdr:rowOff>
    </xdr:from>
    <xdr:to>
      <xdr:col>17</xdr:col>
      <xdr:colOff>161925</xdr:colOff>
      <xdr:row>32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200026</xdr:colOff>
      <xdr:row>0</xdr:row>
      <xdr:rowOff>114300</xdr:rowOff>
    </xdr:from>
    <xdr:to>
      <xdr:col>19</xdr:col>
      <xdr:colOff>419100</xdr:colOff>
      <xdr:row>4</xdr:row>
      <xdr:rowOff>142875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439526" y="114300"/>
          <a:ext cx="1800224" cy="1009650"/>
        </a:xfrm>
        <a:prstGeom prst="roundRect">
          <a:avLst/>
        </a:prstGeom>
        <a:solidFill>
          <a:schemeClr val="bg1"/>
        </a:solidFill>
        <a:ln w="28575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just"/>
          <a:r>
            <a:rPr lang="pt-BR" sz="1050">
              <a:solidFill>
                <a:srgbClr val="C00000"/>
              </a:solidFill>
            </a:rPr>
            <a:t>The Data Module in the chart with the tickers is a feature that only works in Excel 2013 and 2016.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3</xdr:col>
          <xdr:colOff>66675</xdr:colOff>
          <xdr:row>0</xdr:row>
          <xdr:rowOff>438150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aleria%20ADD-IN\A&#231;&#245;es%20Risco%20e%20Retorno%20(Ofici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co e Retorno"/>
      <sheetName val="Base"/>
    </sheetNames>
    <sheetDataSet>
      <sheetData sheetId="0">
        <row r="2">
          <cell r="C2" t="str">
            <v>6M</v>
          </cell>
        </row>
        <row r="3">
          <cell r="C3">
            <v>43375</v>
          </cell>
        </row>
        <row r="4">
          <cell r="C4" t="str">
            <v>Ibovespa</v>
          </cell>
        </row>
        <row r="6">
          <cell r="C6" t="str">
            <v>Código</v>
          </cell>
        </row>
        <row r="7">
          <cell r="C7" t="str">
            <v>ABEV3</v>
          </cell>
        </row>
        <row r="8">
          <cell r="C8" t="str">
            <v>BTOW3</v>
          </cell>
        </row>
        <row r="9">
          <cell r="C9" t="str">
            <v>B3SA3</v>
          </cell>
        </row>
        <row r="10">
          <cell r="C10" t="str">
            <v>BBSE3</v>
          </cell>
        </row>
        <row r="11">
          <cell r="C11" t="str">
            <v>BRML3</v>
          </cell>
        </row>
        <row r="12">
          <cell r="C12" t="str">
            <v>BBDC3</v>
          </cell>
        </row>
        <row r="13">
          <cell r="C13" t="str">
            <v>BBDC4</v>
          </cell>
        </row>
        <row r="14">
          <cell r="C14" t="str">
            <v>BRAP4</v>
          </cell>
        </row>
        <row r="15">
          <cell r="C15" t="str">
            <v>BBAS3</v>
          </cell>
        </row>
        <row r="16">
          <cell r="C16" t="str">
            <v>BRKM5</v>
          </cell>
        </row>
        <row r="17">
          <cell r="C17" t="str">
            <v>BRFS3</v>
          </cell>
        </row>
        <row r="18">
          <cell r="C18" t="str">
            <v>CCRO3</v>
          </cell>
        </row>
        <row r="19">
          <cell r="C19" t="str">
            <v>CMIG4</v>
          </cell>
        </row>
        <row r="20">
          <cell r="C20" t="str">
            <v>CIEL3</v>
          </cell>
        </row>
        <row r="21">
          <cell r="C21" t="str">
            <v>CPLE6</v>
          </cell>
        </row>
        <row r="22">
          <cell r="C22" t="str">
            <v>CSAN3</v>
          </cell>
        </row>
        <row r="23">
          <cell r="C23" t="str">
            <v>CVCB3</v>
          </cell>
        </row>
        <row r="24">
          <cell r="C24" t="str">
            <v>CYRE3</v>
          </cell>
        </row>
        <row r="25">
          <cell r="C25" t="str">
            <v>ECOR3</v>
          </cell>
        </row>
        <row r="26">
          <cell r="C26" t="str">
            <v>ELET3</v>
          </cell>
        </row>
        <row r="27">
          <cell r="C27" t="str">
            <v>ELET6</v>
          </cell>
        </row>
        <row r="28">
          <cell r="C28" t="str">
            <v>EMBR3</v>
          </cell>
        </row>
        <row r="29">
          <cell r="C29" t="str">
            <v>ENBR3</v>
          </cell>
        </row>
        <row r="30">
          <cell r="C30" t="str">
            <v>EGIE3</v>
          </cell>
        </row>
        <row r="31">
          <cell r="C31" t="str">
            <v>EQTL3</v>
          </cell>
        </row>
        <row r="32">
          <cell r="C32" t="str">
            <v>ESTC3</v>
          </cell>
        </row>
        <row r="33">
          <cell r="C33" t="str">
            <v>FIBR3</v>
          </cell>
        </row>
        <row r="34">
          <cell r="C34" t="str">
            <v>FLRY3</v>
          </cell>
        </row>
        <row r="35">
          <cell r="C35" t="str">
            <v>GGBR4</v>
          </cell>
        </row>
        <row r="36">
          <cell r="C36" t="str">
            <v>GOAU4</v>
          </cell>
        </row>
        <row r="37">
          <cell r="C37" t="str">
            <v>GOLL4</v>
          </cell>
        </row>
        <row r="38">
          <cell r="C38" t="str">
            <v>HYPE3</v>
          </cell>
        </row>
        <row r="39">
          <cell r="C39" t="str">
            <v>IGTA3</v>
          </cell>
        </row>
        <row r="40">
          <cell r="C40" t="str">
            <v>ITSA4</v>
          </cell>
        </row>
        <row r="41">
          <cell r="C41" t="str">
            <v>ITUB4</v>
          </cell>
        </row>
        <row r="42">
          <cell r="C42" t="str">
            <v>JBSS3</v>
          </cell>
        </row>
        <row r="43">
          <cell r="C43" t="str">
            <v>KLBN11</v>
          </cell>
        </row>
        <row r="44">
          <cell r="C44" t="str">
            <v>KROT3</v>
          </cell>
        </row>
        <row r="45">
          <cell r="C45" t="str">
            <v>RENT3</v>
          </cell>
        </row>
        <row r="46">
          <cell r="C46" t="str">
            <v>LAME4</v>
          </cell>
        </row>
        <row r="47">
          <cell r="C47" t="str">
            <v>LREN3</v>
          </cell>
        </row>
        <row r="48">
          <cell r="C48" t="str">
            <v>MGLU3</v>
          </cell>
        </row>
        <row r="49">
          <cell r="C49" t="str">
            <v>MRFG3</v>
          </cell>
        </row>
        <row r="50">
          <cell r="C50" t="str">
            <v>MRVE3</v>
          </cell>
        </row>
        <row r="51">
          <cell r="C51" t="str">
            <v>MULT3</v>
          </cell>
        </row>
        <row r="52">
          <cell r="C52" t="str">
            <v>NATU3</v>
          </cell>
        </row>
        <row r="53">
          <cell r="C53" t="str">
            <v>PCAR4</v>
          </cell>
        </row>
        <row r="54">
          <cell r="C54" t="str">
            <v>PETR3</v>
          </cell>
        </row>
        <row r="55">
          <cell r="C55" t="str">
            <v>PETR4</v>
          </cell>
        </row>
        <row r="56">
          <cell r="C56" t="str">
            <v>QUAL3</v>
          </cell>
        </row>
        <row r="57">
          <cell r="C57" t="str">
            <v>RADL3</v>
          </cell>
        </row>
        <row r="58">
          <cell r="C58" t="str">
            <v>RAIL3</v>
          </cell>
        </row>
        <row r="59">
          <cell r="C59" t="str">
            <v>SBSP3</v>
          </cell>
        </row>
        <row r="60">
          <cell r="C60" t="str">
            <v>SANB11</v>
          </cell>
        </row>
        <row r="61">
          <cell r="C61" t="str">
            <v>CSNA3</v>
          </cell>
        </row>
        <row r="62">
          <cell r="C62" t="str">
            <v>SMLS3</v>
          </cell>
        </row>
        <row r="63">
          <cell r="C63" t="str">
            <v>SUZB3</v>
          </cell>
        </row>
        <row r="64">
          <cell r="C64" t="str">
            <v>TAEE11</v>
          </cell>
        </row>
        <row r="65">
          <cell r="C65" t="str">
            <v>VIVT4</v>
          </cell>
        </row>
        <row r="66">
          <cell r="C66" t="str">
            <v>TIMP3</v>
          </cell>
        </row>
        <row r="67">
          <cell r="C67" t="str">
            <v>UGPA3</v>
          </cell>
        </row>
        <row r="68">
          <cell r="C68" t="str">
            <v>USIM5</v>
          </cell>
        </row>
        <row r="69">
          <cell r="C69" t="str">
            <v>VALE3</v>
          </cell>
        </row>
        <row r="70">
          <cell r="C70" t="str">
            <v>VVAR11</v>
          </cell>
        </row>
        <row r="71">
          <cell r="C71" t="str">
            <v>WEGE3</v>
          </cell>
        </row>
        <row r="72">
          <cell r="C72" t="str">
            <v>IBOV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0"/>
  <dimension ref="A1:T33"/>
  <sheetViews>
    <sheetView showGridLines="0" tabSelected="1" zoomScaleNormal="100" workbookViewId="0">
      <selection activeCell="C3" sqref="C3"/>
    </sheetView>
  </sheetViews>
  <sheetFormatPr defaultRowHeight="15" x14ac:dyDescent="0.25"/>
  <cols>
    <col min="1" max="1" width="1.7109375" customWidth="1"/>
    <col min="2" max="2" width="14.5703125" style="13" bestFit="1" customWidth="1"/>
    <col min="3" max="3" width="12" customWidth="1"/>
    <col min="4" max="4" width="13.28515625" style="10" customWidth="1"/>
    <col min="7" max="9" width="9.140625" customWidth="1"/>
    <col min="11" max="11" width="9.140625" customWidth="1"/>
    <col min="13" max="14" width="11.85546875" bestFit="1" customWidth="1"/>
    <col min="15" max="15" width="10.28515625" customWidth="1"/>
    <col min="17" max="19" width="11.85546875" bestFit="1" customWidth="1"/>
  </cols>
  <sheetData>
    <row r="1" spans="1:20" s="1" customFormat="1" ht="37.5" customHeight="1" thickBot="1" x14ac:dyDescent="0.3">
      <c r="A1" s="24"/>
      <c r="B1" s="11"/>
      <c r="C1" s="7"/>
      <c r="D1" s="9"/>
      <c r="E1"/>
      <c r="F1"/>
      <c r="G1"/>
      <c r="I1"/>
      <c r="O1" s="4" t="s">
        <v>13</v>
      </c>
      <c r="P1" s="5"/>
      <c r="Q1" s="5"/>
    </row>
    <row r="2" spans="1:20" s="1" customFormat="1" ht="15.95" customHeight="1" thickTop="1" x14ac:dyDescent="0.25">
      <c r="B2" s="15" t="s">
        <v>4</v>
      </c>
      <c r="C2" s="22" t="s">
        <v>0</v>
      </c>
      <c r="D2" s="19" t="s">
        <v>3</v>
      </c>
      <c r="O2" s="14" t="s">
        <v>10</v>
      </c>
      <c r="P2" s="14" t="s">
        <v>11</v>
      </c>
      <c r="Q2" s="14" t="s">
        <v>12</v>
      </c>
    </row>
    <row r="3" spans="1:20" s="1" customFormat="1" ht="15.95" customHeight="1" x14ac:dyDescent="0.25">
      <c r="B3" s="15" t="s">
        <v>5</v>
      </c>
      <c r="C3" s="31">
        <f>IF(C4="",_xll.ECONOMATICA("S&amp;P 500","Date of Last Quote"),C4)</f>
        <v>45875</v>
      </c>
      <c r="D3" s="20" t="s">
        <v>2</v>
      </c>
      <c r="F3" s="21"/>
      <c r="G3" s="21"/>
      <c r="H3" s="21"/>
      <c r="I3" s="21"/>
      <c r="J3" s="21"/>
      <c r="K3" s="21"/>
      <c r="L3" s="21"/>
      <c r="M3" s="16"/>
      <c r="N3" s="23"/>
      <c r="O3" s="25" t="s">
        <v>7</v>
      </c>
      <c r="P3" s="26">
        <f>_xll.ECONOMATICA("DJIA&lt;UsaNa&gt;","return",$C$2,$C$3,,,,,"false",,"Retorno")</f>
        <v>13.322491657</v>
      </c>
      <c r="Q3" s="26">
        <f>_xll.ECONOMATICA("DJIA&lt;UsaNa&gt;","volatility",$C$2,$C$3,,,,,"false",,"Volatilidade")</f>
        <v>17.042226985999999</v>
      </c>
      <c r="T3"/>
    </row>
    <row r="4" spans="1:20" s="1" customFormat="1" ht="15.95" customHeight="1" x14ac:dyDescent="0.25">
      <c r="B4" s="15" t="s">
        <v>6</v>
      </c>
      <c r="C4" s="33"/>
      <c r="D4" s="32" t="s">
        <v>1</v>
      </c>
      <c r="E4" s="32"/>
      <c r="F4" s="32"/>
      <c r="G4" s="32"/>
      <c r="H4" s="32"/>
      <c r="I4" s="32"/>
      <c r="J4" s="32"/>
      <c r="K4" s="32"/>
      <c r="L4" s="32"/>
      <c r="M4" s="16"/>
      <c r="N4" s="23"/>
      <c r="O4" s="27" t="s">
        <v>8</v>
      </c>
      <c r="P4" s="26">
        <f>_xll.ECONOMATICA($O$4,"return",$C$2,$C$3,,,,,"false",,"Retorno")</f>
        <v>29.343276196000001</v>
      </c>
      <c r="Q4" s="26">
        <f>_xll.ECONOMATICA($O$4,"volatility",$C$2,$C$3,,,,,"false",,"Volatilidade")</f>
        <v>24.860792725</v>
      </c>
      <c r="T4"/>
    </row>
    <row r="5" spans="1:20" s="1" customFormat="1" ht="15.95" customHeight="1" x14ac:dyDescent="0.25">
      <c r="B5"/>
      <c r="C5"/>
      <c r="D5" s="32"/>
      <c r="E5" s="32"/>
      <c r="F5" s="32"/>
      <c r="G5" s="32"/>
      <c r="H5" s="32"/>
      <c r="I5" s="32"/>
      <c r="J5" s="32"/>
      <c r="K5" s="32"/>
      <c r="L5" s="32"/>
      <c r="N5" s="23"/>
      <c r="O5" s="28" t="s">
        <v>9</v>
      </c>
      <c r="P5" s="29">
        <f>_xll.ECONOMATICA($O$5,"return",$C$2,$C$3,,,,,"false",,"Retorno")</f>
        <v>21.088238044000001</v>
      </c>
      <c r="Q5" s="30">
        <f>_xll.ECONOMATICA($O$5,"volatility",$C$2,$C$3,,,,,"false",,"Volatilidade")</f>
        <v>19.136734887999999</v>
      </c>
      <c r="T5"/>
    </row>
    <row r="6" spans="1:20" s="1" customFormat="1" x14ac:dyDescent="0.25">
      <c r="B6" s="12"/>
      <c r="C6" s="7"/>
      <c r="D6" s="9"/>
      <c r="E6"/>
      <c r="F6"/>
      <c r="G6"/>
      <c r="K6" s="2"/>
    </row>
    <row r="7" spans="1:20" s="1" customFormat="1" ht="27" customHeight="1" x14ac:dyDescent="0.25">
      <c r="B7" s="6" t="s">
        <v>10</v>
      </c>
      <c r="C7" s="8" t="str">
        <f>_xll.ECONOMATICA(Base!A3:A32,"return",$C$2,$C$3,,,,,"false",,"Return")</f>
        <v>Return</v>
      </c>
      <c r="D7" s="8" t="str">
        <f>_xll.ECONOMATICA(Base!A3:A32,"volatility",$C$2,$C$3,,,,,"false",,"Volatility")</f>
        <v>Volatility</v>
      </c>
      <c r="E7"/>
      <c r="F7"/>
      <c r="K7"/>
      <c r="L7"/>
      <c r="M7"/>
      <c r="N7"/>
    </row>
    <row r="8" spans="1:20" s="1" customFormat="1" ht="15.95" customHeight="1" x14ac:dyDescent="0.25">
      <c r="B8" s="11" t="str">
        <f>_xll.ECONOMATICA(Base!A3,"Ticker")</f>
        <v>SPY</v>
      </c>
      <c r="C8" s="7">
        <v>22.696528612000002</v>
      </c>
      <c r="D8" s="9">
        <v>19.776336537999999</v>
      </c>
      <c r="E8"/>
      <c r="F8" t="str">
        <f>"Risk "&amp;C2</f>
        <v>Risk 12M</v>
      </c>
    </row>
    <row r="9" spans="1:20" s="1" customFormat="1" x14ac:dyDescent="0.25">
      <c r="B9" s="11" t="str">
        <f>_xll.ECONOMATICA(Base!A4,"Ticker")</f>
        <v>QQQ</v>
      </c>
      <c r="C9" s="7">
        <v>29.656913331999998</v>
      </c>
      <c r="D9" s="9">
        <v>24.238375825999999</v>
      </c>
      <c r="E9"/>
      <c r="F9" t="str">
        <f>"Return "&amp;C2</f>
        <v>Return 12M</v>
      </c>
      <c r="G9"/>
    </row>
    <row r="10" spans="1:20" s="1" customFormat="1" x14ac:dyDescent="0.25">
      <c r="B10" s="11" t="str">
        <f>_xll.ECONOMATICA(Base!A5,"Ticker")</f>
        <v>EEM</v>
      </c>
      <c r="C10" s="7">
        <v>23.940477549000001</v>
      </c>
      <c r="D10" s="9">
        <v>18.729306266999998</v>
      </c>
      <c r="E10"/>
      <c r="F10"/>
      <c r="G10"/>
    </row>
    <row r="11" spans="1:20" s="1" customFormat="1" x14ac:dyDescent="0.25">
      <c r="B11" s="11" t="str">
        <f>_xll.ECONOMATICA(Base!A6,"Ticker")</f>
        <v>IWM</v>
      </c>
      <c r="C11" s="7">
        <v>8.8394558090000004</v>
      </c>
      <c r="D11" s="9">
        <v>23.324605220999999</v>
      </c>
      <c r="E11"/>
      <c r="F11"/>
      <c r="G11"/>
    </row>
    <row r="12" spans="1:20" s="1" customFormat="1" x14ac:dyDescent="0.25">
      <c r="B12" s="11" t="str">
        <f>_xll.ECONOMATICA(Base!A7,"Ticker")</f>
        <v>HYG</v>
      </c>
      <c r="C12" s="7">
        <v>8.2568679136000007</v>
      </c>
      <c r="D12" s="9">
        <v>5.6765930986999997</v>
      </c>
      <c r="E12"/>
      <c r="F12"/>
      <c r="G12"/>
    </row>
    <row r="13" spans="1:20" s="1" customFormat="1" x14ac:dyDescent="0.25">
      <c r="B13" s="11" t="str">
        <f>_xll.ECONOMATICA(Base!A8,"Ticker")</f>
        <v>TQQQ</v>
      </c>
      <c r="C13" s="7">
        <v>62.643650010000002</v>
      </c>
      <c r="D13" s="9">
        <v>71.433928768000001</v>
      </c>
      <c r="E13"/>
      <c r="F13"/>
      <c r="G13"/>
    </row>
    <row r="14" spans="1:20" s="1" customFormat="1" x14ac:dyDescent="0.25">
      <c r="B14" s="11" t="str">
        <f>_xll.ECONOMATICA(Base!A9,"Ticker")</f>
        <v>IVV</v>
      </c>
      <c r="C14" s="7">
        <v>22.352415478000001</v>
      </c>
      <c r="D14" s="9">
        <v>19.097443384000002</v>
      </c>
      <c r="E14"/>
      <c r="F14"/>
      <c r="G14"/>
      <c r="H14" s="3"/>
    </row>
    <row r="15" spans="1:20" s="1" customFormat="1" x14ac:dyDescent="0.25">
      <c r="B15" s="11" t="str">
        <f>_xll.ECONOMATICA(Base!A10,"Ticker")</f>
        <v>FXI</v>
      </c>
      <c r="C15" s="7">
        <v>54.784545860999998</v>
      </c>
      <c r="D15" s="9">
        <v>34.526977166999998</v>
      </c>
      <c r="E15"/>
      <c r="F15"/>
      <c r="G15"/>
    </row>
    <row r="16" spans="1:20" s="1" customFormat="1" x14ac:dyDescent="0.25">
      <c r="B16" s="11" t="str">
        <f>_xll.ECONOMATICA(Base!A11,"Ticker")</f>
        <v>LQD</v>
      </c>
      <c r="C16" s="7">
        <v>3.6574854686</v>
      </c>
      <c r="D16" s="9">
        <v>7.3446502850000002</v>
      </c>
      <c r="E16"/>
      <c r="F16"/>
      <c r="G16"/>
    </row>
    <row r="17" spans="2:10" s="1" customFormat="1" x14ac:dyDescent="0.25">
      <c r="B17" s="11" t="str">
        <f>_xll.ECONOMATICA(Base!A12,"Ticker")</f>
        <v>EFA</v>
      </c>
      <c r="C17" s="7">
        <v>19.593337489</v>
      </c>
      <c r="D17" s="9">
        <v>17.229786351000001</v>
      </c>
      <c r="E17"/>
      <c r="F17"/>
      <c r="G17"/>
    </row>
    <row r="18" spans="2:10" s="1" customFormat="1" x14ac:dyDescent="0.25">
      <c r="B18" s="11" t="str">
        <f>_xll.ECONOMATICA(Base!A13,"Ticker")</f>
        <v>TLT</v>
      </c>
      <c r="C18" s="7">
        <v>-5.1428705959999998</v>
      </c>
      <c r="D18" s="9">
        <v>13.501238828</v>
      </c>
      <c r="E18"/>
      <c r="F18"/>
      <c r="G18"/>
    </row>
    <row r="19" spans="2:10" s="1" customFormat="1" x14ac:dyDescent="0.25">
      <c r="B19" s="11" t="str">
        <f>_xll.ECONOMATICA(Base!A14,"Ticker")</f>
        <v>XLF</v>
      </c>
      <c r="C19" s="7">
        <v>26.172002463999998</v>
      </c>
      <c r="D19" s="9">
        <v>19.962556123999999</v>
      </c>
      <c r="E19"/>
      <c r="F19"/>
      <c r="G19"/>
    </row>
    <row r="20" spans="2:10" s="1" customFormat="1" x14ac:dyDescent="0.25">
      <c r="B20" s="11" t="str">
        <f>_xll.ECONOMATICA(Base!A15,"Ticker")</f>
        <v>GDX</v>
      </c>
      <c r="C20" s="7">
        <v>62.960748170000002</v>
      </c>
      <c r="D20" s="9">
        <v>34.323256542000003</v>
      </c>
      <c r="E20"/>
      <c r="F20"/>
      <c r="G20"/>
    </row>
    <row r="21" spans="2:10" s="1" customFormat="1" x14ac:dyDescent="0.25">
      <c r="B21" s="11" t="str">
        <f>_xll.ECONOMATICA(Base!A16,"Ticker")</f>
        <v>EWZ</v>
      </c>
      <c r="C21" s="7">
        <v>4.5492433953999996</v>
      </c>
      <c r="D21" s="9">
        <v>24.874606373999999</v>
      </c>
      <c r="E21"/>
      <c r="F21"/>
      <c r="G21"/>
    </row>
    <row r="22" spans="2:10" s="1" customFormat="1" x14ac:dyDescent="0.25">
      <c r="B22" s="11" t="str">
        <f>_xll.ECONOMATICA(Base!A17,"Ticker")</f>
        <v>GLD</v>
      </c>
      <c r="C22" s="7">
        <v>40.688717715999999</v>
      </c>
      <c r="D22" s="9">
        <v>17.552781763999999</v>
      </c>
      <c r="E22"/>
      <c r="F22"/>
      <c r="G22"/>
    </row>
    <row r="23" spans="2:10" s="1" customFormat="1" x14ac:dyDescent="0.25">
      <c r="B23" s="11" t="str">
        <f>_xll.ECONOMATICA(Base!A18,"Ticker")</f>
        <v>XLE</v>
      </c>
      <c r="C23" s="7">
        <v>-0.96951238229000003</v>
      </c>
      <c r="D23" s="9">
        <v>25.491374789000002</v>
      </c>
      <c r="E23"/>
      <c r="F23"/>
      <c r="G23"/>
    </row>
    <row r="24" spans="2:10" s="1" customFormat="1" x14ac:dyDescent="0.25">
      <c r="B24" s="11" t="str">
        <f>_xll.ECONOMATICA(Base!A19,"Ticker")</f>
        <v>XLI</v>
      </c>
      <c r="C24" s="7">
        <v>24.688355729000001</v>
      </c>
      <c r="D24" s="9">
        <v>19.225332259000002</v>
      </c>
      <c r="E24"/>
      <c r="F24"/>
      <c r="G24"/>
    </row>
    <row r="25" spans="2:10" s="1" customFormat="1" x14ac:dyDescent="0.25">
      <c r="B25" s="11" t="str">
        <f>_xll.ECONOMATICA(Base!A20,"Ticker")</f>
        <v>XLK</v>
      </c>
      <c r="C25" s="7">
        <v>31.588648284000001</v>
      </c>
      <c r="D25" s="9">
        <v>28.346159491000002</v>
      </c>
      <c r="E25"/>
      <c r="F25"/>
      <c r="G25"/>
    </row>
    <row r="26" spans="2:10" s="1" customFormat="1" x14ac:dyDescent="0.25">
      <c r="B26" s="11" t="str">
        <f>_xll.ECONOMATICA(Base!A21,"Ticker")</f>
        <v>IEMG</v>
      </c>
      <c r="C26" s="7">
        <v>22.364816135000002</v>
      </c>
      <c r="D26" s="9">
        <v>18.234976049</v>
      </c>
      <c r="E26"/>
      <c r="F26"/>
      <c r="G26"/>
    </row>
    <row r="27" spans="2:10" s="1" customFormat="1" x14ac:dyDescent="0.25">
      <c r="B27" s="11" t="str">
        <f>_xll.ECONOMATICA(Base!A22,"Ticker")</f>
        <v>XLU</v>
      </c>
      <c r="C27" s="7">
        <v>19.273855361999999</v>
      </c>
      <c r="D27" s="9">
        <v>16.872307117999998</v>
      </c>
      <c r="E27"/>
      <c r="F27"/>
      <c r="G27"/>
    </row>
    <row r="28" spans="2:10" s="1" customFormat="1" x14ac:dyDescent="0.25">
      <c r="B28" s="11" t="str">
        <f>_xll.ECONOMATICA(Base!A23,"Ticker")</f>
        <v>XLV</v>
      </c>
      <c r="C28" s="7">
        <v>-10.792662687</v>
      </c>
      <c r="D28" s="9">
        <v>16.466415191999999</v>
      </c>
      <c r="E28"/>
      <c r="F28"/>
      <c r="G28"/>
    </row>
    <row r="29" spans="2:10" s="1" customFormat="1" x14ac:dyDescent="0.25">
      <c r="B29" s="11" t="str">
        <f>_xll.ECONOMATICA(Base!A24,"Ticker")</f>
        <v>VOO</v>
      </c>
      <c r="C29" s="7">
        <v>22.757247816</v>
      </c>
      <c r="D29" s="9">
        <v>18.924247393999998</v>
      </c>
      <c r="E29"/>
      <c r="F29"/>
      <c r="G29"/>
    </row>
    <row r="30" spans="2:10" s="1" customFormat="1" x14ac:dyDescent="0.25">
      <c r="B30" s="11" t="str">
        <f>_xll.ECONOMATICA(Base!A25,"Ticker")</f>
        <v>DIA</v>
      </c>
      <c r="C30" s="7">
        <v>15.151934142</v>
      </c>
      <c r="D30" s="9">
        <v>17.031604664</v>
      </c>
      <c r="E30"/>
      <c r="F30"/>
      <c r="G30"/>
    </row>
    <row r="31" spans="2:10" s="1" customFormat="1" x14ac:dyDescent="0.25">
      <c r="B31" s="11" t="str">
        <f>_xll.ECONOMATICA(Base!A26,"Ticker")</f>
        <v>JNK</v>
      </c>
      <c r="C31" s="7">
        <v>7.543355214</v>
      </c>
      <c r="D31" s="9">
        <v>5.8739564132000002</v>
      </c>
      <c r="E31"/>
      <c r="F31"/>
      <c r="G31"/>
    </row>
    <row r="32" spans="2:10" s="1" customFormat="1" x14ac:dyDescent="0.25">
      <c r="B32" s="11" t="str">
        <f>_xll.ECONOMATICA(Base!A27,"Ticker")</f>
        <v>XLP</v>
      </c>
      <c r="C32" s="7">
        <v>5.6706024298999997</v>
      </c>
      <c r="D32" s="9">
        <v>13.295178930000001</v>
      </c>
      <c r="E32"/>
      <c r="F32"/>
      <c r="G32"/>
      <c r="J32"/>
    </row>
    <row r="33" spans="2:7" s="1" customFormat="1" x14ac:dyDescent="0.25">
      <c r="B33" s="11" t="str">
        <f>_xll.ECONOMATICA(Base!A28,"Ticker")</f>
        <v>XLY</v>
      </c>
      <c r="C33" s="7">
        <v>29.626846311000001</v>
      </c>
      <c r="D33" s="9">
        <v>24.886372132000002</v>
      </c>
      <c r="E33"/>
      <c r="F33"/>
      <c r="G33"/>
    </row>
  </sheetData>
  <conditionalFormatting sqref="B8:D33">
    <cfRule type="expression" dxfId="1" priority="4">
      <formula>MOD(ROW(),2)</formula>
    </cfRule>
  </conditionalFormatting>
  <conditionalFormatting sqref="O3:Q5">
    <cfRule type="expression" dxfId="0" priority="1">
      <formula>MOD(ROW(),2)</formula>
    </cfRule>
  </conditionalFormatting>
  <dataValidations count="1">
    <dataValidation errorStyle="warning" allowBlank="1" showInputMessage="1" showErrorMessage="1" promptTitle="Economatica Excel Add-In" prompt="45045: You are not logged in Economatica" sqref="C3" xr:uid="{B0B4966E-9806-45FB-AC3A-2180CA41FB22}"/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5" orientation="landscape" r:id="rId1"/>
  <colBreaks count="1" manualBreakCount="1">
    <brk id="17" max="33" man="1"/>
  </col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3</xdr:col>
                <xdr:colOff>66675</xdr:colOff>
                <xdr:row>0</xdr:row>
                <xdr:rowOff>438150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A29"/>
  <sheetViews>
    <sheetView zoomScaleNormal="100" workbookViewId="0"/>
  </sheetViews>
  <sheetFormatPr defaultColWidth="9.140625" defaultRowHeight="12.75" x14ac:dyDescent="0.2"/>
  <cols>
    <col min="1" max="4" width="9.140625" style="1"/>
    <col min="5" max="5" width="15.42578125" style="1" bestFit="1" customWidth="1"/>
    <col min="6" max="16384" width="9.140625" style="1"/>
  </cols>
  <sheetData>
    <row r="1" spans="1:1" x14ac:dyDescent="0.2">
      <c r="A1" s="18" t="s">
        <v>14</v>
      </c>
    </row>
    <row r="2" spans="1:1" x14ac:dyDescent="0.2">
      <c r="A2" s="17" t="s">
        <v>10</v>
      </c>
    </row>
    <row r="3" spans="1:1" x14ac:dyDescent="0.2">
      <c r="A3" s="1" t="s">
        <v>15</v>
      </c>
    </row>
    <row r="4" spans="1:1" x14ac:dyDescent="0.2">
      <c r="A4" s="1" t="s">
        <v>16</v>
      </c>
    </row>
    <row r="5" spans="1:1" x14ac:dyDescent="0.2">
      <c r="A5" s="1" t="s">
        <v>17</v>
      </c>
    </row>
    <row r="6" spans="1:1" x14ac:dyDescent="0.2">
      <c r="A6" s="1" t="s">
        <v>18</v>
      </c>
    </row>
    <row r="7" spans="1:1" x14ac:dyDescent="0.2">
      <c r="A7" s="1" t="s">
        <v>19</v>
      </c>
    </row>
    <row r="8" spans="1:1" x14ac:dyDescent="0.2">
      <c r="A8" s="1" t="s">
        <v>20</v>
      </c>
    </row>
    <row r="9" spans="1:1" x14ac:dyDescent="0.2">
      <c r="A9" s="1" t="s">
        <v>21</v>
      </c>
    </row>
    <row r="10" spans="1:1" x14ac:dyDescent="0.2">
      <c r="A10" s="1" t="s">
        <v>22</v>
      </c>
    </row>
    <row r="11" spans="1:1" x14ac:dyDescent="0.2">
      <c r="A11" s="1" t="s">
        <v>23</v>
      </c>
    </row>
    <row r="12" spans="1:1" x14ac:dyDescent="0.2">
      <c r="A12" s="1" t="s">
        <v>24</v>
      </c>
    </row>
    <row r="13" spans="1:1" x14ac:dyDescent="0.2">
      <c r="A13" s="1" t="s">
        <v>25</v>
      </c>
    </row>
    <row r="14" spans="1:1" x14ac:dyDescent="0.2">
      <c r="A14" s="1" t="s">
        <v>26</v>
      </c>
    </row>
    <row r="15" spans="1:1" x14ac:dyDescent="0.2">
      <c r="A15" s="1" t="s">
        <v>27</v>
      </c>
    </row>
    <row r="16" spans="1:1" x14ac:dyDescent="0.2">
      <c r="A16" s="1" t="s">
        <v>28</v>
      </c>
    </row>
    <row r="17" spans="1:1" x14ac:dyDescent="0.2">
      <c r="A17" s="1" t="s">
        <v>29</v>
      </c>
    </row>
    <row r="18" spans="1:1" x14ac:dyDescent="0.2">
      <c r="A18" s="1" t="s">
        <v>30</v>
      </c>
    </row>
    <row r="19" spans="1:1" x14ac:dyDescent="0.2">
      <c r="A19" s="1" t="s">
        <v>31</v>
      </c>
    </row>
    <row r="20" spans="1:1" x14ac:dyDescent="0.2">
      <c r="A20" s="1" t="s">
        <v>32</v>
      </c>
    </row>
    <row r="21" spans="1:1" x14ac:dyDescent="0.2">
      <c r="A21" s="1" t="s">
        <v>33</v>
      </c>
    </row>
    <row r="22" spans="1:1" x14ac:dyDescent="0.2">
      <c r="A22" s="1" t="s">
        <v>34</v>
      </c>
    </row>
    <row r="23" spans="1:1" x14ac:dyDescent="0.2">
      <c r="A23" s="1" t="s">
        <v>35</v>
      </c>
    </row>
    <row r="24" spans="1:1" x14ac:dyDescent="0.2">
      <c r="A24" s="1" t="s">
        <v>36</v>
      </c>
    </row>
    <row r="25" spans="1:1" x14ac:dyDescent="0.2">
      <c r="A25" s="1" t="s">
        <v>37</v>
      </c>
    </row>
    <row r="26" spans="1:1" x14ac:dyDescent="0.2">
      <c r="A26" s="1" t="s">
        <v>38</v>
      </c>
    </row>
    <row r="27" spans="1:1" x14ac:dyDescent="0.2">
      <c r="A27" s="1" t="s">
        <v>39</v>
      </c>
    </row>
    <row r="28" spans="1:1" x14ac:dyDescent="0.2">
      <c r="A28" s="1" t="s">
        <v>40</v>
      </c>
    </row>
    <row r="29" spans="1:1" ht="15" x14ac:dyDescent="0.25">
      <c r="A2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Risk x Return</vt:lpstr>
      <vt:lpstr>Base</vt:lpstr>
      <vt:lpstr>'Risk x Return'!Print_Area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Emery Ventura</cp:lastModifiedBy>
  <cp:lastPrinted>2019-03-13T21:34:31Z</cp:lastPrinted>
  <dcterms:created xsi:type="dcterms:W3CDTF">2018-09-20T17:36:10Z</dcterms:created>
  <dcterms:modified xsi:type="dcterms:W3CDTF">2025-08-07T14:33:21Z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1439042995</vt:lpwstr>
  </property>
  <property fmtid="{D5CDD505-2E9C-101B-9397-08002B2CF9AE}" pid="3" name="EcoUpdateMessage">
    <vt:lpwstr>2025/08/07-14:09:55</vt:lpwstr>
  </property>
  <property fmtid="{D5CDD505-2E9C-101B-9397-08002B2CF9AE}" pid="4" name="EcoUpdateStatus">
    <vt:lpwstr>2025-08-06=BRA:St,ME,Fd,TP;USA:St,ME;ARG:St,ME,Fd,TP;MEX:St,ME,Fd,TP;CHL:St,ME,Fd;COL:St,ME;SAU:St|2022-10-17=USA:TP|2021-11-17=CHL:TP|2014-02-26=VEN:St|2002-11-08=JPN:St|2025-07-30=GBR:St,ME|2016-08-18=NNN:St|2025-08-05=COL:Fd;PER:St,ME|2025-08-04=PER:Fd,TP|2007-01-31=ESP:St|2003-01-29=CHN:St|2003-01-28=TWN:St|2003-01-30=HKG:St;KOR:St|2023-01-19=OTH:St|2025-06-24=PAN:St|2024-06-24=SAU:ME</vt:lpwstr>
  </property>
</Properties>
</file>